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ejizadc.cejiza.loc\dokumenty\VZ_Administrace\JM_127_ISŠ_Slavkov\Strechy\02_Kuchar_studia\02_ZD\ZD_250320\"/>
    </mc:Choice>
  </mc:AlternateContent>
  <xr:revisionPtr revIDLastSave="0" documentId="13_ncr:1_{C43CF45B-5BF6-4AD5-AC8B-910CA038C0A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400364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2400364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2400364 Pol'!$A$1:$Y$268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G9" i="12"/>
  <c r="I9" i="12"/>
  <c r="K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G28" i="12"/>
  <c r="G27" i="12" s="1"/>
  <c r="I54" i="1" s="1"/>
  <c r="I28" i="12"/>
  <c r="K28" i="12"/>
  <c r="O28" i="12"/>
  <c r="O27" i="12" s="1"/>
  <c r="Q28" i="12"/>
  <c r="V28" i="12"/>
  <c r="G30" i="12"/>
  <c r="M30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9" i="12"/>
  <c r="M39" i="12" s="1"/>
  <c r="I39" i="12"/>
  <c r="K39" i="12"/>
  <c r="O39" i="12"/>
  <c r="Q39" i="12"/>
  <c r="V39" i="12"/>
  <c r="G45" i="12"/>
  <c r="M45" i="12" s="1"/>
  <c r="I45" i="12"/>
  <c r="K45" i="12"/>
  <c r="O45" i="12"/>
  <c r="Q45" i="12"/>
  <c r="V45" i="12"/>
  <c r="G50" i="12"/>
  <c r="M50" i="12" s="1"/>
  <c r="I50" i="12"/>
  <c r="K50" i="12"/>
  <c r="O50" i="12"/>
  <c r="Q50" i="12"/>
  <c r="V50" i="12"/>
  <c r="G56" i="12"/>
  <c r="M56" i="12" s="1"/>
  <c r="I56" i="12"/>
  <c r="K56" i="12"/>
  <c r="O56" i="12"/>
  <c r="Q56" i="12"/>
  <c r="V56" i="12"/>
  <c r="G64" i="12"/>
  <c r="M64" i="12" s="1"/>
  <c r="I64" i="12"/>
  <c r="K64" i="12"/>
  <c r="O64" i="12"/>
  <c r="Q64" i="12"/>
  <c r="V64" i="12"/>
  <c r="G69" i="12"/>
  <c r="M69" i="12" s="1"/>
  <c r="I69" i="12"/>
  <c r="K69" i="12"/>
  <c r="O69" i="12"/>
  <c r="Q69" i="12"/>
  <c r="V69" i="12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3" i="12"/>
  <c r="M83" i="12" s="1"/>
  <c r="I83" i="12"/>
  <c r="K83" i="12"/>
  <c r="O83" i="12"/>
  <c r="Q83" i="12"/>
  <c r="V83" i="12"/>
  <c r="G86" i="12"/>
  <c r="M86" i="12" s="1"/>
  <c r="I86" i="12"/>
  <c r="K86" i="12"/>
  <c r="O86" i="12"/>
  <c r="Q86" i="12"/>
  <c r="V86" i="12"/>
  <c r="G89" i="12"/>
  <c r="M89" i="12" s="1"/>
  <c r="I89" i="12"/>
  <c r="K89" i="12"/>
  <c r="O89" i="12"/>
  <c r="Q89" i="12"/>
  <c r="V89" i="12"/>
  <c r="G91" i="12"/>
  <c r="M91" i="12" s="1"/>
  <c r="I91" i="12"/>
  <c r="K91" i="12"/>
  <c r="O91" i="12"/>
  <c r="Q91" i="12"/>
  <c r="V91" i="12"/>
  <c r="G95" i="12"/>
  <c r="M95" i="12" s="1"/>
  <c r="I95" i="12"/>
  <c r="K95" i="12"/>
  <c r="O95" i="12"/>
  <c r="Q95" i="12"/>
  <c r="V95" i="12"/>
  <c r="G101" i="12"/>
  <c r="M101" i="12" s="1"/>
  <c r="I101" i="12"/>
  <c r="K101" i="12"/>
  <c r="O101" i="12"/>
  <c r="Q101" i="12"/>
  <c r="V101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I107" i="12"/>
  <c r="K107" i="12"/>
  <c r="M107" i="12"/>
  <c r="O107" i="12"/>
  <c r="Q107" i="12"/>
  <c r="V107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6" i="12"/>
  <c r="M116" i="12" s="1"/>
  <c r="I116" i="12"/>
  <c r="K116" i="12"/>
  <c r="O116" i="12"/>
  <c r="Q116" i="12"/>
  <c r="V116" i="12"/>
  <c r="G118" i="12"/>
  <c r="M118" i="12" s="1"/>
  <c r="I118" i="12"/>
  <c r="K118" i="12"/>
  <c r="O118" i="12"/>
  <c r="Q118" i="12"/>
  <c r="V118" i="12"/>
  <c r="G122" i="12"/>
  <c r="M122" i="12" s="1"/>
  <c r="I122" i="12"/>
  <c r="K122" i="12"/>
  <c r="O122" i="12"/>
  <c r="Q122" i="12"/>
  <c r="V122" i="12"/>
  <c r="G126" i="12"/>
  <c r="M126" i="12" s="1"/>
  <c r="I126" i="12"/>
  <c r="K126" i="12"/>
  <c r="O126" i="12"/>
  <c r="Q126" i="12"/>
  <c r="V126" i="12"/>
  <c r="G128" i="12"/>
  <c r="M128" i="12" s="1"/>
  <c r="I128" i="12"/>
  <c r="K128" i="12"/>
  <c r="O128" i="12"/>
  <c r="Q128" i="12"/>
  <c r="V128" i="12"/>
  <c r="G132" i="12"/>
  <c r="M132" i="12" s="1"/>
  <c r="I132" i="12"/>
  <c r="K132" i="12"/>
  <c r="O132" i="12"/>
  <c r="Q132" i="12"/>
  <c r="V132" i="12"/>
  <c r="G136" i="12"/>
  <c r="M136" i="12" s="1"/>
  <c r="I136" i="12"/>
  <c r="K136" i="12"/>
  <c r="O136" i="12"/>
  <c r="Q136" i="12"/>
  <c r="V136" i="12"/>
  <c r="G139" i="12"/>
  <c r="I139" i="12"/>
  <c r="K139" i="12"/>
  <c r="O139" i="12"/>
  <c r="Q139" i="12"/>
  <c r="V139" i="12"/>
  <c r="G144" i="12"/>
  <c r="M144" i="12" s="1"/>
  <c r="I144" i="12"/>
  <c r="K144" i="12"/>
  <c r="O144" i="12"/>
  <c r="Q144" i="12"/>
  <c r="V144" i="12"/>
  <c r="G149" i="12"/>
  <c r="M149" i="12" s="1"/>
  <c r="I149" i="12"/>
  <c r="K149" i="12"/>
  <c r="O149" i="12"/>
  <c r="Q149" i="12"/>
  <c r="V149" i="12"/>
  <c r="G151" i="12"/>
  <c r="M151" i="12" s="1"/>
  <c r="I151" i="12"/>
  <c r="K151" i="12"/>
  <c r="O151" i="12"/>
  <c r="Q151" i="12"/>
  <c r="V151" i="12"/>
  <c r="G153" i="12"/>
  <c r="M153" i="12" s="1"/>
  <c r="I153" i="12"/>
  <c r="K153" i="12"/>
  <c r="O153" i="12"/>
  <c r="Q153" i="12"/>
  <c r="V153" i="12"/>
  <c r="G155" i="12"/>
  <c r="M155" i="12" s="1"/>
  <c r="I155" i="12"/>
  <c r="K155" i="12"/>
  <c r="O155" i="12"/>
  <c r="Q155" i="12"/>
  <c r="V155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2" i="12"/>
  <c r="M162" i="12" s="1"/>
  <c r="I162" i="12"/>
  <c r="K162" i="12"/>
  <c r="O162" i="12"/>
  <c r="Q162" i="12"/>
  <c r="V162" i="12"/>
  <c r="G164" i="12"/>
  <c r="M164" i="12" s="1"/>
  <c r="I164" i="12"/>
  <c r="K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0" i="12"/>
  <c r="M170" i="12" s="1"/>
  <c r="I170" i="12"/>
  <c r="K170" i="12"/>
  <c r="O170" i="12"/>
  <c r="Q170" i="12"/>
  <c r="V170" i="12"/>
  <c r="G172" i="12"/>
  <c r="M172" i="12" s="1"/>
  <c r="I172" i="12"/>
  <c r="K172" i="12"/>
  <c r="O172" i="12"/>
  <c r="Q172" i="12"/>
  <c r="V172" i="12"/>
  <c r="G174" i="12"/>
  <c r="M174" i="12" s="1"/>
  <c r="I174" i="12"/>
  <c r="K174" i="12"/>
  <c r="O174" i="12"/>
  <c r="Q174" i="12"/>
  <c r="V174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1" i="12"/>
  <c r="M181" i="12" s="1"/>
  <c r="I181" i="12"/>
  <c r="K181" i="12"/>
  <c r="O181" i="12"/>
  <c r="Q181" i="12"/>
  <c r="V181" i="12"/>
  <c r="G183" i="12"/>
  <c r="M183" i="12" s="1"/>
  <c r="I183" i="12"/>
  <c r="K183" i="12"/>
  <c r="O183" i="12"/>
  <c r="Q183" i="12"/>
  <c r="V183" i="12"/>
  <c r="G185" i="12"/>
  <c r="M185" i="12" s="1"/>
  <c r="I185" i="12"/>
  <c r="K185" i="12"/>
  <c r="O185" i="12"/>
  <c r="Q185" i="12"/>
  <c r="V185" i="12"/>
  <c r="G187" i="12"/>
  <c r="M187" i="12" s="1"/>
  <c r="I187" i="12"/>
  <c r="K187" i="12"/>
  <c r="O187" i="12"/>
  <c r="Q187" i="12"/>
  <c r="V187" i="12"/>
  <c r="G189" i="12"/>
  <c r="M189" i="12" s="1"/>
  <c r="I189" i="12"/>
  <c r="K189" i="12"/>
  <c r="O189" i="12"/>
  <c r="Q189" i="12"/>
  <c r="V189" i="12"/>
  <c r="G191" i="12"/>
  <c r="M191" i="12" s="1"/>
  <c r="I191" i="12"/>
  <c r="K191" i="12"/>
  <c r="O191" i="12"/>
  <c r="Q191" i="12"/>
  <c r="V191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M200" i="12" s="1"/>
  <c r="I200" i="12"/>
  <c r="K200" i="12"/>
  <c r="O200" i="12"/>
  <c r="Q200" i="12"/>
  <c r="V200" i="12"/>
  <c r="G202" i="12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M206" i="12" s="1"/>
  <c r="I206" i="12"/>
  <c r="K206" i="12"/>
  <c r="O206" i="12"/>
  <c r="Q206" i="12"/>
  <c r="V206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I218" i="12"/>
  <c r="K218" i="12"/>
  <c r="M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M220" i="12" s="1"/>
  <c r="I220" i="12"/>
  <c r="K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M224" i="12" s="1"/>
  <c r="I224" i="12"/>
  <c r="K224" i="12"/>
  <c r="O224" i="12"/>
  <c r="Q224" i="12"/>
  <c r="V224" i="12"/>
  <c r="G226" i="12"/>
  <c r="M226" i="12" s="1"/>
  <c r="I226" i="12"/>
  <c r="K226" i="12"/>
  <c r="O226" i="12"/>
  <c r="Q226" i="12"/>
  <c r="V226" i="12"/>
  <c r="G228" i="12"/>
  <c r="M228" i="12" s="1"/>
  <c r="I228" i="12"/>
  <c r="K228" i="12"/>
  <c r="O228" i="12"/>
  <c r="Q228" i="12"/>
  <c r="V228" i="12"/>
  <c r="G232" i="12"/>
  <c r="M232" i="12" s="1"/>
  <c r="I232" i="12"/>
  <c r="K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M234" i="12" s="1"/>
  <c r="I234" i="12"/>
  <c r="K234" i="12"/>
  <c r="O234" i="12"/>
  <c r="Q234" i="12"/>
  <c r="V234" i="12"/>
  <c r="G236" i="12"/>
  <c r="M236" i="12" s="1"/>
  <c r="I236" i="12"/>
  <c r="K236" i="12"/>
  <c r="O236" i="12"/>
  <c r="Q236" i="12"/>
  <c r="V236" i="12"/>
  <c r="G237" i="12"/>
  <c r="M237" i="12" s="1"/>
  <c r="I237" i="12"/>
  <c r="K237" i="12"/>
  <c r="O237" i="12"/>
  <c r="Q237" i="12"/>
  <c r="V237" i="12"/>
  <c r="G239" i="12"/>
  <c r="M239" i="12" s="1"/>
  <c r="I239" i="12"/>
  <c r="K239" i="12"/>
  <c r="O239" i="12"/>
  <c r="Q239" i="12"/>
  <c r="V239" i="12"/>
  <c r="G241" i="12"/>
  <c r="I241" i="12"/>
  <c r="K241" i="12"/>
  <c r="O241" i="12"/>
  <c r="Q241" i="12"/>
  <c r="V241" i="12"/>
  <c r="G242" i="12"/>
  <c r="M242" i="12" s="1"/>
  <c r="I242" i="12"/>
  <c r="K242" i="12"/>
  <c r="O242" i="12"/>
  <c r="Q242" i="12"/>
  <c r="V242" i="12"/>
  <c r="G243" i="12"/>
  <c r="M243" i="12" s="1"/>
  <c r="I243" i="12"/>
  <c r="K243" i="12"/>
  <c r="O243" i="12"/>
  <c r="Q243" i="12"/>
  <c r="V243" i="12"/>
  <c r="G244" i="12"/>
  <c r="M244" i="12" s="1"/>
  <c r="I244" i="12"/>
  <c r="K244" i="12"/>
  <c r="O244" i="12"/>
  <c r="Q244" i="12"/>
  <c r="V244" i="12"/>
  <c r="G245" i="12"/>
  <c r="M245" i="12" s="1"/>
  <c r="I245" i="12"/>
  <c r="K245" i="12"/>
  <c r="O245" i="12"/>
  <c r="Q245" i="12"/>
  <c r="V245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O247" i="12"/>
  <c r="Q247" i="12"/>
  <c r="V247" i="12"/>
  <c r="G248" i="12"/>
  <c r="M248" i="12" s="1"/>
  <c r="I248" i="12"/>
  <c r="K248" i="12"/>
  <c r="O248" i="12"/>
  <c r="Q248" i="12"/>
  <c r="V248" i="12"/>
  <c r="G249" i="12"/>
  <c r="M249" i="12" s="1"/>
  <c r="I249" i="12"/>
  <c r="K249" i="12"/>
  <c r="O249" i="12"/>
  <c r="Q249" i="12"/>
  <c r="V249" i="12"/>
  <c r="G250" i="12"/>
  <c r="M250" i="12" s="1"/>
  <c r="I250" i="12"/>
  <c r="K250" i="12"/>
  <c r="O250" i="12"/>
  <c r="Q250" i="12"/>
  <c r="V250" i="12"/>
  <c r="G251" i="12"/>
  <c r="M251" i="12" s="1"/>
  <c r="I251" i="12"/>
  <c r="K251" i="12"/>
  <c r="O251" i="12"/>
  <c r="Q251" i="12"/>
  <c r="V251" i="12"/>
  <c r="G252" i="12"/>
  <c r="M252" i="12" s="1"/>
  <c r="I252" i="12"/>
  <c r="K252" i="12"/>
  <c r="O252" i="12"/>
  <c r="Q252" i="12"/>
  <c r="V252" i="12"/>
  <c r="G253" i="12"/>
  <c r="M253" i="12" s="1"/>
  <c r="I253" i="12"/>
  <c r="K253" i="12"/>
  <c r="O253" i="12"/>
  <c r="Q253" i="12"/>
  <c r="V253" i="12"/>
  <c r="G255" i="12"/>
  <c r="I255" i="12"/>
  <c r="K255" i="12"/>
  <c r="M255" i="12"/>
  <c r="O255" i="12"/>
  <c r="Q255" i="12"/>
  <c r="V255" i="12"/>
  <c r="G256" i="12"/>
  <c r="M256" i="12" s="1"/>
  <c r="I256" i="12"/>
  <c r="K256" i="12"/>
  <c r="O256" i="12"/>
  <c r="O254" i="12" s="1"/>
  <c r="Q256" i="12"/>
  <c r="V256" i="12"/>
  <c r="AE258" i="12"/>
  <c r="F41" i="1" s="1"/>
  <c r="I20" i="1"/>
  <c r="J28" i="1"/>
  <c r="J26" i="1"/>
  <c r="G38" i="1"/>
  <c r="F38" i="1"/>
  <c r="J23" i="1"/>
  <c r="J24" i="1"/>
  <c r="J25" i="1"/>
  <c r="J27" i="1"/>
  <c r="E24" i="1"/>
  <c r="E26" i="1"/>
  <c r="V8" i="12" l="1"/>
  <c r="Q8" i="12"/>
  <c r="Q27" i="12"/>
  <c r="O150" i="12"/>
  <c r="Q254" i="12"/>
  <c r="V240" i="12"/>
  <c r="G8" i="12"/>
  <c r="I52" i="1" s="1"/>
  <c r="V201" i="12"/>
  <c r="V32" i="12"/>
  <c r="Q201" i="12"/>
  <c r="V117" i="12"/>
  <c r="Q32" i="12"/>
  <c r="O75" i="12"/>
  <c r="O32" i="12"/>
  <c r="V225" i="12"/>
  <c r="O240" i="12"/>
  <c r="Q225" i="12"/>
  <c r="V150" i="12"/>
  <c r="V109" i="12"/>
  <c r="Q12" i="12"/>
  <c r="Q240" i="12"/>
  <c r="K225" i="12"/>
  <c r="O225" i="12"/>
  <c r="V154" i="12"/>
  <c r="Q150" i="12"/>
  <c r="Q109" i="12"/>
  <c r="O12" i="12"/>
  <c r="O109" i="12"/>
  <c r="K150" i="12"/>
  <c r="V27" i="12"/>
  <c r="V12" i="12"/>
  <c r="O8" i="12"/>
  <c r="M9" i="12"/>
  <c r="M8" i="12" s="1"/>
  <c r="V254" i="12"/>
  <c r="O201" i="12"/>
  <c r="K254" i="12"/>
  <c r="I254" i="12"/>
  <c r="G254" i="12"/>
  <c r="I64" i="1" s="1"/>
  <c r="M254" i="12"/>
  <c r="K240" i="12"/>
  <c r="I240" i="12"/>
  <c r="G240" i="12"/>
  <c r="I63" i="1" s="1"/>
  <c r="I18" i="1" s="1"/>
  <c r="M241" i="12"/>
  <c r="M240" i="12" s="1"/>
  <c r="I225" i="12"/>
  <c r="M225" i="12"/>
  <c r="G201" i="12"/>
  <c r="I61" i="1" s="1"/>
  <c r="K201" i="12"/>
  <c r="I201" i="12"/>
  <c r="M202" i="12"/>
  <c r="M201" i="12" s="1"/>
  <c r="O154" i="12"/>
  <c r="Q154" i="12"/>
  <c r="G154" i="12"/>
  <c r="I60" i="1" s="1"/>
  <c r="K154" i="12"/>
  <c r="I154" i="12"/>
  <c r="I150" i="12"/>
  <c r="M150" i="12"/>
  <c r="Q117" i="12"/>
  <c r="O117" i="12"/>
  <c r="I117" i="12"/>
  <c r="G117" i="12"/>
  <c r="I58" i="1" s="1"/>
  <c r="K117" i="12"/>
  <c r="K109" i="12"/>
  <c r="I109" i="12"/>
  <c r="G75" i="12"/>
  <c r="I56" i="1" s="1"/>
  <c r="Q75" i="12"/>
  <c r="V75" i="12"/>
  <c r="K75" i="12"/>
  <c r="I75" i="12"/>
  <c r="M75" i="12"/>
  <c r="K32" i="12"/>
  <c r="I32" i="12"/>
  <c r="K27" i="12"/>
  <c r="I27" i="12"/>
  <c r="M28" i="12"/>
  <c r="M27" i="12" s="1"/>
  <c r="M12" i="12"/>
  <c r="K12" i="12"/>
  <c r="I12" i="12"/>
  <c r="AF258" i="12"/>
  <c r="G41" i="1" s="1"/>
  <c r="H41" i="1" s="1"/>
  <c r="I41" i="1" s="1"/>
  <c r="K8" i="12"/>
  <c r="I8" i="12"/>
  <c r="F39" i="1"/>
  <c r="F42" i="1" s="1"/>
  <c r="G23" i="1" s="1"/>
  <c r="A23" i="1" s="1"/>
  <c r="F40" i="1"/>
  <c r="M154" i="12"/>
  <c r="M109" i="12"/>
  <c r="M32" i="12"/>
  <c r="G150" i="12"/>
  <c r="I59" i="1" s="1"/>
  <c r="G12" i="12"/>
  <c r="I53" i="1" s="1"/>
  <c r="I16" i="1" s="1"/>
  <c r="G32" i="12"/>
  <c r="I55" i="1" s="1"/>
  <c r="I17" i="1" s="1"/>
  <c r="M139" i="12"/>
  <c r="M117" i="12" s="1"/>
  <c r="G109" i="12"/>
  <c r="I57" i="1" s="1"/>
  <c r="G225" i="12"/>
  <c r="I62" i="1" s="1"/>
  <c r="I65" i="1" l="1"/>
  <c r="J63" i="1" s="1"/>
  <c r="G40" i="1"/>
  <c r="H40" i="1" s="1"/>
  <c r="I40" i="1" s="1"/>
  <c r="G258" i="12"/>
  <c r="G39" i="1"/>
  <c r="G42" i="1" s="1"/>
  <c r="A24" i="1"/>
  <c r="G24" i="1"/>
  <c r="G25" i="1" l="1"/>
  <c r="A25" i="1" s="1"/>
  <c r="J61" i="1"/>
  <c r="J53" i="1"/>
  <c r="J54" i="1"/>
  <c r="J62" i="1"/>
  <c r="I21" i="1"/>
  <c r="J56" i="1"/>
  <c r="J59" i="1"/>
  <c r="J60" i="1"/>
  <c r="J57" i="1"/>
  <c r="J52" i="1"/>
  <c r="J64" i="1"/>
  <c r="J55" i="1"/>
  <c r="J58" i="1"/>
  <c r="H39" i="1"/>
  <c r="H42" i="1" s="1"/>
  <c r="G28" i="1"/>
  <c r="G26" i="1" l="1"/>
  <c r="A27" i="1" s="1"/>
  <c r="A29" i="1" s="1"/>
  <c r="A26" i="1"/>
  <c r="I39" i="1"/>
  <c r="I42" i="1" s="1"/>
  <c r="J40" i="1" s="1"/>
  <c r="J65" i="1"/>
  <c r="G29" i="1" l="1"/>
  <c r="G27" i="1" s="1"/>
  <c r="J39" i="1"/>
  <c r="J42" i="1" s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Kašpar</author>
  </authors>
  <commentList>
    <comment ref="S6" authorId="0" shapeId="0" xr:uid="{568AD515-921B-4D29-A10A-B930C00743F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DC30A28-D94E-4A32-9379-FBB337D3748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<sst xmlns="http://schemas.openxmlformats.org/spreadsheetml/2006/main" count="1406" uniqueCount="480">
  <si>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</si>
  <si>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</si>
  <si>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</si>
  <si>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</si>
  <si>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</si>
  <si>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</si>
  <si>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</si>
  <si>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</si>
  <si>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</si>
  <si>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</si>
  <si>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</si>
  <si>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</si>
  <si>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</si>
  <si>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</si>
  <si>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</si>
  <si>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</si>
  <si>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</si>
  <si>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</si>
  <si>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</si>
  <si>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</si>
  <si>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</si>
  <si>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</si>
  <si>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</si>
  <si>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</si>
  <si>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</si>
  <si>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</si>
  <si>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</si>
  <si>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</si>
  <si>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</si>
  <si>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</si>
  <si>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</si>
  <si>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</si>
  <si>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</si>
  <si>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</si>
  <si>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</si>
  <si>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</si>
  <si>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</si>
  <si>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</si>
  <si>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</si>
  <si>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</si>
  <si>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</si>
  <si>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</si>
  <si>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</si>
  <si>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2400364</t>
  </si>
  <si>
    <t>Falcovaná krytina, PIR panel</t>
  </si>
  <si>
    <t>01</t>
  </si>
  <si>
    <t>Střecha kuchyně</t>
  </si>
  <si>
    <t>Objekt:</t>
  </si>
  <si>
    <t>Rozpočet:</t>
  </si>
  <si>
    <t>P24007</t>
  </si>
  <si>
    <t>Tyršova 479</t>
  </si>
  <si>
    <t>Slavkov u Brna</t>
  </si>
  <si>
    <t>68401</t>
  </si>
  <si>
    <t>49408381</t>
  </si>
  <si>
    <t>CZ49408381</t>
  </si>
  <si>
    <t>Stavba</t>
  </si>
  <si>
    <t>Celkem za stavbu</t>
  </si>
  <si>
    <t>CZK</t>
  </si>
  <si>
    <t>#POPS</t>
  </si>
  <si>
    <t>#POPO</t>
  </si>
  <si>
    <t>#POPR</t>
  </si>
  <si>
    <t>Popis rozpočtu: 2400364 - Falcovaná krytina, PIR panel</t>
  </si>
  <si>
    <t>Rekapitulace dílů</t>
  </si>
  <si>
    <t>Typ dílu</t>
  </si>
  <si>
    <t>0</t>
  </si>
  <si>
    <t>Nepřiřazený díl</t>
  </si>
  <si>
    <t>94</t>
  </si>
  <si>
    <t>Lešení a stavební výtahy</t>
  </si>
  <si>
    <t>F2040</t>
  </si>
  <si>
    <t>Zařízení staveniště</t>
  </si>
  <si>
    <t>712</t>
  </si>
  <si>
    <t>Povlakové krytiny</t>
  </si>
  <si>
    <t>713</t>
  </si>
  <si>
    <t>Izolace tepelné</t>
  </si>
  <si>
    <t>728</t>
  </si>
  <si>
    <t>Vzduchotechnika</t>
  </si>
  <si>
    <t>762</t>
  </si>
  <si>
    <t>Konstrukce tesařské</t>
  </si>
  <si>
    <t>7631</t>
  </si>
  <si>
    <t>Konstrukce sádrokartonové</t>
  </si>
  <si>
    <t>764</t>
  </si>
  <si>
    <t>Konstrukce klempířské</t>
  </si>
  <si>
    <t>766-1</t>
  </si>
  <si>
    <t>Konstrukce truhlářské - střešní okna</t>
  </si>
  <si>
    <t>767</t>
  </si>
  <si>
    <t>Konstrukce zámečnické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</si>
  <si>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</si>
  <si>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</si>
  <si>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</si>
  <si>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</si>
  <si>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</si>
  <si>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</si>
  <si>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</si>
  <si>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</si>
  <si>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</si>
  <si>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</si>
  <si>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</si>
  <si>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</si>
  <si>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</si>
  <si>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</si>
  <si>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</si>
  <si>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</si>
  <si>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</si>
  <si>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</si>
  <si>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</si>
  <si>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</si>
  <si>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</si>
  <si>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</si>
  <si>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</si>
  <si>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</si>
  <si>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</si>
  <si>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</si>
  <si>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</si>
  <si>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</si>
  <si>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</si>
  <si>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</si>
  <si>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</si>
  <si>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</si>
  <si>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999</t>
  </si>
  <si>
    <t>Přesun hmot jeřábem</t>
  </si>
  <si>
    <t>Sh</t>
  </si>
  <si>
    <t>Vlastní</t>
  </si>
  <si>
    <t>Kalkul</t>
  </si>
  <si>
    <t>Práce</t>
  </si>
  <si>
    <t>Důležitá</t>
  </si>
  <si>
    <t>POL1_</t>
  </si>
  <si>
    <t>171156018500</t>
  </si>
  <si>
    <t>Jeřáb automobilní 20</t>
  </si>
  <si>
    <t>STROJ</t>
  </si>
  <si>
    <t>RTS 24/ II</t>
  </si>
  <si>
    <t>Stroj</t>
  </si>
  <si>
    <t>POL6_</t>
  </si>
  <si>
    <t>171156018500Rx</t>
  </si>
  <si>
    <t>Jeřáb automobilní 20 přistavení</t>
  </si>
  <si>
    <t xml:space="preserve">km    </t>
  </si>
  <si>
    <t>941941042</t>
  </si>
  <si>
    <t>Montáž lešení leh.řad.s podlahami,š.1,2 m, H 30 m</t>
  </si>
  <si>
    <t>m2</t>
  </si>
  <si>
    <t>Dalibor Horák s.r.o.</t>
  </si>
  <si>
    <t>Zelená</t>
  </si>
  <si>
    <t>POL1_1</t>
  </si>
  <si>
    <t>216,00000</t>
  </si>
  <si>
    <t>VV</t>
  </si>
  <si>
    <t>60,00000</t>
  </si>
  <si>
    <t>941941502</t>
  </si>
  <si>
    <t xml:space="preserve">Doprava lešení pronaj-dovoz a odvoz sady do 250 m2 </t>
  </si>
  <si>
    <t>km</t>
  </si>
  <si>
    <t>941941111</t>
  </si>
  <si>
    <t>Pronájem lešení za den</t>
  </si>
  <si>
    <t>216,00000*60,00000</t>
  </si>
  <si>
    <t>941941842</t>
  </si>
  <si>
    <t>Demontáž lešení leh.řad.s podlahami,š.1,2 m,H 30 m</t>
  </si>
  <si>
    <t>998009101</t>
  </si>
  <si>
    <t>Přesun hmot lešení samostatně budovaného</t>
  </si>
  <si>
    <t>t</t>
  </si>
  <si>
    <t>941941042R01</t>
  </si>
  <si>
    <t>Okopové zarážky montáž + demontáž</t>
  </si>
  <si>
    <t>Hodnota z bývalého odkazu. : 216</t>
  </si>
  <si>
    <t>941941042R02</t>
  </si>
  <si>
    <t>Okopové zarážky pronájem za den</t>
  </si>
  <si>
    <t>767914130</t>
  </si>
  <si>
    <t>Montáž oplocení rámového H do 2,0 m</t>
  </si>
  <si>
    <t>m</t>
  </si>
  <si>
    <t>Běžná</t>
  </si>
  <si>
    <t>3,0+27,0+12,0</t>
  </si>
  <si>
    <t>767914130R12</t>
  </si>
  <si>
    <t>Příplatek k oplocení za každý další měsíc používání</t>
  </si>
  <si>
    <t>Odkaz na mn. položky pořadí 11 : 42,00000*2</t>
  </si>
  <si>
    <t>712341562</t>
  </si>
  <si>
    <t>Vytažení asfalt. krytina na atiku.,NAIP přitavením mateial ve specifikaci</t>
  </si>
  <si>
    <t>POL1_7</t>
  </si>
  <si>
    <t xml:space="preserve">parozábrana pod PIR : </t>
  </si>
  <si>
    <t>vytažení na zeď : 23,025*(0,256+0,4)</t>
  </si>
  <si>
    <t>vytažení na světlíky : ((1,0*2+2,0*2)*3+(1,0*4)*3)*0,47</t>
  </si>
  <si>
    <t>stažení z trapéz plechu na zeď : (22,065+1,15)*(0,2+0,1)+(8,2*2)*(0,2+0,1)</t>
  </si>
  <si>
    <t>vytažení na VZT : ((0,67*4)*2+(2*3,14*0,15))*0,47</t>
  </si>
  <si>
    <t>vytažení na zeď : 23,025*(0,07+0,47)</t>
  </si>
  <si>
    <t>vytažení na světlíky : ((1,0*2+2,0*2)*3+(1,0*4)*3)*0,285</t>
  </si>
  <si>
    <t>vytažení na VZT : ((0,67*4)*2+(2*3,14*0,15))*0,285</t>
  </si>
  <si>
    <t>stažení na zeď pod masku : (22,065+1,15)*0,38+(8,2*2)*0,38</t>
  </si>
  <si>
    <t>712341563</t>
  </si>
  <si>
    <t>Nalepení samolepící pásu na střechu do 10 st., materiál ve specifikaci</t>
  </si>
  <si>
    <t>plocha střechy : 187,0</t>
  </si>
  <si>
    <t>-(světlíky) : -(1,0*2,0+1,0*1,0)*3</t>
  </si>
  <si>
    <t>-(VZT) : -(0,67*0,67)*2</t>
  </si>
  <si>
    <t>712211111</t>
  </si>
  <si>
    <t>Podkladní asfaltový izolační pás přibitím vč. slepení spojů</t>
  </si>
  <si>
    <t/>
  </si>
  <si>
    <t>712311102</t>
  </si>
  <si>
    <t>62852261.D1Ty</t>
  </si>
  <si>
    <t>Specifikace</t>
  </si>
  <si>
    <t>POL3_</t>
  </si>
  <si>
    <t>Odkaz na mn. položky pořadí 14 : 37,83327</t>
  </si>
  <si>
    <t>Odkaz na mn. položky pořadí 16 : 177,10220</t>
  </si>
  <si>
    <t>Koeficient : 0,15</t>
  </si>
  <si>
    <t>62853185RT</t>
  </si>
  <si>
    <t>Odkaz na mn. položky pořadí 13 : 44,05084</t>
  </si>
  <si>
    <t>Odkaz na mn. položky pořadí 15 : 177,10220</t>
  </si>
  <si>
    <t>998712101</t>
  </si>
  <si>
    <t>Přesun hmot pro obor 712 na objektech H do 6 m</t>
  </si>
  <si>
    <t>Přesun hmot</t>
  </si>
  <si>
    <t>POL7_1001</t>
  </si>
  <si>
    <t>713101428RT</t>
  </si>
  <si>
    <t>Odstranění tepelné izolace stropů a podhledů</t>
  </si>
  <si>
    <t>kompl</t>
  </si>
  <si>
    <t>713111111</t>
  </si>
  <si>
    <t>Izolace tepelné stropů vrchem kladené volně 1 vrstva - materiál ve specifikaci</t>
  </si>
  <si>
    <t>vyplnění prostoru ve vyspádování mezi světlky : ((0,6*0,45)*2)*3</t>
  </si>
  <si>
    <t>713111130R</t>
  </si>
  <si>
    <t>Izolace tepelné nadkrokevní, včetně dodávky kotvení a příslušenství</t>
  </si>
  <si>
    <t>713131112</t>
  </si>
  <si>
    <t>Izolace tepelná stěn přikotvením 1 vrstva - materiál ve specifikaci</t>
  </si>
  <si>
    <t>štítové hrany : (8,4*2)*0,16</t>
  </si>
  <si>
    <t>okapová hrana : (22,065+1,15)*0,3</t>
  </si>
  <si>
    <t>713131131</t>
  </si>
  <si>
    <t>Izolace tepelná stěn lepením</t>
  </si>
  <si>
    <t>u stěny stávajícího objektu : (0,125+1,5*2+0,55+1,1*3)*0,255</t>
  </si>
  <si>
    <t>(1,2+3,2+3,25+1,5+2,0+3,3+1,6)*0,35</t>
  </si>
  <si>
    <t>963090282RT</t>
  </si>
  <si>
    <t>Demontáž střešních izolačních panelů dl. 8m, do 1 t</t>
  </si>
  <si>
    <t>plocha střechy : 23,025*8,3</t>
  </si>
  <si>
    <t>283754631</t>
  </si>
  <si>
    <t>SPCM</t>
  </si>
  <si>
    <t xml:space="preserve">u stěny stávajícího objektu : </t>
  </si>
  <si>
    <t>Odkaz na mn. položky pořadí 25 : 7,39613</t>
  </si>
  <si>
    <t>28376504BTx</t>
  </si>
  <si>
    <t xml:space="preserve">plocha střechy : </t>
  </si>
  <si>
    <t>Odkaz na mn. položky pořadí 23 : 177,10220</t>
  </si>
  <si>
    <t xml:space="preserve">okapová a štítové hrany - na svislo : </t>
  </si>
  <si>
    <t>Odkaz na mn. položky pořadí 24 : 9,65250</t>
  </si>
  <si>
    <t>63151406</t>
  </si>
  <si>
    <t xml:space="preserve">vyplnění prostoru ve vyspádování mezi světlky : </t>
  </si>
  <si>
    <t>Odkaz na mn. položky pořadí 22 : 1,62000</t>
  </si>
  <si>
    <t>998713201</t>
  </si>
  <si>
    <t>Přesun hmot pro obor 713 na objektech H do 6 m</t>
  </si>
  <si>
    <t>POL7_1002</t>
  </si>
  <si>
    <t>979990144</t>
  </si>
  <si>
    <t>Poplatek za uložení suti - tepelná izolace, skupina odpadu 170604</t>
  </si>
  <si>
    <t>Přesun suti</t>
  </si>
  <si>
    <t>Modrá</t>
  </si>
  <si>
    <t>POL8_</t>
  </si>
  <si>
    <t>979011111RRT1</t>
  </si>
  <si>
    <t>Svislá doprava suti a vybour. hmot</t>
  </si>
  <si>
    <t>POL8_1</t>
  </si>
  <si>
    <t>979081111RRT1</t>
  </si>
  <si>
    <t>Odvoz suti a vybour. hmot na skládku</t>
  </si>
  <si>
    <t>728.001R</t>
  </si>
  <si>
    <t>Odlučovač tuku 425x225mm</t>
  </si>
  <si>
    <t>ks</t>
  </si>
  <si>
    <t>728.002R</t>
  </si>
  <si>
    <t>Vyústka do čtyřhranného potrubí 400x200 mm, dvouřadá a regulací R1</t>
  </si>
  <si>
    <t>728.003R</t>
  </si>
  <si>
    <t>Čtyřhranné pozinkované potrubí skupiny I (včetně tvarovek), do obvodu 1630 mm, TMELENÉ POLYURETANEM</t>
  </si>
  <si>
    <t>728.004R</t>
  </si>
  <si>
    <t>Demontáž stávajícího potrubí v interiéru</t>
  </si>
  <si>
    <t>kpl</t>
  </si>
  <si>
    <t>728.005R</t>
  </si>
  <si>
    <t>Likvidace odpadu</t>
  </si>
  <si>
    <t>728.006R</t>
  </si>
  <si>
    <t>Montážní a spojovací materiál</t>
  </si>
  <si>
    <t>728.007R</t>
  </si>
  <si>
    <t>Demontáž a zpětná montáž vedení VZT na střeše</t>
  </si>
  <si>
    <t>762134125</t>
  </si>
  <si>
    <t>Montáž bednění stěn, deskami OSB na pero a drážku materál ve specifikaci</t>
  </si>
  <si>
    <t>Žlutá</t>
  </si>
  <si>
    <t xml:space="preserve">OSB pro kotvení svislé PIR : </t>
  </si>
  <si>
    <t>okapová hrana : (22,065+1,15)*0,2</t>
  </si>
  <si>
    <t>štítové hrany : (8,2*2)*0,2</t>
  </si>
  <si>
    <t>762300156RT</t>
  </si>
  <si>
    <t>Úhelníky 60x60x60 - bez žebra</t>
  </si>
  <si>
    <t>kus</t>
  </si>
  <si>
    <t xml:space="preserve">ukotvení svislé OSB desky - 2ks á 1,0m : </t>
  </si>
  <si>
    <t>- okapová hrana : (23+2)*2</t>
  </si>
  <si>
    <t>- štítové hrany : (9*2)*2</t>
  </si>
  <si>
    <t>762332110</t>
  </si>
  <si>
    <t>Montáž vázaných krovů pravidelných do 120 cm2</t>
  </si>
  <si>
    <t>latě pro vytvoření spádu mezi světlíky : (0,45*3)*3</t>
  </si>
  <si>
    <t>762341202</t>
  </si>
  <si>
    <t>Montáž bednění střech rovných - z desek OSB</t>
  </si>
  <si>
    <t>bednění pro vytvoření spádu mezi světlíky : ((0,6*0,45)*2)*3</t>
  </si>
  <si>
    <t>okapová hrana : (22,065+1,15)*0,5</t>
  </si>
  <si>
    <t>762395000</t>
  </si>
  <si>
    <t>Spojovací a ochranné prostředky pro střechy</t>
  </si>
  <si>
    <t>m3</t>
  </si>
  <si>
    <t>Odkaz na mn. položky pořadí 46 : 1,86333*0,012</t>
  </si>
  <si>
    <t>Odkaz na mn. položky pořadí 47 : 23,39778*0,018</t>
  </si>
  <si>
    <t>Odkaz na mn. položky pořadí 48 : 0,02049</t>
  </si>
  <si>
    <t>59591000.F</t>
  </si>
  <si>
    <t>Deska OSB 3   4 PD  -  tl. 12 mm</t>
  </si>
  <si>
    <t>59591000.J</t>
  </si>
  <si>
    <t>Deska OSB 3    4 PD  -  tl. 18 mm</t>
  </si>
  <si>
    <t>Odkaz na mn. položky pořadí 41 : 7,92300</t>
  </si>
  <si>
    <t>okapová hrana : (22,0+1,15)*0,5</t>
  </si>
  <si>
    <t>Koeficient : 0,2</t>
  </si>
  <si>
    <t>60596003Aa</t>
  </si>
  <si>
    <t>Řezivo SM hranoly vč. impregnace</t>
  </si>
  <si>
    <t xml:space="preserve">latě pro vytvoření spádu mezi světlíky : </t>
  </si>
  <si>
    <t>- 60x60mm : ((0,45*2)*3)*0,06*0,06</t>
  </si>
  <si>
    <t>- 60x100mm : (0,45*3)*0,06*0,1</t>
  </si>
  <si>
    <t>998762202</t>
  </si>
  <si>
    <t>Přesun hmot pro tesařské konstr. v objektu do 12 m</t>
  </si>
  <si>
    <t>342264053</t>
  </si>
  <si>
    <t>Demontáž podhledu ze sádrokart.desek</t>
  </si>
  <si>
    <t>plocha podhledu : 168,46625</t>
  </si>
  <si>
    <t>342264051RRT2</t>
  </si>
  <si>
    <t>Podhled sádrokartonový na zavěšenou ocel. konstr., desky protipožární tl. 12,5 mm, bez izolace vč. ostění světlíků</t>
  </si>
  <si>
    <t>764359317</t>
  </si>
  <si>
    <t>Kotlík kónický z Al plechu pro žlaby 333/120</t>
  </si>
  <si>
    <t>764294001</t>
  </si>
  <si>
    <t>okapová hrana : 22,065+1,15</t>
  </si>
  <si>
    <t>764311321</t>
  </si>
  <si>
    <t>764322831</t>
  </si>
  <si>
    <t>Demontáž oplechování okapů, rš 400 mm, do 45 st.</t>
  </si>
  <si>
    <t>okapová hrana : 22,065</t>
  </si>
  <si>
    <t>764333330</t>
  </si>
  <si>
    <t>u stávajícího objektu : 23,025</t>
  </si>
  <si>
    <t>764339330</t>
  </si>
  <si>
    <t>vytažení na VZT : ((0,67*4)*2)*0,2</t>
  </si>
  <si>
    <t>764343395T02</t>
  </si>
  <si>
    <t>prostup VZT - K08 : 2</t>
  </si>
  <si>
    <t>764352310</t>
  </si>
  <si>
    <t>nové žlaby : 22,055+1,15</t>
  </si>
  <si>
    <t>764352811</t>
  </si>
  <si>
    <t>Demontáž žlabů půlkruh.rovných,rš 330 mm,do 45 st.</t>
  </si>
  <si>
    <t>stávající žlaby : 22,055+1,15</t>
  </si>
  <si>
    <t>764354204RT01</t>
  </si>
  <si>
    <t>štítové hrany - závětrná lišta + maska : 8,4*2</t>
  </si>
  <si>
    <t>okapová hrana - maska 2x : 22,065*2</t>
  </si>
  <si>
    <t>764362320</t>
  </si>
  <si>
    <t>světlíky 100x100cm : 3</t>
  </si>
  <si>
    <t xml:space="preserve">764362320V02 </t>
  </si>
  <si>
    <t>světlíky 200x100cm : 3</t>
  </si>
  <si>
    <t>764391310VRT</t>
  </si>
  <si>
    <t>764391821</t>
  </si>
  <si>
    <t>Demontáž závětrné lišty,rš 250 a 330 mm,do 45 stup</t>
  </si>
  <si>
    <t>7,65+8,15</t>
  </si>
  <si>
    <t>764394210</t>
  </si>
  <si>
    <t>Podkladní pás z Pz plechu tl.1 mm, rš 100 mm tl. 1,0 mm</t>
  </si>
  <si>
    <t>zavléknutí masky - okapová hrana + štítové hrany : 22,065+8,4*2</t>
  </si>
  <si>
    <t>764394330</t>
  </si>
  <si>
    <t>Podkladní pás z Al plechu rš 250 mm</t>
  </si>
  <si>
    <t>764410370</t>
  </si>
  <si>
    <t>okna stávajícího objektu : 0,3+1,5*2+0,55+1,1*3</t>
  </si>
  <si>
    <t>764454304</t>
  </si>
  <si>
    <t>3,5*2</t>
  </si>
  <si>
    <t>764454802</t>
  </si>
  <si>
    <t>Demontáž odpadních trub kruhových,D 120 mm</t>
  </si>
  <si>
    <t>781419708T.001</t>
  </si>
  <si>
    <t>Těsnění stojaté drážky falcované krytiny</t>
  </si>
  <si>
    <t>38*8,4</t>
  </si>
  <si>
    <t>998764201</t>
  </si>
  <si>
    <t>Přesun hmot, klempířské konstrukce, obj. H do 6 m</t>
  </si>
  <si>
    <t>979011111RRT</t>
  </si>
  <si>
    <t>979081111RRT</t>
  </si>
  <si>
    <t>979990001</t>
  </si>
  <si>
    <t>Poplatek za skládku stavební suti</t>
  </si>
  <si>
    <t>766624049TR</t>
  </si>
  <si>
    <t>Montáž markýzy pro světlík solární</t>
  </si>
  <si>
    <t>Nedokončená</t>
  </si>
  <si>
    <t>766624054TR</t>
  </si>
  <si>
    <t>Montáž sítě proti hmyzu</t>
  </si>
  <si>
    <t>767311810R03</t>
  </si>
  <si>
    <t>Demontáž světlíků do 4,0 m2</t>
  </si>
  <si>
    <t xml:space="preserve">ks    </t>
  </si>
  <si>
    <t>767316522</t>
  </si>
  <si>
    <t>Montáž světlíků bodových pl.do 1 m2, otvíravých</t>
  </si>
  <si>
    <t>767316525</t>
  </si>
  <si>
    <t>Montáž světlíků bodových pl.do 3 m2, otvíravých</t>
  </si>
  <si>
    <t>767316528R11</t>
  </si>
  <si>
    <t>Montáž zvedacího rámu pod světlík  výška 15 cm</t>
  </si>
  <si>
    <t>979081111R0x</t>
  </si>
  <si>
    <t>Odvoz okna k likvidaci</t>
  </si>
  <si>
    <t>979990001R0x</t>
  </si>
  <si>
    <t>Poplatek za likvidaci 1 ks okna</t>
  </si>
  <si>
    <t>998766202R11</t>
  </si>
  <si>
    <t>Vynesení 1 ks okna do 1. NP</t>
  </si>
  <si>
    <t>světlíky : 3+3</t>
  </si>
  <si>
    <t>zvedací rámy : (3*2)*3</t>
  </si>
  <si>
    <t>markýzy : 3+3</t>
  </si>
  <si>
    <t>sítě proti hmyzu : 3+3</t>
  </si>
  <si>
    <t>61140250v691RT</t>
  </si>
  <si>
    <t>61140250v692RT</t>
  </si>
  <si>
    <t>61140250v749RT</t>
  </si>
  <si>
    <t>61140250v750RT</t>
  </si>
  <si>
    <t>61140250v758RT</t>
  </si>
  <si>
    <t>61140250v759RT</t>
  </si>
  <si>
    <t>61140250v776R</t>
  </si>
  <si>
    <t>61140250v777R</t>
  </si>
  <si>
    <t>61140604.MR</t>
  </si>
  <si>
    <t>61140604.MR1</t>
  </si>
  <si>
    <t>767311810</t>
  </si>
  <si>
    <t>Demontáž světlíků všech typů včetně zasklení</t>
  </si>
  <si>
    <t>3 stávající světlíky : (1,0*4,0)*3</t>
  </si>
  <si>
    <t>767392112</t>
  </si>
  <si>
    <t>Montáž krytiny střech,tvar.plechem, šroubováním trapézový plech, materiál ve specifikaci</t>
  </si>
  <si>
    <t>317941123RT</t>
  </si>
  <si>
    <t>Montáž ocelové konstrukce, vč. mechanizace, materiál ve specifikaci</t>
  </si>
  <si>
    <t>7123415521</t>
  </si>
  <si>
    <t>Montáž záchytného bodu materiál ve specifikaci</t>
  </si>
  <si>
    <t>767996804RT</t>
  </si>
  <si>
    <t>Demontáž atypických ocelových konstr. do 500 kg</t>
  </si>
  <si>
    <t>kg</t>
  </si>
  <si>
    <t>I č. 200 - hmotnost 22,4kg/m : (22,75*3)*22,4</t>
  </si>
  <si>
    <t>13388RT</t>
  </si>
  <si>
    <t>Výroba a dodávka ocelové lakované konstrukce</t>
  </si>
  <si>
    <t>15484359RT</t>
  </si>
  <si>
    <t>POL3_0</t>
  </si>
  <si>
    <t>180*1,2</t>
  </si>
  <si>
    <t>M21.0001</t>
  </si>
  <si>
    <t>D+M kabel CYKY-J 3x1,5</t>
  </si>
  <si>
    <t>M21.0002</t>
  </si>
  <si>
    <t>D+M trubka ochranná + uchycení</t>
  </si>
  <si>
    <t>M21.0003</t>
  </si>
  <si>
    <t>D+M krabice přípojovací</t>
  </si>
  <si>
    <t>M21.0004</t>
  </si>
  <si>
    <t>M21.0005</t>
  </si>
  <si>
    <t>M21.0006</t>
  </si>
  <si>
    <t>M21.0007</t>
  </si>
  <si>
    <t>Dozbrojení rozvodnice</t>
  </si>
  <si>
    <t>M21.0008</t>
  </si>
  <si>
    <t>Demontáže stávajících svítidel</t>
  </si>
  <si>
    <t>hod</t>
  </si>
  <si>
    <t>M21.0009</t>
  </si>
  <si>
    <t>Zkušební provoz</t>
  </si>
  <si>
    <t>M21.0010</t>
  </si>
  <si>
    <t>Přídružná výroba</t>
  </si>
  <si>
    <t>M21.0011</t>
  </si>
  <si>
    <t>Koordinace, přesuny</t>
  </si>
  <si>
    <t>M21.0012</t>
  </si>
  <si>
    <t>Podružný materiál</t>
  </si>
  <si>
    <t>M21.0013</t>
  </si>
  <si>
    <t>Revize</t>
  </si>
  <si>
    <t>VN.0001</t>
  </si>
  <si>
    <t>Ochranná opratření vnitřního vybavení a podlah</t>
  </si>
  <si>
    <t>Indiv</t>
  </si>
  <si>
    <t>VN.0002</t>
  </si>
  <si>
    <t>Závěrečný úklid</t>
  </si>
  <si>
    <t>SUM</t>
  </si>
  <si>
    <t>Poznámky uchazeče k zadání</t>
  </si>
  <si>
    <t>POPUZIV</t>
  </si>
  <si>
    <t>END</t>
  </si>
  <si>
    <t xml:space="preserve">separační fólie pod hliníkový falcovaný plech : </t>
  </si>
  <si>
    <t>Krytina hladká z Al, svitky š. 600 mm, do 30 st. hliníkový falcovaný plech  ALU tl.0,7 mm barevný</t>
  </si>
  <si>
    <t>Penetrace podkladní plochy za studena 1x nátěr - vč. dodávky materiálu</t>
  </si>
  <si>
    <t>Doplňková hydroizolační vrstva, asfaltový pás 3 mm, samolepící spoje,difuzně uzavřená</t>
  </si>
  <si>
    <t>Samolepící asfaltová elastomerem modifikovaná parozábrana, s minerálním posypem, nosná vložka kombinace Al a polyesteru, tl. 2,5mm</t>
  </si>
  <si>
    <t>Deska izolační XPS, tl. 70 mm</t>
  </si>
  <si>
    <t xml:space="preserve">Deska izolační PIR 0,022W/(m.K), krycí vrstvy oboustranně hliník, doplněné na horní straně dřevoštěpkovou deskou tl. 22mm </t>
  </si>
  <si>
    <t>Deska z minerálních vláken, objemová hmotnost 40kg/m3, rovná hrana, tloušťka tl. 100 mm</t>
  </si>
  <si>
    <t>Trubkový zachytač sněhu  Al dvojitý pro falcovanou krytinu - barevný</t>
  </si>
  <si>
    <t>Lemování zdí na plochých střechách Al, rš 330 mm</t>
  </si>
  <si>
    <t>Lemování z Al, komínů na hladké krytině, v ploše</t>
  </si>
  <si>
    <t xml:space="preserve">Lemování trub Al, hladká krytina, 2díly, D 300 mm, do 30° </t>
  </si>
  <si>
    <t>Žlaby z Al plechu podokapní půlkruhové,rš 330 mm</t>
  </si>
  <si>
    <t>Maska hladká z Al plechu, rš 330 mm</t>
  </si>
  <si>
    <t>Lemování okno střešní z Al plechu, krytina hladká, 200 x 100cm</t>
  </si>
  <si>
    <t>Lemování okno střešní z Al plechu, krytina hladká, 100 x 100cm</t>
  </si>
  <si>
    <t>Závětrná lišta z Al plechu, rš 400 mm - na falcovanou krytinu</t>
  </si>
  <si>
    <t>Oplechování parapetů včetně rohů Al, rš 500 mm</t>
  </si>
  <si>
    <t>Odpadní trouby z Al plechu, kruhové, D 120 mm</t>
  </si>
  <si>
    <t xml:space="preserve">Světlík s plochým zasklením, 100x100cm, elektricky ovládaný, zvuková izolace 44dB, energetická efentivita 0,6W/m2K, trojsklo </t>
  </si>
  <si>
    <t xml:space="preserve">Světlík s plochým zasklením, 200x100cm, elektricky ovládaný, zvuková izolace 44dB, energetická efentivita 0,6W/m2K, trojsklo </t>
  </si>
  <si>
    <t>Zvedací rám pro světlík velikosti 100x100cm, výška 16 cm, spodní rám s náběhem</t>
  </si>
  <si>
    <t>Zvedací rám pro světlík velikosti 200x100cm, výška 16 cm, spodní rám s náběhem</t>
  </si>
  <si>
    <t>Zvedací rám pro světlík velikosti 100x100cm, výška 16 cm, horní rám bez náběhu</t>
  </si>
  <si>
    <t>Zvedací rám pro světlík velikosti 200x100cm, výška 16 cm, horní rám bez náběhu</t>
  </si>
  <si>
    <t>Markýza proti teplu na solární pohon, 100x100 cm</t>
  </si>
  <si>
    <t>Markýza proti teplu na solární pohon, 200x100 cm</t>
  </si>
  <si>
    <t>Síť proti hmyzu, pro světlíky, 100x100cm</t>
  </si>
  <si>
    <t>Síť proti hmyzu, pro světlíky, 200x100cm</t>
  </si>
  <si>
    <t>Profil trapézový TR 85/280x0,75 mm</t>
  </si>
  <si>
    <t>Střední škola Slavkov – Austerlitz, příspěvková organizace</t>
  </si>
  <si>
    <t xml:space="preserve">Slavkov u Brna, Tyršova 129_ISŠ Slavkov u Brna </t>
  </si>
  <si>
    <t>Rekonstrukce střechy nad kuchyňskými studii – havarijní stav</t>
  </si>
  <si>
    <t xml:space="preserve">Popis stavby: P24007 - Slavkov u Brna, Tyršova 129_ISŠ Slavkov u Brna </t>
  </si>
  <si>
    <t>Popis objektu: 01 - Rekonstrukce střechy nad kuchyňskými studii – havarijní stav</t>
  </si>
  <si>
    <t>Slavkov u Brna, Tyršova 129_ISŠ Slavkov u Brna</t>
  </si>
  <si>
    <t xml:space="preserve">D+M svítidlo LED, příkon 24W, délka 1155mm, šířka 150mm, výška 45mm, světelný tok 3073lm, účinnost svítidla 128lm/W, napětí 230V, IK04, IP40, požární odolnost D </t>
  </si>
  <si>
    <t>D+M svítidlo LED, příkon 41W, délka 1155mm, světelný tok 4592lm, účinnost svítidla 112lm/W, napětí 230V, IK04, IP40, požármí odolnost D</t>
  </si>
  <si>
    <t>D+M svítidlo LED, příkon 51W, délka 1454mm, světelný tok 7557lm, účinnost svítidla 149lm/W, napětí 230V, IK08, IP66, požární odolnost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</si>
</sst>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4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opLeftCell="B15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9" t="s">
        <v>4</v>
      </c>
      <c r="C1" s="200"/>
      <c r="D1" s="200"/>
      <c r="E1" s="200"/>
      <c r="F1" s="200"/>
      <c r="G1" s="200"/>
      <c r="H1" s="200"/>
      <c r="I1" s="200"/>
      <c r="J1" s="201"/>
    </row>
    <row r="2" spans="1:15" ht="36" customHeight="1" x14ac:dyDescent="0.2">
      <c r="A2" s="2"/>
      <c r="B2" s="78" t="s">
        <v>24</v>
      </c>
      <c r="C2" s="79"/>
      <c r="D2" s="80" t="s">
        <v>49</v>
      </c>
      <c r="E2" s="208" t="s">
        <v>472</v>
      </c>
      <c r="F2" s="209"/>
      <c r="G2" s="209"/>
      <c r="H2" s="209"/>
      <c r="I2" s="209"/>
      <c r="J2" s="210"/>
      <c r="O2" s="1"/>
    </row>
    <row r="3" spans="1:15" ht="27" customHeight="1" x14ac:dyDescent="0.2">
      <c r="A3" s="2"/>
      <c r="B3" s="81" t="s">
        <v>47</v>
      </c>
      <c r="C3" s="79"/>
      <c r="D3" s="82" t="s">
        <v>45</v>
      </c>
      <c r="E3" s="211" t="s">
        <v>473</v>
      </c>
      <c r="F3" s="212"/>
      <c r="G3" s="212"/>
      <c r="H3" s="212"/>
      <c r="I3" s="212"/>
      <c r="J3" s="213"/>
    </row>
    <row r="4" spans="1:15" ht="23.25" customHeight="1" x14ac:dyDescent="0.2">
      <c r="A4" s="76">
        <v>356516</v>
      </c>
      <c r="B4" s="83" t="s">
        <v>48</v>
      </c>
      <c r="C4" s="84"/>
      <c r="D4" s="85" t="s">
        <v>43</v>
      </c>
      <c r="E4" s="221" t="s">
        <v>44</v>
      </c>
      <c r="F4" s="222"/>
      <c r="G4" s="222"/>
      <c r="H4" s="222"/>
      <c r="I4" s="222"/>
      <c r="J4" s="223"/>
    </row>
    <row r="5" spans="1:15" ht="28.9" customHeight="1" x14ac:dyDescent="0.2">
      <c r="A5" s="2"/>
      <c r="B5" s="31" t="s">
        <v>23</v>
      </c>
      <c r="D5" s="226" t="s">
        <v>471</v>
      </c>
      <c r="E5" s="227"/>
      <c r="F5" s="227"/>
      <c r="G5" s="227"/>
      <c r="H5" s="18" t="s">
        <v>42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8" t="s">
        <v>50</v>
      </c>
      <c r="E6" s="229"/>
      <c r="F6" s="229"/>
      <c r="G6" s="229"/>
      <c r="H6" s="18" t="s">
        <v>36</v>
      </c>
      <c r="I6" s="86" t="s">
        <v>54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30" t="s">
        <v>51</v>
      </c>
      <c r="F7" s="231"/>
      <c r="G7" s="231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5"/>
      <c r="E11" s="215"/>
      <c r="F11" s="215"/>
      <c r="G11" s="215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8"/>
      <c r="E13" s="224"/>
      <c r="F13" s="225"/>
      <c r="G13" s="225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4"/>
      <c r="F15" s="214"/>
      <c r="G15" s="216"/>
      <c r="H15" s="216"/>
      <c r="I15" s="216" t="s">
        <v>31</v>
      </c>
      <c r="J15" s="217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SUMIF(F52:F64,A16,I52:I64)+SUMIF(F52:F64,"PSU",I52:I64)</f>
        <v>0</v>
      </c>
      <c r="J16" s="207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SUMIF(F52:F64,A17,I52:I64)</f>
        <v>0</v>
      </c>
      <c r="J17" s="207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SUMIF(F52:F64,A18,I52:I64)</f>
        <v>0</v>
      </c>
      <c r="J18" s="207"/>
    </row>
    <row r="19" spans="1:10" ht="23.25" customHeight="1" x14ac:dyDescent="0.2">
      <c r="A19" s="141" t="s">
        <v>88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SUMIF(F52:F64,A19,I52:I64)</f>
        <v>0</v>
      </c>
      <c r="J19" s="207"/>
    </row>
    <row r="20" spans="1:10" ht="23.25" customHeight="1" x14ac:dyDescent="0.2">
      <c r="A20" s="141" t="s">
        <v>89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SUMIF(F52:F64,A20,I52:I64)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18"/>
      <c r="F21" s="219"/>
      <c r="G21" s="218"/>
      <c r="H21" s="219"/>
      <c r="I21" s="218">
        <f>SUM(I16:J20)</f>
        <v>0</v>
      </c>
      <c r="J21" s="237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5">
        <f>ZakladDPHSniVypocet</f>
        <v>0</v>
      </c>
      <c r="H23" s="236"/>
      <c r="I23" s="23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3">
        <f>A23</f>
        <v>0</v>
      </c>
      <c r="H24" s="234"/>
      <c r="I24" s="23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5">
        <f>ZakladDPHZaklVypocet</f>
        <v>0</v>
      </c>
      <c r="H25" s="236"/>
      <c r="I25" s="23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2">
        <f>A25</f>
        <v>0</v>
      </c>
      <c r="H26" s="203"/>
      <c r="I26" s="20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4">
        <f>CenaCelkem-(ZakladDPHSni+DPHSni+ZakladDPHZakl+DPHZakl)</f>
        <v>0</v>
      </c>
      <c r="H27" s="204"/>
      <c r="I27" s="20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39">
        <f>ZakladDPHSniVypocet+ZakladDPHZaklVypocet</f>
        <v>0</v>
      </c>
      <c r="H28" s="239"/>
      <c r="I28" s="239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38">
        <f>A27</f>
        <v>0</v>
      </c>
      <c r="H29" s="238"/>
      <c r="I29" s="238"/>
      <c r="J29" s="121" t="s">
        <v>57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40"/>
      <c r="E34" s="241"/>
      <c r="G34" s="242"/>
      <c r="H34" s="243"/>
      <c r="I34" s="243"/>
      <c r="J34" s="25"/>
    </row>
    <row r="35" spans="1:10" ht="12.75" customHeight="1" x14ac:dyDescent="0.2">
      <c r="A35" s="2"/>
      <c r="B35" s="2"/>
      <c r="D35" s="232" t="s">
        <v>2</v>
      </c>
      <c r="E35" s="232"/>
      <c r="H35" s="10" t="s">
        <v>3</v>
      </c>
      <c r="J35" s="9"/>
    </row>
    <row r="36" spans="1:10" ht="13.7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55</v>
      </c>
      <c r="C39" s="244"/>
      <c r="D39" s="244"/>
      <c r="E39" s="244"/>
      <c r="F39" s="101">
        <f>'01 2400364 Pol'!AE258</f>
        <v>0</v>
      </c>
      <c r="G39" s="102">
        <f>'01 2400364 Pol'!AF258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 t="s">
        <v>45</v>
      </c>
      <c r="C40" s="245" t="s">
        <v>46</v>
      </c>
      <c r="D40" s="245"/>
      <c r="E40" s="245"/>
      <c r="F40" s="106">
        <f>'01 2400364 Pol'!AE258</f>
        <v>0</v>
      </c>
      <c r="G40" s="107">
        <f>'01 2400364 Pol'!AF258</f>
        <v>0</v>
      </c>
      <c r="H40" s="107">
        <f>(F40*SazbaDPH1/100)+(G40*SazbaDPH2/100)</f>
        <v>0</v>
      </c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hidden="1" customHeight="1" x14ac:dyDescent="0.2">
      <c r="A41" s="90">
        <v>3</v>
      </c>
      <c r="B41" s="109" t="s">
        <v>43</v>
      </c>
      <c r="C41" s="244" t="s">
        <v>44</v>
      </c>
      <c r="D41" s="244"/>
      <c r="E41" s="244"/>
      <c r="F41" s="110">
        <f>'01 2400364 Pol'!AE258</f>
        <v>0</v>
      </c>
      <c r="G41" s="103">
        <f>'01 2400364 Pol'!AF258</f>
        <v>0</v>
      </c>
      <c r="H41" s="103">
        <f>(F41*SazbaDPH1/100)+(G41*SazbaDPH2/100)</f>
        <v>0</v>
      </c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90"/>
      <c r="B42" s="246" t="s">
        <v>56</v>
      </c>
      <c r="C42" s="247"/>
      <c r="D42" s="247"/>
      <c r="E42" s="248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4" spans="1:10" x14ac:dyDescent="0.2">
      <c r="A44" t="s">
        <v>58</v>
      </c>
      <c r="B44" t="s">
        <v>474</v>
      </c>
    </row>
    <row r="45" spans="1:10" x14ac:dyDescent="0.2">
      <c r="A45" t="s">
        <v>59</v>
      </c>
      <c r="B45" t="s">
        <v>475</v>
      </c>
    </row>
    <row r="46" spans="1:10" x14ac:dyDescent="0.2">
      <c r="A46" t="s">
        <v>60</v>
      </c>
      <c r="B46" t="s">
        <v>61</v>
      </c>
    </row>
    <row r="49" spans="1:10" ht="15.75" x14ac:dyDescent="0.25">
      <c r="B49" s="122" t="s">
        <v>62</v>
      </c>
    </row>
    <row r="51" spans="1:10" ht="25.5" customHeight="1" x14ac:dyDescent="0.2">
      <c r="A51" s="124"/>
      <c r="B51" s="127" t="s">
        <v>18</v>
      </c>
      <c r="C51" s="127" t="s">
        <v>6</v>
      </c>
      <c r="D51" s="128"/>
      <c r="E51" s="128"/>
      <c r="F51" s="129" t="s">
        <v>63</v>
      </c>
      <c r="G51" s="129"/>
      <c r="H51" s="129"/>
      <c r="I51" s="129" t="s">
        <v>31</v>
      </c>
      <c r="J51" s="129" t="s">
        <v>0</v>
      </c>
    </row>
    <row r="52" spans="1:10" ht="36.75" customHeight="1" x14ac:dyDescent="0.2">
      <c r="A52" s="125"/>
      <c r="B52" s="130" t="s">
        <v>64</v>
      </c>
      <c r="C52" s="249" t="s">
        <v>65</v>
      </c>
      <c r="D52" s="250"/>
      <c r="E52" s="250"/>
      <c r="F52" s="137" t="s">
        <v>26</v>
      </c>
      <c r="G52" s="138"/>
      <c r="H52" s="138"/>
      <c r="I52" s="138">
        <f>'01 2400364 Pol'!G8</f>
        <v>0</v>
      </c>
      <c r="J52" s="134" t="str">
        <f>IF(I65=0,"",I52/I65*100)</f>
        <v/>
      </c>
    </row>
    <row r="53" spans="1:10" ht="36.75" customHeight="1" x14ac:dyDescent="0.2">
      <c r="A53" s="125"/>
      <c r="B53" s="130" t="s">
        <v>66</v>
      </c>
      <c r="C53" s="249" t="s">
        <v>67</v>
      </c>
      <c r="D53" s="250"/>
      <c r="E53" s="250"/>
      <c r="F53" s="137" t="s">
        <v>26</v>
      </c>
      <c r="G53" s="138"/>
      <c r="H53" s="138"/>
      <c r="I53" s="138">
        <f>'01 2400364 Pol'!G12</f>
        <v>0</v>
      </c>
      <c r="J53" s="134" t="str">
        <f>IF(I65=0,"",I53/I65*100)</f>
        <v/>
      </c>
    </row>
    <row r="54" spans="1:10" ht="36.75" customHeight="1" x14ac:dyDescent="0.2">
      <c r="A54" s="125"/>
      <c r="B54" s="130" t="s">
        <v>68</v>
      </c>
      <c r="C54" s="249" t="s">
        <v>69</v>
      </c>
      <c r="D54" s="250"/>
      <c r="E54" s="250"/>
      <c r="F54" s="137" t="s">
        <v>26</v>
      </c>
      <c r="G54" s="138"/>
      <c r="H54" s="138"/>
      <c r="I54" s="138">
        <f>'01 2400364 Pol'!G27</f>
        <v>0</v>
      </c>
      <c r="J54" s="134" t="str">
        <f>IF(I65=0,"",I54/I65*100)</f>
        <v/>
      </c>
    </row>
    <row r="55" spans="1:10" ht="36.75" customHeight="1" x14ac:dyDescent="0.2">
      <c r="A55" s="125"/>
      <c r="B55" s="130" t="s">
        <v>70</v>
      </c>
      <c r="C55" s="249" t="s">
        <v>71</v>
      </c>
      <c r="D55" s="250"/>
      <c r="E55" s="250"/>
      <c r="F55" s="137" t="s">
        <v>27</v>
      </c>
      <c r="G55" s="138"/>
      <c r="H55" s="138"/>
      <c r="I55" s="138">
        <f>'01 2400364 Pol'!G32</f>
        <v>0</v>
      </c>
      <c r="J55" s="134" t="str">
        <f>IF(I65=0,"",I55/I65*100)</f>
        <v/>
      </c>
    </row>
    <row r="56" spans="1:10" ht="36.75" customHeight="1" x14ac:dyDescent="0.2">
      <c r="A56" s="125"/>
      <c r="B56" s="130" t="s">
        <v>72</v>
      </c>
      <c r="C56" s="249" t="s">
        <v>73</v>
      </c>
      <c r="D56" s="250"/>
      <c r="E56" s="250"/>
      <c r="F56" s="137" t="s">
        <v>27</v>
      </c>
      <c r="G56" s="138"/>
      <c r="H56" s="138"/>
      <c r="I56" s="138">
        <f>'01 2400364 Pol'!G75</f>
        <v>0</v>
      </c>
      <c r="J56" s="134" t="str">
        <f>IF(I65=0,"",I56/I65*100)</f>
        <v/>
      </c>
    </row>
    <row r="57" spans="1:10" ht="36.75" customHeight="1" x14ac:dyDescent="0.2">
      <c r="A57" s="125"/>
      <c r="B57" s="130" t="s">
        <v>74</v>
      </c>
      <c r="C57" s="249" t="s">
        <v>75</v>
      </c>
      <c r="D57" s="250"/>
      <c r="E57" s="250"/>
      <c r="F57" s="137" t="s">
        <v>27</v>
      </c>
      <c r="G57" s="138"/>
      <c r="H57" s="138"/>
      <c r="I57" s="138">
        <f>'01 2400364 Pol'!G109</f>
        <v>0</v>
      </c>
      <c r="J57" s="134" t="str">
        <f>IF(I65=0,"",I57/I65*100)</f>
        <v/>
      </c>
    </row>
    <row r="58" spans="1:10" ht="36.75" customHeight="1" x14ac:dyDescent="0.2">
      <c r="A58" s="125"/>
      <c r="B58" s="130" t="s">
        <v>76</v>
      </c>
      <c r="C58" s="249" t="s">
        <v>77</v>
      </c>
      <c r="D58" s="250"/>
      <c r="E58" s="250"/>
      <c r="F58" s="137" t="s">
        <v>27</v>
      </c>
      <c r="G58" s="138"/>
      <c r="H58" s="138"/>
      <c r="I58" s="138">
        <f>'01 2400364 Pol'!G117</f>
        <v>0</v>
      </c>
      <c r="J58" s="134" t="str">
        <f>IF(I65=0,"",I58/I65*100)</f>
        <v/>
      </c>
    </row>
    <row r="59" spans="1:10" ht="36.75" customHeight="1" x14ac:dyDescent="0.2">
      <c r="A59" s="125"/>
      <c r="B59" s="130" t="s">
        <v>78</v>
      </c>
      <c r="C59" s="249" t="s">
        <v>79</v>
      </c>
      <c r="D59" s="250"/>
      <c r="E59" s="250"/>
      <c r="F59" s="137" t="s">
        <v>27</v>
      </c>
      <c r="G59" s="138"/>
      <c r="H59" s="138"/>
      <c r="I59" s="138">
        <f>'01 2400364 Pol'!G150</f>
        <v>0</v>
      </c>
      <c r="J59" s="134" t="str">
        <f>IF(I65=0,"",I59/I65*100)</f>
        <v/>
      </c>
    </row>
    <row r="60" spans="1:10" ht="36.75" customHeight="1" x14ac:dyDescent="0.2">
      <c r="A60" s="125"/>
      <c r="B60" s="130" t="s">
        <v>80</v>
      </c>
      <c r="C60" s="249" t="s">
        <v>81</v>
      </c>
      <c r="D60" s="250"/>
      <c r="E60" s="250"/>
      <c r="F60" s="137" t="s">
        <v>27</v>
      </c>
      <c r="G60" s="138"/>
      <c r="H60" s="138"/>
      <c r="I60" s="138">
        <f>'01 2400364 Pol'!G154</f>
        <v>0</v>
      </c>
      <c r="J60" s="134" t="str">
        <f>IF(I65=0,"",I60/I65*100)</f>
        <v/>
      </c>
    </row>
    <row r="61" spans="1:10" ht="36.75" customHeight="1" x14ac:dyDescent="0.2">
      <c r="A61" s="125"/>
      <c r="B61" s="130" t="s">
        <v>82</v>
      </c>
      <c r="C61" s="249" t="s">
        <v>83</v>
      </c>
      <c r="D61" s="250"/>
      <c r="E61" s="250"/>
      <c r="F61" s="137" t="s">
        <v>27</v>
      </c>
      <c r="G61" s="138"/>
      <c r="H61" s="138"/>
      <c r="I61" s="138">
        <f>'01 2400364 Pol'!G201</f>
        <v>0</v>
      </c>
      <c r="J61" s="134" t="str">
        <f>IF(I65=0,"",I61/I65*100)</f>
        <v/>
      </c>
    </row>
    <row r="62" spans="1:10" ht="36.75" customHeight="1" x14ac:dyDescent="0.2">
      <c r="A62" s="125"/>
      <c r="B62" s="130" t="s">
        <v>84</v>
      </c>
      <c r="C62" s="249" t="s">
        <v>85</v>
      </c>
      <c r="D62" s="250"/>
      <c r="E62" s="250"/>
      <c r="F62" s="137" t="s">
        <v>27</v>
      </c>
      <c r="G62" s="138"/>
      <c r="H62" s="138"/>
      <c r="I62" s="138">
        <f>'01 2400364 Pol'!G225</f>
        <v>0</v>
      </c>
      <c r="J62" s="134" t="str">
        <f>IF(I65=0,"",I62/I65*100)</f>
        <v/>
      </c>
    </row>
    <row r="63" spans="1:10" ht="36.75" customHeight="1" x14ac:dyDescent="0.2">
      <c r="A63" s="125"/>
      <c r="B63" s="130" t="s">
        <v>86</v>
      </c>
      <c r="C63" s="249" t="s">
        <v>87</v>
      </c>
      <c r="D63" s="250"/>
      <c r="E63" s="250"/>
      <c r="F63" s="137" t="s">
        <v>28</v>
      </c>
      <c r="G63" s="138"/>
      <c r="H63" s="138"/>
      <c r="I63" s="138">
        <f>'01 2400364 Pol'!G240</f>
        <v>0</v>
      </c>
      <c r="J63" s="134" t="str">
        <f>IF(I65=0,"",I63/I65*100)</f>
        <v/>
      </c>
    </row>
    <row r="64" spans="1:10" ht="36.75" customHeight="1" x14ac:dyDescent="0.2">
      <c r="A64" s="125"/>
      <c r="B64" s="130" t="s">
        <v>88</v>
      </c>
      <c r="C64" s="249" t="s">
        <v>29</v>
      </c>
      <c r="D64" s="250"/>
      <c r="E64" s="250"/>
      <c r="F64" s="137" t="s">
        <v>88</v>
      </c>
      <c r="G64" s="138"/>
      <c r="H64" s="138"/>
      <c r="I64" s="138">
        <f>'01 2400364 Pol'!G254</f>
        <v>0</v>
      </c>
      <c r="J64" s="134" t="str">
        <f>IF(I65=0,"",I64/I65*100)</f>
        <v/>
      </c>
    </row>
    <row r="65" spans="1:10" ht="25.5" customHeight="1" x14ac:dyDescent="0.2">
      <c r="A65" s="126"/>
      <c r="B65" s="131" t="s">
        <v>1</v>
      </c>
      <c r="C65" s="132"/>
      <c r="D65" s="133"/>
      <c r="E65" s="133"/>
      <c r="F65" s="139"/>
      <c r="G65" s="140"/>
      <c r="H65" s="140"/>
      <c r="I65" s="140">
        <f>SUM(I52:I64)</f>
        <v>0</v>
      </c>
      <c r="J65" s="135">
        <f>SUM(J52:J64)</f>
        <v>0</v>
      </c>
    </row>
    <row r="66" spans="1:10" x14ac:dyDescent="0.2">
      <c r="F66" s="89"/>
      <c r="G66" s="89"/>
      <c r="H66" s="89"/>
      <c r="I66" s="89"/>
      <c r="J66" s="136"/>
    </row>
    <row r="67" spans="1:10" x14ac:dyDescent="0.2">
      <c r="F67" s="89"/>
      <c r="G67" s="89"/>
      <c r="H67" s="89"/>
      <c r="I67" s="89"/>
      <c r="J67" s="136"/>
    </row>
    <row r="68" spans="1:10" x14ac:dyDescent="0.2">
      <c r="F68" s="89"/>
      <c r="G68" s="89"/>
      <c r="H68" s="89"/>
      <c r="I68" s="89"/>
      <c r="J68" s="136"/>
    </row>
  </sheetData>
  <sheetProtection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1" t="s">
        <v>7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50" t="s">
        <v>8</v>
      </c>
      <c r="B2" s="49"/>
      <c r="C2" s="253"/>
      <c r="D2" s="253"/>
      <c r="E2" s="253"/>
      <c r="F2" s="253"/>
      <c r="G2" s="254"/>
    </row>
    <row r="3" spans="1:7" ht="24.95" customHeight="1" x14ac:dyDescent="0.2">
      <c r="A3" s="50" t="s">
        <v>9</v>
      </c>
      <c r="B3" s="49"/>
      <c r="C3" s="253"/>
      <c r="D3" s="253"/>
      <c r="E3" s="253"/>
      <c r="F3" s="253"/>
      <c r="G3" s="254"/>
    </row>
    <row r="4" spans="1:7" ht="24.95" customHeight="1" x14ac:dyDescent="0.2">
      <c r="A4" s="50" t="s">
        <v>10</v>
      </c>
      <c r="B4" s="49"/>
      <c r="C4" s="253"/>
      <c r="D4" s="253"/>
      <c r="E4" s="253"/>
      <c r="F4" s="253"/>
      <c r="G4" s="25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780D-3232-4440-8EF4-8687E0A16EDB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A14" sqref="AA14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7" max="27" width="121.42578125" customWidth="1"/>
    <col min="29" max="29" width="0" hidden="1" customWidth="1"/>
    <col min="31" max="41" width="0" hidden="1" customWidth="1"/>
  </cols>
  <sheetData>
    <row r="1" spans="1:60" ht="15.75" customHeight="1" x14ac:dyDescent="0.25">
      <c r="A1" s="267" t="s">
        <v>7</v>
      </c>
      <c r="B1" s="267"/>
      <c r="C1" s="267"/>
      <c r="D1" s="267"/>
      <c r="E1" s="267"/>
      <c r="F1" s="267"/>
      <c r="G1" s="267"/>
      <c r="AG1" t="s">
        <v>90</v>
      </c>
    </row>
    <row r="2" spans="1:60" ht="25.15" customHeight="1" x14ac:dyDescent="0.2">
      <c r="A2" s="142" t="s">
        <v>8</v>
      </c>
      <c r="B2" s="49" t="s">
        <v>49</v>
      </c>
      <c r="C2" s="268" t="s">
        <v>476</v>
      </c>
      <c r="D2" s="269"/>
      <c r="E2" s="269"/>
      <c r="F2" s="269"/>
      <c r="G2" s="270"/>
      <c r="AG2" t="s">
        <v>91</v>
      </c>
    </row>
    <row r="3" spans="1:60" ht="25.15" customHeight="1" x14ac:dyDescent="0.2">
      <c r="A3" s="142" t="s">
        <v>9</v>
      </c>
      <c r="B3" s="49" t="s">
        <v>45</v>
      </c>
      <c r="C3" s="268" t="s">
        <v>473</v>
      </c>
      <c r="D3" s="269"/>
      <c r="E3" s="269"/>
      <c r="F3" s="269"/>
      <c r="G3" s="270"/>
      <c r="AC3" s="123" t="s">
        <v>91</v>
      </c>
      <c r="AG3" t="s">
        <v>92</v>
      </c>
    </row>
    <row r="4" spans="1:60" ht="25.15" customHeight="1" x14ac:dyDescent="0.2">
      <c r="A4" s="143" t="s">
        <v>10</v>
      </c>
      <c r="B4" s="144" t="s">
        <v>43</v>
      </c>
      <c r="C4" s="271" t="s">
        <v>44</v>
      </c>
      <c r="D4" s="272"/>
      <c r="E4" s="272"/>
      <c r="F4" s="272"/>
      <c r="G4" s="273"/>
      <c r="AG4" t="s">
        <v>93</v>
      </c>
    </row>
    <row r="5" spans="1:60" x14ac:dyDescent="0.2">
      <c r="D5" s="10"/>
    </row>
    <row r="6" spans="1:60" ht="38.25" x14ac:dyDescent="0.2">
      <c r="A6" s="146" t="s">
        <v>94</v>
      </c>
      <c r="B6" s="148" t="s">
        <v>95</v>
      </c>
      <c r="C6" s="148" t="s">
        <v>96</v>
      </c>
      <c r="D6" s="147" t="s">
        <v>97</v>
      </c>
      <c r="E6" s="146" t="s">
        <v>98</v>
      </c>
      <c r="F6" s="145" t="s">
        <v>99</v>
      </c>
      <c r="G6" s="146" t="s">
        <v>31</v>
      </c>
      <c r="H6" s="149" t="s">
        <v>32</v>
      </c>
      <c r="I6" s="149" t="s">
        <v>100</v>
      </c>
      <c r="J6" s="149" t="s">
        <v>33</v>
      </c>
      <c r="K6" s="149" t="s">
        <v>101</v>
      </c>
      <c r="L6" s="149" t="s">
        <v>102</v>
      </c>
      <c r="M6" s="149" t="s">
        <v>103</v>
      </c>
      <c r="N6" s="149" t="s">
        <v>104</v>
      </c>
      <c r="O6" s="149" t="s">
        <v>105</v>
      </c>
      <c r="P6" s="149" t="s">
        <v>106</v>
      </c>
      <c r="Q6" s="149" t="s">
        <v>107</v>
      </c>
      <c r="R6" s="149" t="s">
        <v>108</v>
      </c>
      <c r="S6" s="149" t="s">
        <v>109</v>
      </c>
      <c r="T6" s="149" t="s">
        <v>110</v>
      </c>
      <c r="U6" s="149" t="s">
        <v>111</v>
      </c>
      <c r="V6" s="149" t="s">
        <v>112</v>
      </c>
      <c r="W6" s="149" t="s">
        <v>113</v>
      </c>
      <c r="X6" s="149" t="s">
        <v>114</v>
      </c>
      <c r="Y6" s="149" t="s">
        <v>115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9" t="s">
        <v>116</v>
      </c>
      <c r="B8" s="170" t="s">
        <v>64</v>
      </c>
      <c r="C8" s="189" t="s">
        <v>65</v>
      </c>
      <c r="D8" s="171"/>
      <c r="E8" s="172"/>
      <c r="F8" s="173"/>
      <c r="G8" s="174">
        <f>SUMIF(AG9:AG11,"&lt;&gt;NOR",G9:G11)</f>
        <v>0</v>
      </c>
      <c r="H8" s="168"/>
      <c r="I8" s="168">
        <f>SUM(I9:I11)</f>
        <v>0</v>
      </c>
      <c r="J8" s="168"/>
      <c r="K8" s="168">
        <f>SUM(K9:K11)</f>
        <v>122698.68</v>
      </c>
      <c r="L8" s="168"/>
      <c r="M8" s="168">
        <f>SUM(M9:M11)</f>
        <v>0</v>
      </c>
      <c r="N8" s="167"/>
      <c r="O8" s="167">
        <f>SUM(O9:O11)</f>
        <v>0</v>
      </c>
      <c r="P8" s="167"/>
      <c r="Q8" s="167">
        <f>SUM(Q9:Q11)</f>
        <v>0</v>
      </c>
      <c r="R8" s="168"/>
      <c r="S8" s="168"/>
      <c r="T8" s="168"/>
      <c r="U8" s="168"/>
      <c r="V8" s="168">
        <f>SUM(V9:V11)</f>
        <v>32</v>
      </c>
      <c r="W8" s="168"/>
      <c r="X8" s="168"/>
      <c r="Y8" s="168"/>
      <c r="AG8" t="s">
        <v>117</v>
      </c>
    </row>
    <row r="9" spans="1:60" outlineLevel="1" x14ac:dyDescent="0.2">
      <c r="A9" s="182">
        <v>1</v>
      </c>
      <c r="B9" s="183" t="s">
        <v>118</v>
      </c>
      <c r="C9" s="190" t="s">
        <v>119</v>
      </c>
      <c r="D9" s="184" t="s">
        <v>120</v>
      </c>
      <c r="E9" s="185">
        <v>16</v>
      </c>
      <c r="F9" s="186"/>
      <c r="G9" s="187">
        <f>ROUND(E9*F9,2)</f>
        <v>0</v>
      </c>
      <c r="H9" s="162">
        <v>0</v>
      </c>
      <c r="I9" s="161">
        <f>ROUND(E9*H9,2)</f>
        <v>0</v>
      </c>
      <c r="J9" s="162">
        <v>3692.58</v>
      </c>
      <c r="K9" s="161">
        <f>ROUND(E9*J9,2)</f>
        <v>59081.279999999999</v>
      </c>
      <c r="L9" s="161">
        <v>21</v>
      </c>
      <c r="M9" s="161">
        <f>G9*(1+L9/100)</f>
        <v>0</v>
      </c>
      <c r="N9" s="160">
        <v>0</v>
      </c>
      <c r="O9" s="160">
        <f>ROUND(E9*N9,2)</f>
        <v>0</v>
      </c>
      <c r="P9" s="160">
        <v>0</v>
      </c>
      <c r="Q9" s="160">
        <f>ROUND(E9*P9,2)</f>
        <v>0</v>
      </c>
      <c r="R9" s="161"/>
      <c r="S9" s="161" t="s">
        <v>121</v>
      </c>
      <c r="T9" s="161" t="s">
        <v>122</v>
      </c>
      <c r="U9" s="161">
        <v>2</v>
      </c>
      <c r="V9" s="161">
        <f>ROUND(E9*U9,2)</f>
        <v>32</v>
      </c>
      <c r="W9" s="161"/>
      <c r="X9" s="161" t="s">
        <v>123</v>
      </c>
      <c r="Y9" s="161" t="s">
        <v>124</v>
      </c>
      <c r="Z9" s="150"/>
      <c r="AA9" s="150"/>
      <c r="AB9" s="150"/>
      <c r="AC9" s="150"/>
      <c r="AD9" s="150"/>
      <c r="AE9" s="150"/>
      <c r="AF9" s="150"/>
      <c r="AG9" s="150" t="s">
        <v>125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outlineLevel="1" x14ac:dyDescent="0.2">
      <c r="A10" s="182">
        <v>2</v>
      </c>
      <c r="B10" s="183" t="s">
        <v>126</v>
      </c>
      <c r="C10" s="190" t="s">
        <v>127</v>
      </c>
      <c r="D10" s="184" t="s">
        <v>120</v>
      </c>
      <c r="E10" s="185">
        <v>16</v>
      </c>
      <c r="F10" s="186"/>
      <c r="G10" s="187">
        <f>ROUND(E10*F10,2)</f>
        <v>0</v>
      </c>
      <c r="H10" s="162">
        <v>0</v>
      </c>
      <c r="I10" s="161">
        <f>ROUND(E10*H10,2)</f>
        <v>0</v>
      </c>
      <c r="J10" s="162">
        <v>3614.625</v>
      </c>
      <c r="K10" s="161">
        <f>ROUND(E10*J10,2)</f>
        <v>57834</v>
      </c>
      <c r="L10" s="161">
        <v>21</v>
      </c>
      <c r="M10" s="161">
        <f>G10*(1+L10/100)</f>
        <v>0</v>
      </c>
      <c r="N10" s="160">
        <v>0</v>
      </c>
      <c r="O10" s="160">
        <f>ROUND(E10*N10,2)</f>
        <v>0</v>
      </c>
      <c r="P10" s="160">
        <v>0</v>
      </c>
      <c r="Q10" s="160">
        <f>ROUND(E10*P10,2)</f>
        <v>0</v>
      </c>
      <c r="R10" s="161" t="s">
        <v>128</v>
      </c>
      <c r="S10" s="161" t="s">
        <v>129</v>
      </c>
      <c r="T10" s="161" t="s">
        <v>122</v>
      </c>
      <c r="U10" s="161">
        <v>0</v>
      </c>
      <c r="V10" s="161">
        <f>ROUND(E10*U10,2)</f>
        <v>0</v>
      </c>
      <c r="W10" s="161"/>
      <c r="X10" s="161" t="s">
        <v>130</v>
      </c>
      <c r="Y10" s="161" t="s">
        <v>124</v>
      </c>
      <c r="Z10" s="150"/>
      <c r="AA10" s="150"/>
      <c r="AB10" s="150"/>
      <c r="AC10" s="150"/>
      <c r="AD10" s="150"/>
      <c r="AE10" s="150"/>
      <c r="AF10" s="150"/>
      <c r="AG10" s="150" t="s">
        <v>131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</row>
    <row r="11" spans="1:60" outlineLevel="1" x14ac:dyDescent="0.2">
      <c r="A11" s="182">
        <v>3</v>
      </c>
      <c r="B11" s="183" t="s">
        <v>132</v>
      </c>
      <c r="C11" s="190" t="s">
        <v>133</v>
      </c>
      <c r="D11" s="184" t="s">
        <v>134</v>
      </c>
      <c r="E11" s="185">
        <v>40</v>
      </c>
      <c r="F11" s="186"/>
      <c r="G11" s="187">
        <f>ROUND(E11*F11,2)</f>
        <v>0</v>
      </c>
      <c r="H11" s="162">
        <v>0</v>
      </c>
      <c r="I11" s="161">
        <f>ROUND(E11*H11,2)</f>
        <v>0</v>
      </c>
      <c r="J11" s="162">
        <v>144.58500000000001</v>
      </c>
      <c r="K11" s="161">
        <f>ROUND(E11*J11,2)</f>
        <v>5783.4</v>
      </c>
      <c r="L11" s="161">
        <v>21</v>
      </c>
      <c r="M11" s="161">
        <f>G11*(1+L11/100)</f>
        <v>0</v>
      </c>
      <c r="N11" s="160">
        <v>0</v>
      </c>
      <c r="O11" s="160">
        <f>ROUND(E11*N11,2)</f>
        <v>0</v>
      </c>
      <c r="P11" s="160">
        <v>0</v>
      </c>
      <c r="Q11" s="160">
        <f>ROUND(E11*P11,2)</f>
        <v>0</v>
      </c>
      <c r="R11" s="161"/>
      <c r="S11" s="161" t="s">
        <v>121</v>
      </c>
      <c r="T11" s="161" t="s">
        <v>122</v>
      </c>
      <c r="U11" s="161">
        <v>0</v>
      </c>
      <c r="V11" s="161">
        <f>ROUND(E11*U11,2)</f>
        <v>0</v>
      </c>
      <c r="W11" s="161"/>
      <c r="X11" s="161" t="s">
        <v>130</v>
      </c>
      <c r="Y11" s="161" t="s">
        <v>124</v>
      </c>
      <c r="Z11" s="150"/>
      <c r="AA11" s="150"/>
      <c r="AB11" s="150"/>
      <c r="AC11" s="150"/>
      <c r="AD11" s="150"/>
      <c r="AE11" s="150"/>
      <c r="AF11" s="150"/>
      <c r="AG11" s="150" t="s">
        <v>131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x14ac:dyDescent="0.2">
      <c r="A12" s="169" t="s">
        <v>116</v>
      </c>
      <c r="B12" s="170" t="s">
        <v>66</v>
      </c>
      <c r="C12" s="189" t="s">
        <v>67</v>
      </c>
      <c r="D12" s="171"/>
      <c r="E12" s="172"/>
      <c r="F12" s="173"/>
      <c r="G12" s="174">
        <f>SUMIF(AG13:AG26,"&lt;&gt;NOR",G13:G26)</f>
        <v>0</v>
      </c>
      <c r="H12" s="168"/>
      <c r="I12" s="168">
        <f>SUM(I13:I26)</f>
        <v>0</v>
      </c>
      <c r="J12" s="168"/>
      <c r="K12" s="168">
        <f>SUM(K13:K26)</f>
        <v>58957.84</v>
      </c>
      <c r="L12" s="168"/>
      <c r="M12" s="168">
        <f>SUM(M13:M26)</f>
        <v>0</v>
      </c>
      <c r="N12" s="167"/>
      <c r="O12" s="167">
        <f>SUM(O13:O26)</f>
        <v>5.07</v>
      </c>
      <c r="P12" s="167"/>
      <c r="Q12" s="167">
        <f>SUM(Q13:Q26)</f>
        <v>0</v>
      </c>
      <c r="R12" s="168"/>
      <c r="S12" s="168"/>
      <c r="T12" s="168"/>
      <c r="U12" s="168"/>
      <c r="V12" s="168">
        <f>SUM(V13:V26)</f>
        <v>123.88999999999999</v>
      </c>
      <c r="W12" s="168"/>
      <c r="X12" s="168"/>
      <c r="Y12" s="168"/>
      <c r="AG12" t="s">
        <v>117</v>
      </c>
    </row>
    <row r="13" spans="1:60" outlineLevel="1" x14ac:dyDescent="0.2">
      <c r="A13" s="176">
        <v>4</v>
      </c>
      <c r="B13" s="177" t="s">
        <v>135</v>
      </c>
      <c r="C13" s="191" t="s">
        <v>136</v>
      </c>
      <c r="D13" s="178" t="s">
        <v>137</v>
      </c>
      <c r="E13" s="179">
        <v>276</v>
      </c>
      <c r="F13" s="180"/>
      <c r="G13" s="181">
        <f>ROUND(E13*F13,2)</f>
        <v>0</v>
      </c>
      <c r="H13" s="162">
        <v>0</v>
      </c>
      <c r="I13" s="161">
        <f>ROUND(E13*H13,2)</f>
        <v>0</v>
      </c>
      <c r="J13" s="162">
        <v>50.38</v>
      </c>
      <c r="K13" s="161">
        <f>ROUND(E13*J13,2)</f>
        <v>13904.88</v>
      </c>
      <c r="L13" s="161">
        <v>21</v>
      </c>
      <c r="M13" s="161">
        <f>G13*(1+L13/100)</f>
        <v>0</v>
      </c>
      <c r="N13" s="160">
        <v>1.8380000000000001E-2</v>
      </c>
      <c r="O13" s="160">
        <f>ROUND(E13*N13,2)</f>
        <v>5.07</v>
      </c>
      <c r="P13" s="160">
        <v>0</v>
      </c>
      <c r="Q13" s="160">
        <f>ROUND(E13*P13,2)</f>
        <v>0</v>
      </c>
      <c r="R13" s="161"/>
      <c r="S13" s="161" t="s">
        <v>129</v>
      </c>
      <c r="T13" s="161" t="s">
        <v>122</v>
      </c>
      <c r="U13" s="161">
        <v>0.13900000000000001</v>
      </c>
      <c r="V13" s="161">
        <f>ROUND(E13*U13,2)</f>
        <v>38.36</v>
      </c>
      <c r="W13" s="161" t="s">
        <v>138</v>
      </c>
      <c r="X13" s="161" t="s">
        <v>123</v>
      </c>
      <c r="Y13" s="161" t="s">
        <v>139</v>
      </c>
      <c r="Z13" s="150"/>
      <c r="AA13" s="150"/>
      <c r="AB13" s="150"/>
      <c r="AC13" s="150"/>
      <c r="AD13" s="150"/>
      <c r="AE13" s="150"/>
      <c r="AF13" s="150"/>
      <c r="AG13" s="150" t="s">
        <v>140</v>
      </c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</row>
    <row r="14" spans="1:60" outlineLevel="2" x14ac:dyDescent="0.2">
      <c r="A14" s="157"/>
      <c r="B14" s="158"/>
      <c r="C14" s="192" t="s">
        <v>141</v>
      </c>
      <c r="D14" s="163"/>
      <c r="E14" s="164">
        <v>216</v>
      </c>
      <c r="F14" s="161"/>
      <c r="G14" s="161"/>
      <c r="H14" s="161"/>
      <c r="I14" s="161"/>
      <c r="J14" s="161"/>
      <c r="K14" s="161"/>
      <c r="L14" s="161"/>
      <c r="M14" s="161"/>
      <c r="N14" s="160"/>
      <c r="O14" s="160"/>
      <c r="P14" s="160"/>
      <c r="Q14" s="160"/>
      <c r="R14" s="161"/>
      <c r="S14" s="161"/>
      <c r="T14" s="161"/>
      <c r="U14" s="161"/>
      <c r="V14" s="161"/>
      <c r="W14" s="161"/>
      <c r="X14" s="161"/>
      <c r="Y14" s="161"/>
      <c r="Z14" s="150"/>
      <c r="AA14" s="150"/>
      <c r="AB14" s="150"/>
      <c r="AC14" s="150"/>
      <c r="AD14" s="150"/>
      <c r="AE14" s="150"/>
      <c r="AF14" s="150"/>
      <c r="AG14" s="150" t="s">
        <v>142</v>
      </c>
      <c r="AH14" s="150">
        <v>0</v>
      </c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outlineLevel="3" x14ac:dyDescent="0.2">
      <c r="A15" s="157"/>
      <c r="B15" s="158"/>
      <c r="C15" s="192" t="s">
        <v>143</v>
      </c>
      <c r="D15" s="163"/>
      <c r="E15" s="164">
        <v>60</v>
      </c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0"/>
      <c r="AA15" s="150"/>
      <c r="AB15" s="150"/>
      <c r="AC15" s="150"/>
      <c r="AD15" s="150"/>
      <c r="AE15" s="150"/>
      <c r="AF15" s="150"/>
      <c r="AG15" s="150" t="s">
        <v>142</v>
      </c>
      <c r="AH15" s="150">
        <v>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</row>
    <row r="16" spans="1:60" ht="22.5" outlineLevel="1" x14ac:dyDescent="0.2">
      <c r="A16" s="182">
        <v>5</v>
      </c>
      <c r="B16" s="183" t="s">
        <v>144</v>
      </c>
      <c r="C16" s="190" t="s">
        <v>145</v>
      </c>
      <c r="D16" s="184" t="s">
        <v>146</v>
      </c>
      <c r="E16" s="185">
        <v>80</v>
      </c>
      <c r="F16" s="186"/>
      <c r="G16" s="187">
        <f>ROUND(E16*F16,2)</f>
        <v>0</v>
      </c>
      <c r="H16" s="162">
        <v>0</v>
      </c>
      <c r="I16" s="161">
        <f>ROUND(E16*H16,2)</f>
        <v>0</v>
      </c>
      <c r="J16" s="162">
        <v>44.29</v>
      </c>
      <c r="K16" s="161">
        <f>ROUND(E16*J16,2)</f>
        <v>3543.2</v>
      </c>
      <c r="L16" s="161">
        <v>21</v>
      </c>
      <c r="M16" s="161">
        <f>G16*(1+L16/100)</f>
        <v>0</v>
      </c>
      <c r="N16" s="160">
        <v>0</v>
      </c>
      <c r="O16" s="160">
        <f>ROUND(E16*N16,2)</f>
        <v>0</v>
      </c>
      <c r="P16" s="160">
        <v>0</v>
      </c>
      <c r="Q16" s="160">
        <f>ROUND(E16*P16,2)</f>
        <v>0</v>
      </c>
      <c r="R16" s="161"/>
      <c r="S16" s="161" t="s">
        <v>129</v>
      </c>
      <c r="T16" s="161" t="s">
        <v>122</v>
      </c>
      <c r="U16" s="161">
        <v>0</v>
      </c>
      <c r="V16" s="161">
        <f>ROUND(E16*U16,2)</f>
        <v>0</v>
      </c>
      <c r="W16" s="161" t="s">
        <v>138</v>
      </c>
      <c r="X16" s="161" t="s">
        <v>123</v>
      </c>
      <c r="Y16" s="161" t="s">
        <v>139</v>
      </c>
      <c r="Z16" s="150"/>
      <c r="AA16" s="150"/>
      <c r="AB16" s="150"/>
      <c r="AC16" s="150"/>
      <c r="AD16" s="150"/>
      <c r="AE16" s="150"/>
      <c r="AF16" s="150"/>
      <c r="AG16" s="150" t="s">
        <v>140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outlineLevel="1" x14ac:dyDescent="0.2">
      <c r="A17" s="176">
        <v>6</v>
      </c>
      <c r="B17" s="177" t="s">
        <v>147</v>
      </c>
      <c r="C17" s="191" t="s">
        <v>148</v>
      </c>
      <c r="D17" s="178" t="s">
        <v>137</v>
      </c>
      <c r="E17" s="179">
        <v>12960</v>
      </c>
      <c r="F17" s="180"/>
      <c r="G17" s="181">
        <f>ROUND(E17*F17,2)</f>
        <v>0</v>
      </c>
      <c r="H17" s="162">
        <v>0</v>
      </c>
      <c r="I17" s="161">
        <f>ROUND(E17*H17,2)</f>
        <v>0</v>
      </c>
      <c r="J17" s="162">
        <v>1.52</v>
      </c>
      <c r="K17" s="161">
        <f>ROUND(E17*J17,2)</f>
        <v>19699.2</v>
      </c>
      <c r="L17" s="161">
        <v>21</v>
      </c>
      <c r="M17" s="161">
        <f>G17*(1+L17/100)</f>
        <v>0</v>
      </c>
      <c r="N17" s="160">
        <v>0</v>
      </c>
      <c r="O17" s="160">
        <f>ROUND(E17*N17,2)</f>
        <v>0</v>
      </c>
      <c r="P17" s="160">
        <v>0</v>
      </c>
      <c r="Q17" s="160">
        <f>ROUND(E17*P17,2)</f>
        <v>0</v>
      </c>
      <c r="R17" s="161"/>
      <c r="S17" s="161" t="s">
        <v>129</v>
      </c>
      <c r="T17" s="161" t="s">
        <v>122</v>
      </c>
      <c r="U17" s="161">
        <v>0</v>
      </c>
      <c r="V17" s="161">
        <f>ROUND(E17*U17,2)</f>
        <v>0</v>
      </c>
      <c r="W17" s="161" t="s">
        <v>138</v>
      </c>
      <c r="X17" s="161" t="s">
        <v>123</v>
      </c>
      <c r="Y17" s="161" t="s">
        <v>139</v>
      </c>
      <c r="Z17" s="150"/>
      <c r="AA17" s="150"/>
      <c r="AB17" s="150"/>
      <c r="AC17" s="150"/>
      <c r="AD17" s="150"/>
      <c r="AE17" s="150"/>
      <c r="AF17" s="150"/>
      <c r="AG17" s="150" t="s">
        <v>125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outlineLevel="2" x14ac:dyDescent="0.2">
      <c r="A18" s="157"/>
      <c r="B18" s="158"/>
      <c r="C18" s="192" t="s">
        <v>149</v>
      </c>
      <c r="D18" s="163"/>
      <c r="E18" s="164">
        <v>12960</v>
      </c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0"/>
      <c r="AA18" s="150"/>
      <c r="AB18" s="150"/>
      <c r="AC18" s="150"/>
      <c r="AD18" s="150"/>
      <c r="AE18" s="150"/>
      <c r="AF18" s="150"/>
      <c r="AG18" s="150" t="s">
        <v>142</v>
      </c>
      <c r="AH18" s="150">
        <v>0</v>
      </c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</row>
    <row r="19" spans="1:60" outlineLevel="1" x14ac:dyDescent="0.2">
      <c r="A19" s="176">
        <v>7</v>
      </c>
      <c r="B19" s="177" t="s">
        <v>150</v>
      </c>
      <c r="C19" s="191" t="s">
        <v>151</v>
      </c>
      <c r="D19" s="178" t="s">
        <v>137</v>
      </c>
      <c r="E19" s="179">
        <v>216</v>
      </c>
      <c r="F19" s="180"/>
      <c r="G19" s="181">
        <f>ROUND(E19*F19,2)</f>
        <v>0</v>
      </c>
      <c r="H19" s="162">
        <v>0</v>
      </c>
      <c r="I19" s="161">
        <f>ROUND(E19*H19,2)</f>
        <v>0</v>
      </c>
      <c r="J19" s="162">
        <v>33.979999999999997</v>
      </c>
      <c r="K19" s="161">
        <f>ROUND(E19*J19,2)</f>
        <v>7339.68</v>
      </c>
      <c r="L19" s="161">
        <v>21</v>
      </c>
      <c r="M19" s="161">
        <f>G19*(1+L19/100)</f>
        <v>0</v>
      </c>
      <c r="N19" s="160">
        <v>0</v>
      </c>
      <c r="O19" s="160">
        <f>ROUND(E19*N19,2)</f>
        <v>0</v>
      </c>
      <c r="P19" s="160">
        <v>0</v>
      </c>
      <c r="Q19" s="160">
        <f>ROUND(E19*P19,2)</f>
        <v>0</v>
      </c>
      <c r="R19" s="161"/>
      <c r="S19" s="161" t="s">
        <v>129</v>
      </c>
      <c r="T19" s="161" t="s">
        <v>122</v>
      </c>
      <c r="U19" s="161">
        <v>9.9000000000000005E-2</v>
      </c>
      <c r="V19" s="161">
        <f>ROUND(E19*U19,2)</f>
        <v>21.38</v>
      </c>
      <c r="W19" s="161" t="s">
        <v>138</v>
      </c>
      <c r="X19" s="161" t="s">
        <v>123</v>
      </c>
      <c r="Y19" s="161" t="s">
        <v>139</v>
      </c>
      <c r="Z19" s="150"/>
      <c r="AA19" s="150"/>
      <c r="AB19" s="150"/>
      <c r="AC19" s="150"/>
      <c r="AD19" s="150"/>
      <c r="AE19" s="150"/>
      <c r="AF19" s="150"/>
      <c r="AG19" s="150" t="s">
        <v>140</v>
      </c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</row>
    <row r="20" spans="1:60" outlineLevel="2" x14ac:dyDescent="0.2">
      <c r="A20" s="157"/>
      <c r="B20" s="158"/>
      <c r="C20" s="192" t="s">
        <v>141</v>
      </c>
      <c r="D20" s="163"/>
      <c r="E20" s="164">
        <v>216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0"/>
      <c r="AA20" s="150"/>
      <c r="AB20" s="150"/>
      <c r="AC20" s="150"/>
      <c r="AD20" s="150"/>
      <c r="AE20" s="150"/>
      <c r="AF20" s="150"/>
      <c r="AG20" s="150" t="s">
        <v>142</v>
      </c>
      <c r="AH20" s="150">
        <v>0</v>
      </c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outlineLevel="1" x14ac:dyDescent="0.2">
      <c r="A21" s="182">
        <v>8</v>
      </c>
      <c r="B21" s="183" t="s">
        <v>152</v>
      </c>
      <c r="C21" s="190" t="s">
        <v>153</v>
      </c>
      <c r="D21" s="184" t="s">
        <v>154</v>
      </c>
      <c r="E21" s="185">
        <v>0.5</v>
      </c>
      <c r="F21" s="186"/>
      <c r="G21" s="187">
        <f>ROUND(E21*F21,2)</f>
        <v>0</v>
      </c>
      <c r="H21" s="162">
        <v>0</v>
      </c>
      <c r="I21" s="161">
        <f>ROUND(E21*H21,2)</f>
        <v>0</v>
      </c>
      <c r="J21" s="162">
        <v>18746.560000000001</v>
      </c>
      <c r="K21" s="161">
        <f>ROUND(E21*J21,2)</f>
        <v>9373.2800000000007</v>
      </c>
      <c r="L21" s="161">
        <v>21</v>
      </c>
      <c r="M21" s="161">
        <f>G21*(1+L21/100)</f>
        <v>0</v>
      </c>
      <c r="N21" s="160">
        <v>0</v>
      </c>
      <c r="O21" s="160">
        <f>ROUND(E21*N21,2)</f>
        <v>0</v>
      </c>
      <c r="P21" s="160">
        <v>0</v>
      </c>
      <c r="Q21" s="160">
        <f>ROUND(E21*P21,2)</f>
        <v>0</v>
      </c>
      <c r="R21" s="161"/>
      <c r="S21" s="161" t="s">
        <v>129</v>
      </c>
      <c r="T21" s="161" t="s">
        <v>122</v>
      </c>
      <c r="U21" s="161">
        <v>7.3479999999999999</v>
      </c>
      <c r="V21" s="161">
        <f>ROUND(E21*U21,2)</f>
        <v>3.67</v>
      </c>
      <c r="W21" s="161" t="s">
        <v>138</v>
      </c>
      <c r="X21" s="161" t="s">
        <v>123</v>
      </c>
      <c r="Y21" s="161" t="s">
        <v>139</v>
      </c>
      <c r="Z21" s="150"/>
      <c r="AA21" s="150"/>
      <c r="AB21" s="150"/>
      <c r="AC21" s="150"/>
      <c r="AD21" s="150"/>
      <c r="AE21" s="150"/>
      <c r="AF21" s="150"/>
      <c r="AG21" s="150" t="s">
        <v>140</v>
      </c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</row>
    <row r="22" spans="1:60" outlineLevel="1" x14ac:dyDescent="0.2">
      <c r="A22" s="176">
        <v>9</v>
      </c>
      <c r="B22" s="177" t="s">
        <v>155</v>
      </c>
      <c r="C22" s="191" t="s">
        <v>156</v>
      </c>
      <c r="D22" s="178" t="s">
        <v>137</v>
      </c>
      <c r="E22" s="179">
        <v>432</v>
      </c>
      <c r="F22" s="180"/>
      <c r="G22" s="181">
        <f>ROUND(E22*F22,2)</f>
        <v>0</v>
      </c>
      <c r="H22" s="162">
        <v>0</v>
      </c>
      <c r="I22" s="161">
        <f>ROUND(E22*H22,2)</f>
        <v>0</v>
      </c>
      <c r="J22" s="162">
        <v>8.1999999999999993</v>
      </c>
      <c r="K22" s="161">
        <f>ROUND(E22*J22,2)</f>
        <v>3542.4</v>
      </c>
      <c r="L22" s="161">
        <v>21</v>
      </c>
      <c r="M22" s="161">
        <f>G22*(1+L22/100)</f>
        <v>0</v>
      </c>
      <c r="N22" s="160">
        <v>0</v>
      </c>
      <c r="O22" s="160">
        <f>ROUND(E22*N22,2)</f>
        <v>0</v>
      </c>
      <c r="P22" s="160">
        <v>0</v>
      </c>
      <c r="Q22" s="160">
        <f>ROUND(E22*P22,2)</f>
        <v>0</v>
      </c>
      <c r="R22" s="161"/>
      <c r="S22" s="161" t="s">
        <v>121</v>
      </c>
      <c r="T22" s="161" t="s">
        <v>122</v>
      </c>
      <c r="U22" s="161">
        <v>0.14000000000000001</v>
      </c>
      <c r="V22" s="161">
        <f>ROUND(E22*U22,2)</f>
        <v>60.48</v>
      </c>
      <c r="W22" s="161" t="s">
        <v>138</v>
      </c>
      <c r="X22" s="161" t="s">
        <v>123</v>
      </c>
      <c r="Y22" s="161" t="s">
        <v>139</v>
      </c>
      <c r="Z22" s="150"/>
      <c r="AA22" s="150"/>
      <c r="AB22" s="150"/>
      <c r="AC22" s="150"/>
      <c r="AD22" s="150"/>
      <c r="AE22" s="150"/>
      <c r="AF22" s="150"/>
      <c r="AG22" s="150" t="s">
        <v>140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outlineLevel="2" x14ac:dyDescent="0.2">
      <c r="A23" s="157"/>
      <c r="B23" s="158"/>
      <c r="C23" s="192" t="s">
        <v>141</v>
      </c>
      <c r="D23" s="163"/>
      <c r="E23" s="164">
        <v>216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0"/>
      <c r="AA23" s="150"/>
      <c r="AB23" s="150"/>
      <c r="AC23" s="150"/>
      <c r="AD23" s="150"/>
      <c r="AE23" s="150"/>
      <c r="AF23" s="150"/>
      <c r="AG23" s="150" t="s">
        <v>142</v>
      </c>
      <c r="AH23" s="150">
        <v>0</v>
      </c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</row>
    <row r="24" spans="1:60" outlineLevel="3" x14ac:dyDescent="0.2">
      <c r="A24" s="157"/>
      <c r="B24" s="158"/>
      <c r="C24" s="192" t="s">
        <v>157</v>
      </c>
      <c r="D24" s="163"/>
      <c r="E24" s="164">
        <v>216</v>
      </c>
      <c r="F24" s="161"/>
      <c r="G24" s="161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0"/>
      <c r="AA24" s="150"/>
      <c r="AB24" s="150"/>
      <c r="AC24" s="150"/>
      <c r="AD24" s="150"/>
      <c r="AE24" s="150"/>
      <c r="AF24" s="150"/>
      <c r="AG24" s="150" t="s">
        <v>142</v>
      </c>
      <c r="AH24" s="150">
        <v>0</v>
      </c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outlineLevel="1" x14ac:dyDescent="0.2">
      <c r="A25" s="176">
        <v>10</v>
      </c>
      <c r="B25" s="177" t="s">
        <v>158</v>
      </c>
      <c r="C25" s="191" t="s">
        <v>159</v>
      </c>
      <c r="D25" s="178" t="s">
        <v>137</v>
      </c>
      <c r="E25" s="179">
        <v>12960</v>
      </c>
      <c r="F25" s="180"/>
      <c r="G25" s="181">
        <f>ROUND(E25*F25,2)</f>
        <v>0</v>
      </c>
      <c r="H25" s="162">
        <v>0</v>
      </c>
      <c r="I25" s="161">
        <f>ROUND(E25*H25,2)</f>
        <v>0</v>
      </c>
      <c r="J25" s="162">
        <v>0.12</v>
      </c>
      <c r="K25" s="161">
        <f>ROUND(E25*J25,2)</f>
        <v>1555.2</v>
      </c>
      <c r="L25" s="161">
        <v>21</v>
      </c>
      <c r="M25" s="161">
        <f>G25*(1+L25/100)</f>
        <v>0</v>
      </c>
      <c r="N25" s="160">
        <v>0</v>
      </c>
      <c r="O25" s="160">
        <f>ROUND(E25*N25,2)</f>
        <v>0</v>
      </c>
      <c r="P25" s="160">
        <v>0</v>
      </c>
      <c r="Q25" s="160">
        <f>ROUND(E25*P25,2)</f>
        <v>0</v>
      </c>
      <c r="R25" s="161"/>
      <c r="S25" s="161" t="s">
        <v>121</v>
      </c>
      <c r="T25" s="161" t="s">
        <v>122</v>
      </c>
      <c r="U25" s="161">
        <v>0</v>
      </c>
      <c r="V25" s="161">
        <f>ROUND(E25*U25,2)</f>
        <v>0</v>
      </c>
      <c r="W25" s="161" t="s">
        <v>138</v>
      </c>
      <c r="X25" s="161" t="s">
        <v>123</v>
      </c>
      <c r="Y25" s="161" t="s">
        <v>139</v>
      </c>
      <c r="Z25" s="150"/>
      <c r="AA25" s="150"/>
      <c r="AB25" s="150"/>
      <c r="AC25" s="150"/>
      <c r="AD25" s="150"/>
      <c r="AE25" s="150"/>
      <c r="AF25" s="150"/>
      <c r="AG25" s="150" t="s">
        <v>125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outlineLevel="2" x14ac:dyDescent="0.2">
      <c r="A26" s="157"/>
      <c r="B26" s="158"/>
      <c r="C26" s="192" t="s">
        <v>149</v>
      </c>
      <c r="D26" s="163"/>
      <c r="E26" s="164">
        <v>12960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0"/>
      <c r="AA26" s="150"/>
      <c r="AB26" s="150"/>
      <c r="AC26" s="150"/>
      <c r="AD26" s="150"/>
      <c r="AE26" s="150"/>
      <c r="AF26" s="150"/>
      <c r="AG26" s="150" t="s">
        <v>142</v>
      </c>
      <c r="AH26" s="150">
        <v>0</v>
      </c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</row>
    <row r="27" spans="1:60" x14ac:dyDescent="0.2">
      <c r="A27" s="169" t="s">
        <v>116</v>
      </c>
      <c r="B27" s="170" t="s">
        <v>68</v>
      </c>
      <c r="C27" s="189" t="s">
        <v>69</v>
      </c>
      <c r="D27" s="171"/>
      <c r="E27" s="172"/>
      <c r="F27" s="173"/>
      <c r="G27" s="174">
        <f>SUMIF(AG28:AG31,"&lt;&gt;NOR",G28:G31)</f>
        <v>0</v>
      </c>
      <c r="H27" s="168"/>
      <c r="I27" s="168">
        <f>SUM(I28:I31)</f>
        <v>0</v>
      </c>
      <c r="J27" s="168"/>
      <c r="K27" s="168">
        <f>SUM(K28:K31)</f>
        <v>3690.54</v>
      </c>
      <c r="L27" s="168"/>
      <c r="M27" s="168">
        <f>SUM(M28:M31)</f>
        <v>0</v>
      </c>
      <c r="N27" s="167"/>
      <c r="O27" s="167">
        <f>SUM(O28:O31)</f>
        <v>0</v>
      </c>
      <c r="P27" s="167"/>
      <c r="Q27" s="167">
        <f>SUM(Q28:Q31)</f>
        <v>0</v>
      </c>
      <c r="R27" s="168"/>
      <c r="S27" s="168"/>
      <c r="T27" s="168"/>
      <c r="U27" s="168"/>
      <c r="V27" s="168">
        <f>SUM(V28:V31)</f>
        <v>1.6</v>
      </c>
      <c r="W27" s="168"/>
      <c r="X27" s="168"/>
      <c r="Y27" s="168"/>
      <c r="AG27" t="s">
        <v>117</v>
      </c>
    </row>
    <row r="28" spans="1:60" outlineLevel="1" x14ac:dyDescent="0.2">
      <c r="A28" s="176">
        <v>11</v>
      </c>
      <c r="B28" s="177" t="s">
        <v>160</v>
      </c>
      <c r="C28" s="191" t="s">
        <v>161</v>
      </c>
      <c r="D28" s="178" t="s">
        <v>162</v>
      </c>
      <c r="E28" s="179">
        <v>42</v>
      </c>
      <c r="F28" s="180"/>
      <c r="G28" s="181">
        <f>ROUND(E28*F28,2)</f>
        <v>0</v>
      </c>
      <c r="H28" s="162">
        <v>0</v>
      </c>
      <c r="I28" s="161">
        <f>ROUND(E28*H28,2)</f>
        <v>0</v>
      </c>
      <c r="J28" s="162">
        <v>17.57</v>
      </c>
      <c r="K28" s="161">
        <f>ROUND(E28*J28,2)</f>
        <v>737.94</v>
      </c>
      <c r="L28" s="161">
        <v>21</v>
      </c>
      <c r="M28" s="161">
        <f>G28*(1+L28/100)</f>
        <v>0</v>
      </c>
      <c r="N28" s="160">
        <v>0</v>
      </c>
      <c r="O28" s="160">
        <f>ROUND(E28*N28,2)</f>
        <v>0</v>
      </c>
      <c r="P28" s="160">
        <v>0</v>
      </c>
      <c r="Q28" s="160">
        <f>ROUND(E28*P28,2)</f>
        <v>0</v>
      </c>
      <c r="R28" s="161"/>
      <c r="S28" s="161" t="s">
        <v>129</v>
      </c>
      <c r="T28" s="161" t="s">
        <v>122</v>
      </c>
      <c r="U28" s="161">
        <v>3.8179999999999999E-2</v>
      </c>
      <c r="V28" s="161">
        <f>ROUND(E28*U28,2)</f>
        <v>1.6</v>
      </c>
      <c r="W28" s="161"/>
      <c r="X28" s="161" t="s">
        <v>123</v>
      </c>
      <c r="Y28" s="161" t="s">
        <v>163</v>
      </c>
      <c r="Z28" s="150"/>
      <c r="AA28" s="150"/>
      <c r="AB28" s="150"/>
      <c r="AC28" s="150"/>
      <c r="AD28" s="150"/>
      <c r="AE28" s="150"/>
      <c r="AF28" s="150"/>
      <c r="AG28" s="150" t="s">
        <v>125</v>
      </c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</row>
    <row r="29" spans="1:60" outlineLevel="2" x14ac:dyDescent="0.2">
      <c r="A29" s="157"/>
      <c r="B29" s="158"/>
      <c r="C29" s="192" t="s">
        <v>164</v>
      </c>
      <c r="D29" s="163"/>
      <c r="E29" s="164">
        <v>42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0"/>
      <c r="AA29" s="150"/>
      <c r="AB29" s="150"/>
      <c r="AC29" s="150"/>
      <c r="AD29" s="150"/>
      <c r="AE29" s="150"/>
      <c r="AF29" s="150"/>
      <c r="AG29" s="150" t="s">
        <v>142</v>
      </c>
      <c r="AH29" s="150">
        <v>0</v>
      </c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outlineLevel="1" x14ac:dyDescent="0.2">
      <c r="A30" s="176">
        <v>12</v>
      </c>
      <c r="B30" s="177" t="s">
        <v>165</v>
      </c>
      <c r="C30" s="191" t="s">
        <v>166</v>
      </c>
      <c r="D30" s="178" t="s">
        <v>162</v>
      </c>
      <c r="E30" s="179">
        <v>84</v>
      </c>
      <c r="F30" s="180"/>
      <c r="G30" s="181">
        <f>ROUND(E30*F30,2)</f>
        <v>0</v>
      </c>
      <c r="H30" s="162">
        <v>0</v>
      </c>
      <c r="I30" s="161">
        <f>ROUND(E30*H30,2)</f>
        <v>0</v>
      </c>
      <c r="J30" s="162">
        <v>35.15</v>
      </c>
      <c r="K30" s="161">
        <f>ROUND(E30*J30,2)</f>
        <v>2952.6</v>
      </c>
      <c r="L30" s="161">
        <v>21</v>
      </c>
      <c r="M30" s="161">
        <f>G30*(1+L30/100)</f>
        <v>0</v>
      </c>
      <c r="N30" s="160">
        <v>0</v>
      </c>
      <c r="O30" s="160">
        <f>ROUND(E30*N30,2)</f>
        <v>0</v>
      </c>
      <c r="P30" s="160">
        <v>0</v>
      </c>
      <c r="Q30" s="160">
        <f>ROUND(E30*P30,2)</f>
        <v>0</v>
      </c>
      <c r="R30" s="161"/>
      <c r="S30" s="161" t="s">
        <v>121</v>
      </c>
      <c r="T30" s="161" t="s">
        <v>122</v>
      </c>
      <c r="U30" s="161">
        <v>0</v>
      </c>
      <c r="V30" s="161">
        <f>ROUND(E30*U30,2)</f>
        <v>0</v>
      </c>
      <c r="W30" s="161"/>
      <c r="X30" s="161" t="s">
        <v>123</v>
      </c>
      <c r="Y30" s="161" t="s">
        <v>163</v>
      </c>
      <c r="Z30" s="150"/>
      <c r="AA30" s="150"/>
      <c r="AB30" s="150"/>
      <c r="AC30" s="150"/>
      <c r="AD30" s="150"/>
      <c r="AE30" s="150"/>
      <c r="AF30" s="150"/>
      <c r="AG30" s="150" t="s">
        <v>125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2" x14ac:dyDescent="0.2">
      <c r="A31" s="157"/>
      <c r="B31" s="158"/>
      <c r="C31" s="192" t="s">
        <v>167</v>
      </c>
      <c r="D31" s="163"/>
      <c r="E31" s="164">
        <v>84</v>
      </c>
      <c r="F31" s="161"/>
      <c r="G31" s="161"/>
      <c r="H31" s="161"/>
      <c r="I31" s="161"/>
      <c r="J31" s="161"/>
      <c r="K31" s="161"/>
      <c r="L31" s="161"/>
      <c r="M31" s="161"/>
      <c r="N31" s="160"/>
      <c r="O31" s="160"/>
      <c r="P31" s="160"/>
      <c r="Q31" s="160"/>
      <c r="R31" s="161"/>
      <c r="S31" s="161"/>
      <c r="T31" s="161"/>
      <c r="U31" s="161"/>
      <c r="V31" s="161"/>
      <c r="W31" s="161"/>
      <c r="X31" s="161"/>
      <c r="Y31" s="161"/>
      <c r="Z31" s="150"/>
      <c r="AA31" s="150"/>
      <c r="AB31" s="150"/>
      <c r="AC31" s="150"/>
      <c r="AD31" s="150"/>
      <c r="AE31" s="150"/>
      <c r="AF31" s="150"/>
      <c r="AG31" s="150" t="s">
        <v>142</v>
      </c>
      <c r="AH31" s="150">
        <v>5</v>
      </c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x14ac:dyDescent="0.2">
      <c r="A32" s="169" t="s">
        <v>116</v>
      </c>
      <c r="B32" s="170" t="s">
        <v>70</v>
      </c>
      <c r="C32" s="189" t="s">
        <v>71</v>
      </c>
      <c r="D32" s="171"/>
      <c r="E32" s="172"/>
      <c r="F32" s="173"/>
      <c r="G32" s="174">
        <f>SUMIF(AG33:AG74,"&lt;&gt;NOR",G33:G74)</f>
        <v>0</v>
      </c>
      <c r="H32" s="168"/>
      <c r="I32" s="168">
        <f>SUM(I33:I74)</f>
        <v>98992.76999999999</v>
      </c>
      <c r="J32" s="168"/>
      <c r="K32" s="168">
        <f>SUM(K33:K74)</f>
        <v>160002.93000000002</v>
      </c>
      <c r="L32" s="168"/>
      <c r="M32" s="168">
        <f>SUM(M33:M74)</f>
        <v>0</v>
      </c>
      <c r="N32" s="167"/>
      <c r="O32" s="167">
        <f>SUM(O33:O74)</f>
        <v>1.9300000000000002</v>
      </c>
      <c r="P32" s="167"/>
      <c r="Q32" s="167">
        <f>SUM(Q33:Q74)</f>
        <v>0</v>
      </c>
      <c r="R32" s="168"/>
      <c r="S32" s="168"/>
      <c r="T32" s="168"/>
      <c r="U32" s="168"/>
      <c r="V32" s="168">
        <f>SUM(V33:V74)</f>
        <v>129.01</v>
      </c>
      <c r="W32" s="168"/>
      <c r="X32" s="168"/>
      <c r="Y32" s="168"/>
      <c r="AG32" t="s">
        <v>117</v>
      </c>
    </row>
    <row r="33" spans="1:60" ht="22.5" outlineLevel="1" x14ac:dyDescent="0.2">
      <c r="A33" s="176">
        <v>13</v>
      </c>
      <c r="B33" s="177" t="s">
        <v>168</v>
      </c>
      <c r="C33" s="191" t="s">
        <v>169</v>
      </c>
      <c r="D33" s="178" t="s">
        <v>137</v>
      </c>
      <c r="E33" s="179">
        <v>44.050840000000001</v>
      </c>
      <c r="F33" s="180"/>
      <c r="G33" s="181">
        <f>ROUND(E33*F33,2)</f>
        <v>0</v>
      </c>
      <c r="H33" s="162">
        <v>6.2</v>
      </c>
      <c r="I33" s="161">
        <f>ROUND(E33*H33,2)</f>
        <v>273.12</v>
      </c>
      <c r="J33" s="162">
        <v>501.16</v>
      </c>
      <c r="K33" s="161">
        <f>ROUND(E33*J33,2)</f>
        <v>22076.52</v>
      </c>
      <c r="L33" s="161">
        <v>21</v>
      </c>
      <c r="M33" s="161">
        <f>G33*(1+L33/100)</f>
        <v>0</v>
      </c>
      <c r="N33" s="160">
        <v>3.8000000000000002E-4</v>
      </c>
      <c r="O33" s="160">
        <f>ROUND(E33*N33,2)</f>
        <v>0.02</v>
      </c>
      <c r="P33" s="160">
        <v>0</v>
      </c>
      <c r="Q33" s="160">
        <f>ROUND(E33*P33,2)</f>
        <v>0</v>
      </c>
      <c r="R33" s="161"/>
      <c r="S33" s="161" t="s">
        <v>121</v>
      </c>
      <c r="T33" s="161" t="s">
        <v>122</v>
      </c>
      <c r="U33" s="161">
        <v>0.40625</v>
      </c>
      <c r="V33" s="161">
        <f>ROUND(E33*U33,2)</f>
        <v>17.899999999999999</v>
      </c>
      <c r="W33" s="161"/>
      <c r="X33" s="161" t="s">
        <v>123</v>
      </c>
      <c r="Y33" s="161" t="s">
        <v>163</v>
      </c>
      <c r="Z33" s="150"/>
      <c r="AA33" s="150"/>
      <c r="AB33" s="150"/>
      <c r="AC33" s="150"/>
      <c r="AD33" s="150"/>
      <c r="AE33" s="150"/>
      <c r="AF33" s="150"/>
      <c r="AG33" s="150" t="s">
        <v>170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192" t="s">
        <v>171</v>
      </c>
      <c r="D34" s="163"/>
      <c r="E34" s="164"/>
      <c r="F34" s="161"/>
      <c r="G34" s="161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0"/>
      <c r="AA34" s="150"/>
      <c r="AB34" s="150"/>
      <c r="AC34" s="150"/>
      <c r="AD34" s="150"/>
      <c r="AE34" s="150"/>
      <c r="AF34" s="150"/>
      <c r="AG34" s="150" t="s">
        <v>142</v>
      </c>
      <c r="AH34" s="150">
        <v>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outlineLevel="3" x14ac:dyDescent="0.2">
      <c r="A35" s="157"/>
      <c r="B35" s="158"/>
      <c r="C35" s="192" t="s">
        <v>172</v>
      </c>
      <c r="D35" s="163"/>
      <c r="E35" s="164">
        <v>15.1044</v>
      </c>
      <c r="F35" s="161"/>
      <c r="G35" s="161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0"/>
      <c r="AA35" s="150"/>
      <c r="AB35" s="150"/>
      <c r="AC35" s="150"/>
      <c r="AD35" s="150"/>
      <c r="AE35" s="150"/>
      <c r="AF35" s="150"/>
      <c r="AG35" s="150" t="s">
        <v>142</v>
      </c>
      <c r="AH35" s="150">
        <v>0</v>
      </c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ht="22.5" outlineLevel="3" x14ac:dyDescent="0.2">
      <c r="A36" s="157"/>
      <c r="B36" s="158"/>
      <c r="C36" s="192" t="s">
        <v>173</v>
      </c>
      <c r="D36" s="163"/>
      <c r="E36" s="164">
        <v>14.1</v>
      </c>
      <c r="F36" s="161"/>
      <c r="G36" s="161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0"/>
      <c r="AA36" s="150"/>
      <c r="AB36" s="150"/>
      <c r="AC36" s="150"/>
      <c r="AD36" s="150"/>
      <c r="AE36" s="150"/>
      <c r="AF36" s="150"/>
      <c r="AG36" s="150" t="s">
        <v>142</v>
      </c>
      <c r="AH36" s="150">
        <v>0</v>
      </c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ht="22.5" outlineLevel="3" x14ac:dyDescent="0.2">
      <c r="A37" s="157"/>
      <c r="B37" s="158"/>
      <c r="C37" s="192" t="s">
        <v>174</v>
      </c>
      <c r="D37" s="163"/>
      <c r="E37" s="164">
        <v>11.884499999999999</v>
      </c>
      <c r="F37" s="161"/>
      <c r="G37" s="161"/>
      <c r="H37" s="161"/>
      <c r="I37" s="161"/>
      <c r="J37" s="161"/>
      <c r="K37" s="161"/>
      <c r="L37" s="161"/>
      <c r="M37" s="161"/>
      <c r="N37" s="160"/>
      <c r="O37" s="160"/>
      <c r="P37" s="160"/>
      <c r="Q37" s="160"/>
      <c r="R37" s="161"/>
      <c r="S37" s="161"/>
      <c r="T37" s="161"/>
      <c r="U37" s="161"/>
      <c r="V37" s="161"/>
      <c r="W37" s="161"/>
      <c r="X37" s="161"/>
      <c r="Y37" s="161"/>
      <c r="Z37" s="150"/>
      <c r="AA37" s="150"/>
      <c r="AB37" s="150"/>
      <c r="AC37" s="150"/>
      <c r="AD37" s="150"/>
      <c r="AE37" s="150"/>
      <c r="AF37" s="150"/>
      <c r="AG37" s="150" t="s">
        <v>142</v>
      </c>
      <c r="AH37" s="150">
        <v>0</v>
      </c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outlineLevel="3" x14ac:dyDescent="0.2">
      <c r="A38" s="157"/>
      <c r="B38" s="158"/>
      <c r="C38" s="192" t="s">
        <v>175</v>
      </c>
      <c r="D38" s="163"/>
      <c r="E38" s="164">
        <v>2.9619399999999998</v>
      </c>
      <c r="F38" s="161"/>
      <c r="G38" s="161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61"/>
      <c r="Z38" s="150"/>
      <c r="AA38" s="150"/>
      <c r="AB38" s="150"/>
      <c r="AC38" s="150"/>
      <c r="AD38" s="150"/>
      <c r="AE38" s="150"/>
      <c r="AF38" s="150"/>
      <c r="AG38" s="150" t="s">
        <v>142</v>
      </c>
      <c r="AH38" s="150">
        <v>0</v>
      </c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</row>
    <row r="39" spans="1:60" ht="22.5" outlineLevel="1" x14ac:dyDescent="0.2">
      <c r="A39" s="176">
        <v>14</v>
      </c>
      <c r="B39" s="177" t="s">
        <v>168</v>
      </c>
      <c r="C39" s="191" t="s">
        <v>169</v>
      </c>
      <c r="D39" s="178" t="s">
        <v>137</v>
      </c>
      <c r="E39" s="179">
        <v>37.833269999999999</v>
      </c>
      <c r="F39" s="180"/>
      <c r="G39" s="181">
        <f>ROUND(E39*F39,2)</f>
        <v>0</v>
      </c>
      <c r="H39" s="162">
        <v>6.2</v>
      </c>
      <c r="I39" s="161">
        <f>ROUND(E39*H39,2)</f>
        <v>234.57</v>
      </c>
      <c r="J39" s="162">
        <v>501.16</v>
      </c>
      <c r="K39" s="161">
        <f>ROUND(E39*J39,2)</f>
        <v>18960.52</v>
      </c>
      <c r="L39" s="161">
        <v>21</v>
      </c>
      <c r="M39" s="161">
        <f>G39*(1+L39/100)</f>
        <v>0</v>
      </c>
      <c r="N39" s="160">
        <v>3.8000000000000002E-4</v>
      </c>
      <c r="O39" s="160">
        <f>ROUND(E39*N39,2)</f>
        <v>0.01</v>
      </c>
      <c r="P39" s="160">
        <v>0</v>
      </c>
      <c r="Q39" s="160">
        <f>ROUND(E39*P39,2)</f>
        <v>0</v>
      </c>
      <c r="R39" s="161"/>
      <c r="S39" s="161" t="s">
        <v>121</v>
      </c>
      <c r="T39" s="161" t="s">
        <v>122</v>
      </c>
      <c r="U39" s="161">
        <v>0.40625</v>
      </c>
      <c r="V39" s="161">
        <f>ROUND(E39*U39,2)</f>
        <v>15.37</v>
      </c>
      <c r="W39" s="161"/>
      <c r="X39" s="161" t="s">
        <v>123</v>
      </c>
      <c r="Y39" s="161" t="s">
        <v>163</v>
      </c>
      <c r="Z39" s="150"/>
      <c r="AA39" s="150"/>
      <c r="AB39" s="150"/>
      <c r="AC39" s="150"/>
      <c r="AD39" s="150"/>
      <c r="AE39" s="150"/>
      <c r="AF39" s="150"/>
      <c r="AG39" s="150" t="s">
        <v>170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2" x14ac:dyDescent="0.2">
      <c r="A40" s="157"/>
      <c r="B40" s="158"/>
      <c r="C40" s="192" t="s">
        <v>441</v>
      </c>
      <c r="D40" s="163"/>
      <c r="E40" s="164"/>
      <c r="F40" s="161"/>
      <c r="G40" s="161"/>
      <c r="H40" s="161"/>
      <c r="I40" s="161"/>
      <c r="J40" s="161"/>
      <c r="K40" s="161"/>
      <c r="L40" s="161"/>
      <c r="M40" s="161"/>
      <c r="N40" s="160"/>
      <c r="O40" s="160"/>
      <c r="P40" s="160"/>
      <c r="Q40" s="160"/>
      <c r="R40" s="161"/>
      <c r="S40" s="161"/>
      <c r="T40" s="161"/>
      <c r="U40" s="161"/>
      <c r="V40" s="161"/>
      <c r="W40" s="161"/>
      <c r="X40" s="161"/>
      <c r="Y40" s="161"/>
      <c r="Z40" s="150"/>
      <c r="AA40" s="150"/>
      <c r="AB40" s="150"/>
      <c r="AC40" s="150"/>
      <c r="AD40" s="150"/>
      <c r="AE40" s="150"/>
      <c r="AF40" s="150"/>
      <c r="AG40" s="150" t="s">
        <v>142</v>
      </c>
      <c r="AH40" s="150">
        <v>0</v>
      </c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outlineLevel="3" x14ac:dyDescent="0.2">
      <c r="A41" s="157"/>
      <c r="B41" s="158"/>
      <c r="C41" s="192" t="s">
        <v>176</v>
      </c>
      <c r="D41" s="163"/>
      <c r="E41" s="164">
        <v>12.4335</v>
      </c>
      <c r="F41" s="161"/>
      <c r="G41" s="161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61"/>
      <c r="Z41" s="150"/>
      <c r="AA41" s="150"/>
      <c r="AB41" s="150"/>
      <c r="AC41" s="150"/>
      <c r="AD41" s="150"/>
      <c r="AE41" s="150"/>
      <c r="AF41" s="150"/>
      <c r="AG41" s="150" t="s">
        <v>142</v>
      </c>
      <c r="AH41" s="150">
        <v>0</v>
      </c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</row>
    <row r="42" spans="1:60" ht="22.5" outlineLevel="3" x14ac:dyDescent="0.2">
      <c r="A42" s="157"/>
      <c r="B42" s="158"/>
      <c r="C42" s="192" t="s">
        <v>177</v>
      </c>
      <c r="D42" s="163"/>
      <c r="E42" s="164">
        <v>8.5500000000000007</v>
      </c>
      <c r="F42" s="161"/>
      <c r="G42" s="161"/>
      <c r="H42" s="161"/>
      <c r="I42" s="161"/>
      <c r="J42" s="161"/>
      <c r="K42" s="161"/>
      <c r="L42" s="161"/>
      <c r="M42" s="161"/>
      <c r="N42" s="160"/>
      <c r="O42" s="160"/>
      <c r="P42" s="160"/>
      <c r="Q42" s="160"/>
      <c r="R42" s="161"/>
      <c r="S42" s="161"/>
      <c r="T42" s="161"/>
      <c r="U42" s="161"/>
      <c r="V42" s="161"/>
      <c r="W42" s="161"/>
      <c r="X42" s="161"/>
      <c r="Y42" s="161"/>
      <c r="Z42" s="150"/>
      <c r="AA42" s="150"/>
      <c r="AB42" s="150"/>
      <c r="AC42" s="150"/>
      <c r="AD42" s="150"/>
      <c r="AE42" s="150"/>
      <c r="AF42" s="150"/>
      <c r="AG42" s="150" t="s">
        <v>142</v>
      </c>
      <c r="AH42" s="150">
        <v>0</v>
      </c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outlineLevel="3" x14ac:dyDescent="0.2">
      <c r="A43" s="157"/>
      <c r="B43" s="158"/>
      <c r="C43" s="192" t="s">
        <v>178</v>
      </c>
      <c r="D43" s="163"/>
      <c r="E43" s="164">
        <v>1.7960700000000001</v>
      </c>
      <c r="F43" s="161"/>
      <c r="G43" s="161"/>
      <c r="H43" s="161"/>
      <c r="I43" s="161"/>
      <c r="J43" s="161"/>
      <c r="K43" s="161"/>
      <c r="L43" s="161"/>
      <c r="M43" s="161"/>
      <c r="N43" s="160"/>
      <c r="O43" s="160"/>
      <c r="P43" s="160"/>
      <c r="Q43" s="160"/>
      <c r="R43" s="161"/>
      <c r="S43" s="161"/>
      <c r="T43" s="161"/>
      <c r="U43" s="161"/>
      <c r="V43" s="161"/>
      <c r="W43" s="161"/>
      <c r="X43" s="161"/>
      <c r="Y43" s="161"/>
      <c r="Z43" s="150"/>
      <c r="AA43" s="150"/>
      <c r="AB43" s="150"/>
      <c r="AC43" s="150"/>
      <c r="AD43" s="150"/>
      <c r="AE43" s="150"/>
      <c r="AF43" s="150"/>
      <c r="AG43" s="150" t="s">
        <v>142</v>
      </c>
      <c r="AH43" s="150">
        <v>0</v>
      </c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</row>
    <row r="44" spans="1:60" ht="22.5" outlineLevel="3" x14ac:dyDescent="0.2">
      <c r="A44" s="157"/>
      <c r="B44" s="158"/>
      <c r="C44" s="192" t="s">
        <v>179</v>
      </c>
      <c r="D44" s="163"/>
      <c r="E44" s="164">
        <v>15.053699999999999</v>
      </c>
      <c r="F44" s="161"/>
      <c r="G44" s="161"/>
      <c r="H44" s="161"/>
      <c r="I44" s="161"/>
      <c r="J44" s="161"/>
      <c r="K44" s="161"/>
      <c r="L44" s="161"/>
      <c r="M44" s="161"/>
      <c r="N44" s="160"/>
      <c r="O44" s="160"/>
      <c r="P44" s="160"/>
      <c r="Q44" s="160"/>
      <c r="R44" s="161"/>
      <c r="S44" s="161"/>
      <c r="T44" s="161"/>
      <c r="U44" s="161"/>
      <c r="V44" s="161"/>
      <c r="W44" s="161"/>
      <c r="X44" s="161"/>
      <c r="Y44" s="161"/>
      <c r="Z44" s="150"/>
      <c r="AA44" s="150"/>
      <c r="AB44" s="150"/>
      <c r="AC44" s="150"/>
      <c r="AD44" s="150"/>
      <c r="AE44" s="150"/>
      <c r="AF44" s="150"/>
      <c r="AG44" s="150" t="s">
        <v>142</v>
      </c>
      <c r="AH44" s="150">
        <v>0</v>
      </c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ht="22.5" outlineLevel="1" x14ac:dyDescent="0.2">
      <c r="A45" s="176">
        <v>15</v>
      </c>
      <c r="B45" s="177" t="s">
        <v>180</v>
      </c>
      <c r="C45" s="191" t="s">
        <v>181</v>
      </c>
      <c r="D45" s="178" t="s">
        <v>137</v>
      </c>
      <c r="E45" s="179">
        <v>177.10220000000001</v>
      </c>
      <c r="F45" s="180"/>
      <c r="G45" s="181">
        <f>ROUND(E45*F45,2)</f>
        <v>0</v>
      </c>
      <c r="H45" s="162">
        <v>0</v>
      </c>
      <c r="I45" s="161">
        <f>ROUND(E45*H45,2)</f>
        <v>0</v>
      </c>
      <c r="J45" s="162">
        <v>230.02</v>
      </c>
      <c r="K45" s="161">
        <f>ROUND(E45*J45,2)</f>
        <v>40737.050000000003</v>
      </c>
      <c r="L45" s="161">
        <v>21</v>
      </c>
      <c r="M45" s="161">
        <f>G45*(1+L45/100)</f>
        <v>0</v>
      </c>
      <c r="N45" s="160">
        <v>0</v>
      </c>
      <c r="O45" s="160">
        <f>ROUND(E45*N45,2)</f>
        <v>0</v>
      </c>
      <c r="P45" s="160">
        <v>0</v>
      </c>
      <c r="Q45" s="160">
        <f>ROUND(E45*P45,2)</f>
        <v>0</v>
      </c>
      <c r="R45" s="161"/>
      <c r="S45" s="161" t="s">
        <v>121</v>
      </c>
      <c r="T45" s="161" t="s">
        <v>122</v>
      </c>
      <c r="U45" s="161">
        <v>0.18687999999999999</v>
      </c>
      <c r="V45" s="161">
        <f>ROUND(E45*U45,2)</f>
        <v>33.1</v>
      </c>
      <c r="W45" s="161"/>
      <c r="X45" s="161" t="s">
        <v>123</v>
      </c>
      <c r="Y45" s="161" t="s">
        <v>163</v>
      </c>
      <c r="Z45" s="150"/>
      <c r="AA45" s="150"/>
      <c r="AB45" s="150"/>
      <c r="AC45" s="150"/>
      <c r="AD45" s="150"/>
      <c r="AE45" s="150"/>
      <c r="AF45" s="150"/>
      <c r="AG45" s="150" t="s">
        <v>170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outlineLevel="2" x14ac:dyDescent="0.2">
      <c r="A46" s="157"/>
      <c r="B46" s="158"/>
      <c r="C46" s="192" t="s">
        <v>171</v>
      </c>
      <c r="D46" s="163"/>
      <c r="E46" s="164"/>
      <c r="F46" s="161"/>
      <c r="G46" s="161"/>
      <c r="H46" s="161"/>
      <c r="I46" s="161"/>
      <c r="J46" s="161"/>
      <c r="K46" s="161"/>
      <c r="L46" s="161"/>
      <c r="M46" s="161"/>
      <c r="N46" s="160"/>
      <c r="O46" s="160"/>
      <c r="P46" s="160"/>
      <c r="Q46" s="160"/>
      <c r="R46" s="161"/>
      <c r="S46" s="161"/>
      <c r="T46" s="161"/>
      <c r="U46" s="161"/>
      <c r="V46" s="161"/>
      <c r="W46" s="161"/>
      <c r="X46" s="161"/>
      <c r="Y46" s="161"/>
      <c r="Z46" s="150"/>
      <c r="AA46" s="150"/>
      <c r="AB46" s="150"/>
      <c r="AC46" s="150"/>
      <c r="AD46" s="150"/>
      <c r="AE46" s="150"/>
      <c r="AF46" s="150"/>
      <c r="AG46" s="150" t="s">
        <v>142</v>
      </c>
      <c r="AH46" s="150">
        <v>0</v>
      </c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3" x14ac:dyDescent="0.2">
      <c r="A47" s="157"/>
      <c r="B47" s="158"/>
      <c r="C47" s="192" t="s">
        <v>182</v>
      </c>
      <c r="D47" s="163"/>
      <c r="E47" s="164">
        <v>187</v>
      </c>
      <c r="F47" s="161"/>
      <c r="G47" s="161"/>
      <c r="H47" s="161"/>
      <c r="I47" s="161"/>
      <c r="J47" s="161"/>
      <c r="K47" s="161"/>
      <c r="L47" s="161"/>
      <c r="M47" s="161"/>
      <c r="N47" s="160"/>
      <c r="O47" s="160"/>
      <c r="P47" s="160"/>
      <c r="Q47" s="160"/>
      <c r="R47" s="161"/>
      <c r="S47" s="161"/>
      <c r="T47" s="161"/>
      <c r="U47" s="161"/>
      <c r="V47" s="161"/>
      <c r="W47" s="161"/>
      <c r="X47" s="161"/>
      <c r="Y47" s="161"/>
      <c r="Z47" s="150"/>
      <c r="AA47" s="150"/>
      <c r="AB47" s="150"/>
      <c r="AC47" s="150"/>
      <c r="AD47" s="150"/>
      <c r="AE47" s="150"/>
      <c r="AF47" s="150"/>
      <c r="AG47" s="150" t="s">
        <v>142</v>
      </c>
      <c r="AH47" s="150">
        <v>0</v>
      </c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outlineLevel="3" x14ac:dyDescent="0.2">
      <c r="A48" s="157"/>
      <c r="B48" s="158"/>
      <c r="C48" s="192" t="s">
        <v>183</v>
      </c>
      <c r="D48" s="163"/>
      <c r="E48" s="164">
        <v>-9</v>
      </c>
      <c r="F48" s="161"/>
      <c r="G48" s="161"/>
      <c r="H48" s="161"/>
      <c r="I48" s="161"/>
      <c r="J48" s="161"/>
      <c r="K48" s="161"/>
      <c r="L48" s="161"/>
      <c r="M48" s="161"/>
      <c r="N48" s="160"/>
      <c r="O48" s="160"/>
      <c r="P48" s="160"/>
      <c r="Q48" s="160"/>
      <c r="R48" s="161"/>
      <c r="S48" s="161"/>
      <c r="T48" s="161"/>
      <c r="U48" s="161"/>
      <c r="V48" s="161"/>
      <c r="W48" s="161"/>
      <c r="X48" s="161"/>
      <c r="Y48" s="161"/>
      <c r="Z48" s="150"/>
      <c r="AA48" s="150"/>
      <c r="AB48" s="150"/>
      <c r="AC48" s="150"/>
      <c r="AD48" s="150"/>
      <c r="AE48" s="150"/>
      <c r="AF48" s="150"/>
      <c r="AG48" s="150" t="s">
        <v>142</v>
      </c>
      <c r="AH48" s="150">
        <v>0</v>
      </c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3" x14ac:dyDescent="0.2">
      <c r="A49" s="157"/>
      <c r="B49" s="158"/>
      <c r="C49" s="192" t="s">
        <v>184</v>
      </c>
      <c r="D49" s="163"/>
      <c r="E49" s="164">
        <v>-0.89780000000000004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0"/>
      <c r="AA49" s="150"/>
      <c r="AB49" s="150"/>
      <c r="AC49" s="150"/>
      <c r="AD49" s="150"/>
      <c r="AE49" s="150"/>
      <c r="AF49" s="150"/>
      <c r="AG49" s="150" t="s">
        <v>142</v>
      </c>
      <c r="AH49" s="150">
        <v>0</v>
      </c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ht="22.5" outlineLevel="1" x14ac:dyDescent="0.2">
      <c r="A50" s="176">
        <v>16</v>
      </c>
      <c r="B50" s="177" t="s">
        <v>185</v>
      </c>
      <c r="C50" s="191" t="s">
        <v>186</v>
      </c>
      <c r="D50" s="178" t="s">
        <v>137</v>
      </c>
      <c r="E50" s="179">
        <v>177.10220000000001</v>
      </c>
      <c r="F50" s="180"/>
      <c r="G50" s="181">
        <f>ROUND(E50*F50,2)</f>
        <v>0</v>
      </c>
      <c r="H50" s="162">
        <v>5.76</v>
      </c>
      <c r="I50" s="161">
        <f>ROUND(E50*H50,2)</f>
        <v>1020.11</v>
      </c>
      <c r="J50" s="162">
        <v>284.14</v>
      </c>
      <c r="K50" s="161">
        <f>ROUND(E50*J50,2)</f>
        <v>50321.82</v>
      </c>
      <c r="L50" s="161">
        <v>21</v>
      </c>
      <c r="M50" s="161">
        <f>G50*(1+L50/100)</f>
        <v>0</v>
      </c>
      <c r="N50" s="160">
        <v>0</v>
      </c>
      <c r="O50" s="160">
        <f>ROUND(E50*N50,2)</f>
        <v>0</v>
      </c>
      <c r="P50" s="160">
        <v>0</v>
      </c>
      <c r="Q50" s="160">
        <f>ROUND(E50*P50,2)</f>
        <v>0</v>
      </c>
      <c r="R50" s="161"/>
      <c r="S50" s="161" t="s">
        <v>121</v>
      </c>
      <c r="T50" s="161" t="s">
        <v>122</v>
      </c>
      <c r="U50" s="161">
        <v>0.23</v>
      </c>
      <c r="V50" s="161">
        <f>ROUND(E50*U50,2)</f>
        <v>40.729999999999997</v>
      </c>
      <c r="W50" s="161"/>
      <c r="X50" s="161" t="s">
        <v>123</v>
      </c>
      <c r="Y50" s="161" t="s">
        <v>163</v>
      </c>
      <c r="Z50" s="150"/>
      <c r="AA50" s="150"/>
      <c r="AB50" s="150"/>
      <c r="AC50" s="150"/>
      <c r="AD50" s="150"/>
      <c r="AE50" s="150"/>
      <c r="AF50" s="150"/>
      <c r="AG50" s="150" t="s">
        <v>125</v>
      </c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</row>
    <row r="51" spans="1:60" outlineLevel="2" x14ac:dyDescent="0.2">
      <c r="A51" s="157"/>
      <c r="B51" s="158"/>
      <c r="C51" s="192" t="s">
        <v>441</v>
      </c>
      <c r="D51" s="163"/>
      <c r="E51" s="164"/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0"/>
      <c r="AA51" s="150"/>
      <c r="AB51" s="150"/>
      <c r="AC51" s="150"/>
      <c r="AD51" s="150"/>
      <c r="AE51" s="150"/>
      <c r="AF51" s="150"/>
      <c r="AG51" s="150" t="s">
        <v>142</v>
      </c>
      <c r="AH51" s="150">
        <v>0</v>
      </c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outlineLevel="3" x14ac:dyDescent="0.2">
      <c r="A52" s="157"/>
      <c r="B52" s="158"/>
      <c r="C52" s="192" t="s">
        <v>182</v>
      </c>
      <c r="D52" s="163"/>
      <c r="E52" s="164">
        <v>187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0"/>
      <c r="AA52" s="150"/>
      <c r="AB52" s="150"/>
      <c r="AC52" s="150"/>
      <c r="AD52" s="150"/>
      <c r="AE52" s="150"/>
      <c r="AF52" s="150"/>
      <c r="AG52" s="150" t="s">
        <v>142</v>
      </c>
      <c r="AH52" s="150">
        <v>0</v>
      </c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</row>
    <row r="53" spans="1:60" outlineLevel="3" x14ac:dyDescent="0.2">
      <c r="A53" s="157"/>
      <c r="B53" s="158"/>
      <c r="C53" s="192" t="s">
        <v>187</v>
      </c>
      <c r="D53" s="163"/>
      <c r="E53" s="164"/>
      <c r="F53" s="161"/>
      <c r="G53" s="161"/>
      <c r="H53" s="161"/>
      <c r="I53" s="161"/>
      <c r="J53" s="161"/>
      <c r="K53" s="161"/>
      <c r="L53" s="161"/>
      <c r="M53" s="161"/>
      <c r="N53" s="160"/>
      <c r="O53" s="160"/>
      <c r="P53" s="160"/>
      <c r="Q53" s="160"/>
      <c r="R53" s="161"/>
      <c r="S53" s="161"/>
      <c r="T53" s="161"/>
      <c r="U53" s="161"/>
      <c r="V53" s="161"/>
      <c r="W53" s="161"/>
      <c r="X53" s="161"/>
      <c r="Y53" s="161"/>
      <c r="Z53" s="150"/>
      <c r="AA53" s="150"/>
      <c r="AB53" s="150"/>
      <c r="AC53" s="150"/>
      <c r="AD53" s="150"/>
      <c r="AE53" s="150"/>
      <c r="AF53" s="150"/>
      <c r="AG53" s="150" t="s">
        <v>142</v>
      </c>
      <c r="AH53" s="150">
        <v>0</v>
      </c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outlineLevel="3" x14ac:dyDescent="0.2">
      <c r="A54" s="157"/>
      <c r="B54" s="158"/>
      <c r="C54" s="192" t="s">
        <v>183</v>
      </c>
      <c r="D54" s="163"/>
      <c r="E54" s="164">
        <v>-9</v>
      </c>
      <c r="F54" s="161"/>
      <c r="G54" s="161"/>
      <c r="H54" s="161"/>
      <c r="I54" s="161"/>
      <c r="J54" s="161"/>
      <c r="K54" s="161"/>
      <c r="L54" s="161"/>
      <c r="M54" s="161"/>
      <c r="N54" s="160"/>
      <c r="O54" s="160"/>
      <c r="P54" s="160"/>
      <c r="Q54" s="160"/>
      <c r="R54" s="161"/>
      <c r="S54" s="161"/>
      <c r="T54" s="161"/>
      <c r="U54" s="161"/>
      <c r="V54" s="161"/>
      <c r="W54" s="161"/>
      <c r="X54" s="161"/>
      <c r="Y54" s="161"/>
      <c r="Z54" s="150"/>
      <c r="AA54" s="150"/>
      <c r="AB54" s="150"/>
      <c r="AC54" s="150"/>
      <c r="AD54" s="150"/>
      <c r="AE54" s="150"/>
      <c r="AF54" s="150"/>
      <c r="AG54" s="150" t="s">
        <v>142</v>
      </c>
      <c r="AH54" s="150">
        <v>0</v>
      </c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outlineLevel="3" x14ac:dyDescent="0.2">
      <c r="A55" s="157"/>
      <c r="B55" s="158"/>
      <c r="C55" s="192" t="s">
        <v>184</v>
      </c>
      <c r="D55" s="163"/>
      <c r="E55" s="164">
        <v>-0.89780000000000004</v>
      </c>
      <c r="F55" s="161"/>
      <c r="G55" s="161"/>
      <c r="H55" s="161"/>
      <c r="I55" s="161"/>
      <c r="J55" s="161"/>
      <c r="K55" s="161"/>
      <c r="L55" s="161"/>
      <c r="M55" s="161"/>
      <c r="N55" s="160"/>
      <c r="O55" s="160"/>
      <c r="P55" s="160"/>
      <c r="Q55" s="160"/>
      <c r="R55" s="161"/>
      <c r="S55" s="161"/>
      <c r="T55" s="161"/>
      <c r="U55" s="161"/>
      <c r="V55" s="161"/>
      <c r="W55" s="161"/>
      <c r="X55" s="161"/>
      <c r="Y55" s="161"/>
      <c r="Z55" s="150"/>
      <c r="AA55" s="150"/>
      <c r="AB55" s="150"/>
      <c r="AC55" s="150"/>
      <c r="AD55" s="150"/>
      <c r="AE55" s="150"/>
      <c r="AF55" s="150"/>
      <c r="AG55" s="150" t="s">
        <v>142</v>
      </c>
      <c r="AH55" s="150">
        <v>0</v>
      </c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ht="22.5" outlineLevel="1" x14ac:dyDescent="0.2">
      <c r="A56" s="176">
        <v>17</v>
      </c>
      <c r="B56" s="177" t="s">
        <v>188</v>
      </c>
      <c r="C56" s="191" t="s">
        <v>443</v>
      </c>
      <c r="D56" s="178" t="s">
        <v>137</v>
      </c>
      <c r="E56" s="179">
        <v>218.19110000000001</v>
      </c>
      <c r="F56" s="180"/>
      <c r="G56" s="181">
        <f>ROUND(E56*F56,2)</f>
        <v>0</v>
      </c>
      <c r="H56" s="162">
        <v>23.64</v>
      </c>
      <c r="I56" s="161">
        <f>ROUND(E56*H56,2)</f>
        <v>5158.04</v>
      </c>
      <c r="J56" s="162">
        <v>84.3</v>
      </c>
      <c r="K56" s="161">
        <f>ROUND(E56*J56,2)</f>
        <v>18393.509999999998</v>
      </c>
      <c r="L56" s="161">
        <v>21</v>
      </c>
      <c r="M56" s="161">
        <f>G56*(1+L56/100)</f>
        <v>0</v>
      </c>
      <c r="N56" s="160">
        <v>3.0000000000000001E-3</v>
      </c>
      <c r="O56" s="160">
        <f>ROUND(E56*N56,2)</f>
        <v>0.65</v>
      </c>
      <c r="P56" s="160">
        <v>0</v>
      </c>
      <c r="Q56" s="160">
        <f>ROUND(E56*P56,2)</f>
        <v>0</v>
      </c>
      <c r="R56" s="161"/>
      <c r="S56" s="161" t="s">
        <v>121</v>
      </c>
      <c r="T56" s="161" t="s">
        <v>122</v>
      </c>
      <c r="U56" s="161">
        <v>6.5000000000000002E-2</v>
      </c>
      <c r="V56" s="161">
        <f>ROUND(E56*U56,2)</f>
        <v>14.18</v>
      </c>
      <c r="W56" s="161"/>
      <c r="X56" s="161" t="s">
        <v>123</v>
      </c>
      <c r="Y56" s="161" t="s">
        <v>163</v>
      </c>
      <c r="Z56" s="150"/>
      <c r="AA56" s="150"/>
      <c r="AB56" s="150"/>
      <c r="AC56" s="150"/>
      <c r="AD56" s="150"/>
      <c r="AE56" s="150"/>
      <c r="AF56" s="150"/>
      <c r="AG56" s="150" t="s">
        <v>170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</row>
    <row r="57" spans="1:60" outlineLevel="2" x14ac:dyDescent="0.2">
      <c r="A57" s="157"/>
      <c r="B57" s="158"/>
      <c r="C57" s="192" t="s">
        <v>182</v>
      </c>
      <c r="D57" s="163"/>
      <c r="E57" s="164">
        <v>187</v>
      </c>
      <c r="F57" s="161"/>
      <c r="G57" s="161"/>
      <c r="H57" s="161"/>
      <c r="I57" s="161"/>
      <c r="J57" s="161"/>
      <c r="K57" s="161"/>
      <c r="L57" s="161"/>
      <c r="M57" s="161"/>
      <c r="N57" s="160"/>
      <c r="O57" s="160"/>
      <c r="P57" s="160"/>
      <c r="Q57" s="160"/>
      <c r="R57" s="161"/>
      <c r="S57" s="161"/>
      <c r="T57" s="161"/>
      <c r="U57" s="161"/>
      <c r="V57" s="161"/>
      <c r="W57" s="161"/>
      <c r="X57" s="161"/>
      <c r="Y57" s="161"/>
      <c r="Z57" s="150"/>
      <c r="AA57" s="150"/>
      <c r="AB57" s="150"/>
      <c r="AC57" s="150"/>
      <c r="AD57" s="150"/>
      <c r="AE57" s="150"/>
      <c r="AF57" s="150"/>
      <c r="AG57" s="150" t="s">
        <v>142</v>
      </c>
      <c r="AH57" s="150">
        <v>0</v>
      </c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outlineLevel="3" x14ac:dyDescent="0.2">
      <c r="A58" s="157"/>
      <c r="B58" s="158"/>
      <c r="C58" s="192" t="s">
        <v>172</v>
      </c>
      <c r="D58" s="163"/>
      <c r="E58" s="164">
        <v>15.1044</v>
      </c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0"/>
      <c r="AA58" s="150"/>
      <c r="AB58" s="150"/>
      <c r="AC58" s="150"/>
      <c r="AD58" s="150"/>
      <c r="AE58" s="150"/>
      <c r="AF58" s="150"/>
      <c r="AG58" s="150" t="s">
        <v>142</v>
      </c>
      <c r="AH58" s="150">
        <v>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</row>
    <row r="59" spans="1:60" ht="22.5" outlineLevel="3" x14ac:dyDescent="0.2">
      <c r="A59" s="157"/>
      <c r="B59" s="158"/>
      <c r="C59" s="192" t="s">
        <v>173</v>
      </c>
      <c r="D59" s="163"/>
      <c r="E59" s="164">
        <v>14.1</v>
      </c>
      <c r="F59" s="161"/>
      <c r="G59" s="161"/>
      <c r="H59" s="161"/>
      <c r="I59" s="161"/>
      <c r="J59" s="161"/>
      <c r="K59" s="161"/>
      <c r="L59" s="161"/>
      <c r="M59" s="161"/>
      <c r="N59" s="160"/>
      <c r="O59" s="160"/>
      <c r="P59" s="160"/>
      <c r="Q59" s="160"/>
      <c r="R59" s="161"/>
      <c r="S59" s="161"/>
      <c r="T59" s="161"/>
      <c r="U59" s="161"/>
      <c r="V59" s="161"/>
      <c r="W59" s="161"/>
      <c r="X59" s="161"/>
      <c r="Y59" s="161"/>
      <c r="Z59" s="150"/>
      <c r="AA59" s="150"/>
      <c r="AB59" s="150"/>
      <c r="AC59" s="150"/>
      <c r="AD59" s="150"/>
      <c r="AE59" s="150"/>
      <c r="AF59" s="150"/>
      <c r="AG59" s="150" t="s">
        <v>142</v>
      </c>
      <c r="AH59" s="150">
        <v>0</v>
      </c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</row>
    <row r="60" spans="1:60" ht="22.5" outlineLevel="3" x14ac:dyDescent="0.2">
      <c r="A60" s="157"/>
      <c r="B60" s="158"/>
      <c r="C60" s="192" t="s">
        <v>174</v>
      </c>
      <c r="D60" s="163"/>
      <c r="E60" s="164">
        <v>11.884499999999999</v>
      </c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0"/>
      <c r="AA60" s="150"/>
      <c r="AB60" s="150"/>
      <c r="AC60" s="150"/>
      <c r="AD60" s="150"/>
      <c r="AE60" s="150"/>
      <c r="AF60" s="150"/>
      <c r="AG60" s="150" t="s">
        <v>142</v>
      </c>
      <c r="AH60" s="150">
        <v>0</v>
      </c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outlineLevel="3" x14ac:dyDescent="0.2">
      <c r="A61" s="157"/>
      <c r="B61" s="158"/>
      <c r="C61" s="192" t="s">
        <v>187</v>
      </c>
      <c r="D61" s="163"/>
      <c r="E61" s="164"/>
      <c r="F61" s="161"/>
      <c r="G61" s="161"/>
      <c r="H61" s="161"/>
      <c r="I61" s="161"/>
      <c r="J61" s="161"/>
      <c r="K61" s="161"/>
      <c r="L61" s="161"/>
      <c r="M61" s="161"/>
      <c r="N61" s="160"/>
      <c r="O61" s="160"/>
      <c r="P61" s="160"/>
      <c r="Q61" s="160"/>
      <c r="R61" s="161"/>
      <c r="S61" s="161"/>
      <c r="T61" s="161"/>
      <c r="U61" s="161"/>
      <c r="V61" s="161"/>
      <c r="W61" s="161"/>
      <c r="X61" s="161"/>
      <c r="Y61" s="161"/>
      <c r="Z61" s="150"/>
      <c r="AA61" s="150"/>
      <c r="AB61" s="150"/>
      <c r="AC61" s="150"/>
      <c r="AD61" s="150"/>
      <c r="AE61" s="150"/>
      <c r="AF61" s="150"/>
      <c r="AG61" s="150" t="s">
        <v>142</v>
      </c>
      <c r="AH61" s="150">
        <v>0</v>
      </c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</row>
    <row r="62" spans="1:60" outlineLevel="3" x14ac:dyDescent="0.2">
      <c r="A62" s="157"/>
      <c r="B62" s="158"/>
      <c r="C62" s="192" t="s">
        <v>183</v>
      </c>
      <c r="D62" s="163"/>
      <c r="E62" s="164">
        <v>-9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0"/>
      <c r="AA62" s="150"/>
      <c r="AB62" s="150"/>
      <c r="AC62" s="150"/>
      <c r="AD62" s="150"/>
      <c r="AE62" s="150"/>
      <c r="AF62" s="150"/>
      <c r="AG62" s="150" t="s">
        <v>142</v>
      </c>
      <c r="AH62" s="150">
        <v>0</v>
      </c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</row>
    <row r="63" spans="1:60" outlineLevel="3" x14ac:dyDescent="0.2">
      <c r="A63" s="157"/>
      <c r="B63" s="158"/>
      <c r="C63" s="192" t="s">
        <v>184</v>
      </c>
      <c r="D63" s="163"/>
      <c r="E63" s="164">
        <v>-0.89780000000000004</v>
      </c>
      <c r="F63" s="161"/>
      <c r="G63" s="161"/>
      <c r="H63" s="161"/>
      <c r="I63" s="161"/>
      <c r="J63" s="161"/>
      <c r="K63" s="161"/>
      <c r="L63" s="161"/>
      <c r="M63" s="161"/>
      <c r="N63" s="160"/>
      <c r="O63" s="160"/>
      <c r="P63" s="160"/>
      <c r="Q63" s="160"/>
      <c r="R63" s="161"/>
      <c r="S63" s="161"/>
      <c r="T63" s="161"/>
      <c r="U63" s="161"/>
      <c r="V63" s="161"/>
      <c r="W63" s="161"/>
      <c r="X63" s="161"/>
      <c r="Y63" s="161"/>
      <c r="Z63" s="150"/>
      <c r="AA63" s="150"/>
      <c r="AB63" s="150"/>
      <c r="AC63" s="150"/>
      <c r="AD63" s="150"/>
      <c r="AE63" s="150"/>
      <c r="AF63" s="150"/>
      <c r="AG63" s="150" t="s">
        <v>142</v>
      </c>
      <c r="AH63" s="150">
        <v>0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</row>
    <row r="64" spans="1:60" ht="22.5" outlineLevel="1" x14ac:dyDescent="0.2">
      <c r="A64" s="176">
        <v>18</v>
      </c>
      <c r="B64" s="177" t="s">
        <v>189</v>
      </c>
      <c r="C64" s="191" t="s">
        <v>444</v>
      </c>
      <c r="D64" s="178" t="s">
        <v>137</v>
      </c>
      <c r="E64" s="179">
        <v>247.17579000000001</v>
      </c>
      <c r="F64" s="180"/>
      <c r="G64" s="181">
        <f>ROUND(E64*F64,2)</f>
        <v>0</v>
      </c>
      <c r="H64" s="162">
        <v>216</v>
      </c>
      <c r="I64" s="161">
        <f>ROUND(E64*H64,2)</f>
        <v>53389.97</v>
      </c>
      <c r="J64" s="162">
        <v>0</v>
      </c>
      <c r="K64" s="161">
        <f>ROUND(E64*J64,2)</f>
        <v>0</v>
      </c>
      <c r="L64" s="161">
        <v>21</v>
      </c>
      <c r="M64" s="161">
        <f>G64*(1+L64/100)</f>
        <v>0</v>
      </c>
      <c r="N64" s="160">
        <v>3.5000000000000001E-3</v>
      </c>
      <c r="O64" s="160">
        <f>ROUND(E64*N64,2)</f>
        <v>0.87</v>
      </c>
      <c r="P64" s="160">
        <v>0</v>
      </c>
      <c r="Q64" s="160">
        <f>ROUND(E64*P64,2)</f>
        <v>0</v>
      </c>
      <c r="R64" s="161"/>
      <c r="S64" s="161" t="s">
        <v>121</v>
      </c>
      <c r="T64" s="161" t="s">
        <v>122</v>
      </c>
      <c r="U64" s="161">
        <v>0</v>
      </c>
      <c r="V64" s="161">
        <f>ROUND(E64*U64,2)</f>
        <v>0</v>
      </c>
      <c r="W64" s="161"/>
      <c r="X64" s="161" t="s">
        <v>190</v>
      </c>
      <c r="Y64" s="161" t="s">
        <v>163</v>
      </c>
      <c r="Z64" s="150"/>
      <c r="AA64" s="150"/>
      <c r="AB64" s="150"/>
      <c r="AC64" s="150"/>
      <c r="AD64" s="150"/>
      <c r="AE64" s="150"/>
      <c r="AF64" s="150"/>
      <c r="AG64" s="150" t="s">
        <v>191</v>
      </c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</row>
    <row r="65" spans="1:60" outlineLevel="2" x14ac:dyDescent="0.2">
      <c r="A65" s="157"/>
      <c r="B65" s="158"/>
      <c r="C65" s="192" t="s">
        <v>441</v>
      </c>
      <c r="D65" s="163"/>
      <c r="E65" s="164"/>
      <c r="F65" s="161"/>
      <c r="G65" s="161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50"/>
      <c r="AA65" s="150"/>
      <c r="AB65" s="150"/>
      <c r="AC65" s="150"/>
      <c r="AD65" s="150"/>
      <c r="AE65" s="150"/>
      <c r="AF65" s="150"/>
      <c r="AG65" s="150" t="s">
        <v>142</v>
      </c>
      <c r="AH65" s="150">
        <v>0</v>
      </c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</row>
    <row r="66" spans="1:60" outlineLevel="3" x14ac:dyDescent="0.2">
      <c r="A66" s="157"/>
      <c r="B66" s="158"/>
      <c r="C66" s="192" t="s">
        <v>192</v>
      </c>
      <c r="D66" s="163"/>
      <c r="E66" s="164">
        <v>37.833269999999999</v>
      </c>
      <c r="F66" s="161"/>
      <c r="G66" s="161"/>
      <c r="H66" s="161"/>
      <c r="I66" s="161"/>
      <c r="J66" s="161"/>
      <c r="K66" s="161"/>
      <c r="L66" s="161"/>
      <c r="M66" s="161"/>
      <c r="N66" s="160"/>
      <c r="O66" s="160"/>
      <c r="P66" s="160"/>
      <c r="Q66" s="160"/>
      <c r="R66" s="161"/>
      <c r="S66" s="161"/>
      <c r="T66" s="161"/>
      <c r="U66" s="161"/>
      <c r="V66" s="161"/>
      <c r="W66" s="161"/>
      <c r="X66" s="161"/>
      <c r="Y66" s="161"/>
      <c r="Z66" s="150"/>
      <c r="AA66" s="150"/>
      <c r="AB66" s="150"/>
      <c r="AC66" s="150"/>
      <c r="AD66" s="150"/>
      <c r="AE66" s="150"/>
      <c r="AF66" s="150"/>
      <c r="AG66" s="150" t="s">
        <v>142</v>
      </c>
      <c r="AH66" s="150">
        <v>5</v>
      </c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</row>
    <row r="67" spans="1:60" outlineLevel="3" x14ac:dyDescent="0.2">
      <c r="A67" s="157"/>
      <c r="B67" s="158"/>
      <c r="C67" s="192" t="s">
        <v>193</v>
      </c>
      <c r="D67" s="163"/>
      <c r="E67" s="164">
        <v>177.10220000000001</v>
      </c>
      <c r="F67" s="161"/>
      <c r="G67" s="161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0"/>
      <c r="AA67" s="150"/>
      <c r="AB67" s="150"/>
      <c r="AC67" s="150"/>
      <c r="AD67" s="150"/>
      <c r="AE67" s="150"/>
      <c r="AF67" s="150"/>
      <c r="AG67" s="150" t="s">
        <v>142</v>
      </c>
      <c r="AH67" s="150">
        <v>5</v>
      </c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</row>
    <row r="68" spans="1:60" outlineLevel="3" x14ac:dyDescent="0.2">
      <c r="A68" s="157"/>
      <c r="B68" s="158"/>
      <c r="C68" s="193" t="s">
        <v>194</v>
      </c>
      <c r="D68" s="165"/>
      <c r="E68" s="166">
        <v>32.240319999999997</v>
      </c>
      <c r="F68" s="161"/>
      <c r="G68" s="161"/>
      <c r="H68" s="161"/>
      <c r="I68" s="161"/>
      <c r="J68" s="161"/>
      <c r="K68" s="161"/>
      <c r="L68" s="161"/>
      <c r="M68" s="161"/>
      <c r="N68" s="160"/>
      <c r="O68" s="160"/>
      <c r="P68" s="160"/>
      <c r="Q68" s="160"/>
      <c r="R68" s="161"/>
      <c r="S68" s="161"/>
      <c r="T68" s="161"/>
      <c r="U68" s="161"/>
      <c r="V68" s="161"/>
      <c r="W68" s="161"/>
      <c r="X68" s="161"/>
      <c r="Y68" s="161"/>
      <c r="Z68" s="150"/>
      <c r="AA68" s="150"/>
      <c r="AB68" s="150"/>
      <c r="AC68" s="150"/>
      <c r="AD68" s="150"/>
      <c r="AE68" s="150"/>
      <c r="AF68" s="150"/>
      <c r="AG68" s="150" t="s">
        <v>142</v>
      </c>
      <c r="AH68" s="150">
        <v>4</v>
      </c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</row>
    <row r="69" spans="1:60" ht="33.75" outlineLevel="1" x14ac:dyDescent="0.2">
      <c r="A69" s="176">
        <v>19</v>
      </c>
      <c r="B69" s="177" t="s">
        <v>195</v>
      </c>
      <c r="C69" s="191" t="s">
        <v>445</v>
      </c>
      <c r="D69" s="178" t="s">
        <v>137</v>
      </c>
      <c r="E69" s="179">
        <v>254.32599999999999</v>
      </c>
      <c r="F69" s="180"/>
      <c r="G69" s="181">
        <f>ROUND(E69*F69,2)</f>
        <v>0</v>
      </c>
      <c r="H69" s="162">
        <v>153.02000000000001</v>
      </c>
      <c r="I69" s="161">
        <f>ROUND(E69*H69,2)</f>
        <v>38916.959999999999</v>
      </c>
      <c r="J69" s="162">
        <v>0</v>
      </c>
      <c r="K69" s="161">
        <f>ROUND(E69*J69,2)</f>
        <v>0</v>
      </c>
      <c r="L69" s="161">
        <v>21</v>
      </c>
      <c r="M69" s="161">
        <f>G69*(1+L69/100)</f>
        <v>0</v>
      </c>
      <c r="N69" s="160">
        <v>1.5E-3</v>
      </c>
      <c r="O69" s="160">
        <f>ROUND(E69*N69,2)</f>
        <v>0.38</v>
      </c>
      <c r="P69" s="160">
        <v>0</v>
      </c>
      <c r="Q69" s="160">
        <f>ROUND(E69*P69,2)</f>
        <v>0</v>
      </c>
      <c r="R69" s="161"/>
      <c r="S69" s="161" t="s">
        <v>121</v>
      </c>
      <c r="T69" s="161" t="s">
        <v>122</v>
      </c>
      <c r="U69" s="161">
        <v>0</v>
      </c>
      <c r="V69" s="161">
        <f>ROUND(E69*U69,2)</f>
        <v>0</v>
      </c>
      <c r="W69" s="161"/>
      <c r="X69" s="161" t="s">
        <v>190</v>
      </c>
      <c r="Y69" s="161" t="s">
        <v>163</v>
      </c>
      <c r="Z69" s="150"/>
      <c r="AA69" s="150"/>
      <c r="AB69" s="150"/>
      <c r="AC69" s="150"/>
      <c r="AD69" s="150"/>
      <c r="AE69" s="150"/>
      <c r="AF69" s="150"/>
      <c r="AG69" s="150" t="s">
        <v>191</v>
      </c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</row>
    <row r="70" spans="1:60" outlineLevel="2" x14ac:dyDescent="0.2">
      <c r="A70" s="157"/>
      <c r="B70" s="158"/>
      <c r="C70" s="192" t="s">
        <v>171</v>
      </c>
      <c r="D70" s="163"/>
      <c r="E70" s="164"/>
      <c r="F70" s="161"/>
      <c r="G70" s="161"/>
      <c r="H70" s="161"/>
      <c r="I70" s="161"/>
      <c r="J70" s="161"/>
      <c r="K70" s="161"/>
      <c r="L70" s="161"/>
      <c r="M70" s="161"/>
      <c r="N70" s="160"/>
      <c r="O70" s="160"/>
      <c r="P70" s="160"/>
      <c r="Q70" s="160"/>
      <c r="R70" s="161"/>
      <c r="S70" s="161"/>
      <c r="T70" s="161"/>
      <c r="U70" s="161"/>
      <c r="V70" s="161"/>
      <c r="W70" s="161"/>
      <c r="X70" s="161"/>
      <c r="Y70" s="161"/>
      <c r="Z70" s="150"/>
      <c r="AA70" s="150"/>
      <c r="AB70" s="150"/>
      <c r="AC70" s="150"/>
      <c r="AD70" s="150"/>
      <c r="AE70" s="150"/>
      <c r="AF70" s="150"/>
      <c r="AG70" s="150" t="s">
        <v>142</v>
      </c>
      <c r="AH70" s="150">
        <v>0</v>
      </c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</row>
    <row r="71" spans="1:60" outlineLevel="3" x14ac:dyDescent="0.2">
      <c r="A71" s="157"/>
      <c r="B71" s="158"/>
      <c r="C71" s="192" t="s">
        <v>196</v>
      </c>
      <c r="D71" s="163"/>
      <c r="E71" s="164">
        <v>44.050840000000001</v>
      </c>
      <c r="F71" s="161"/>
      <c r="G71" s="161"/>
      <c r="H71" s="161"/>
      <c r="I71" s="161"/>
      <c r="J71" s="161"/>
      <c r="K71" s="161"/>
      <c r="L71" s="161"/>
      <c r="M71" s="161"/>
      <c r="N71" s="160"/>
      <c r="O71" s="160"/>
      <c r="P71" s="160"/>
      <c r="Q71" s="160"/>
      <c r="R71" s="161"/>
      <c r="S71" s="161"/>
      <c r="T71" s="161"/>
      <c r="U71" s="161"/>
      <c r="V71" s="161"/>
      <c r="W71" s="161"/>
      <c r="X71" s="161"/>
      <c r="Y71" s="161"/>
      <c r="Z71" s="150"/>
      <c r="AA71" s="150"/>
      <c r="AB71" s="150"/>
      <c r="AC71" s="150"/>
      <c r="AD71" s="150"/>
      <c r="AE71" s="150"/>
      <c r="AF71" s="150"/>
      <c r="AG71" s="150" t="s">
        <v>142</v>
      </c>
      <c r="AH71" s="150">
        <v>5</v>
      </c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</row>
    <row r="72" spans="1:60" outlineLevel="3" x14ac:dyDescent="0.2">
      <c r="A72" s="157"/>
      <c r="B72" s="158"/>
      <c r="C72" s="192" t="s">
        <v>197</v>
      </c>
      <c r="D72" s="163"/>
      <c r="E72" s="164">
        <v>177.10220000000001</v>
      </c>
      <c r="F72" s="161"/>
      <c r="G72" s="161"/>
      <c r="H72" s="161"/>
      <c r="I72" s="161"/>
      <c r="J72" s="161"/>
      <c r="K72" s="161"/>
      <c r="L72" s="161"/>
      <c r="M72" s="161"/>
      <c r="N72" s="160"/>
      <c r="O72" s="160"/>
      <c r="P72" s="160"/>
      <c r="Q72" s="160"/>
      <c r="R72" s="161"/>
      <c r="S72" s="161"/>
      <c r="T72" s="161"/>
      <c r="U72" s="161"/>
      <c r="V72" s="161"/>
      <c r="W72" s="161"/>
      <c r="X72" s="161"/>
      <c r="Y72" s="161"/>
      <c r="Z72" s="150"/>
      <c r="AA72" s="150"/>
      <c r="AB72" s="150"/>
      <c r="AC72" s="150"/>
      <c r="AD72" s="150"/>
      <c r="AE72" s="150"/>
      <c r="AF72" s="150"/>
      <c r="AG72" s="150" t="s">
        <v>142</v>
      </c>
      <c r="AH72" s="150">
        <v>5</v>
      </c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</row>
    <row r="73" spans="1:60" outlineLevel="3" x14ac:dyDescent="0.2">
      <c r="A73" s="157"/>
      <c r="B73" s="158"/>
      <c r="C73" s="193" t="s">
        <v>194</v>
      </c>
      <c r="D73" s="165"/>
      <c r="E73" s="166">
        <v>33.172960000000003</v>
      </c>
      <c r="F73" s="161"/>
      <c r="G73" s="161"/>
      <c r="H73" s="161"/>
      <c r="I73" s="161"/>
      <c r="J73" s="161"/>
      <c r="K73" s="161"/>
      <c r="L73" s="161"/>
      <c r="M73" s="161"/>
      <c r="N73" s="160"/>
      <c r="O73" s="160"/>
      <c r="P73" s="160"/>
      <c r="Q73" s="160"/>
      <c r="R73" s="161"/>
      <c r="S73" s="161"/>
      <c r="T73" s="161"/>
      <c r="U73" s="161"/>
      <c r="V73" s="161"/>
      <c r="W73" s="161"/>
      <c r="X73" s="161"/>
      <c r="Y73" s="161"/>
      <c r="Z73" s="150"/>
      <c r="AA73" s="150"/>
      <c r="AB73" s="150"/>
      <c r="AC73" s="150"/>
      <c r="AD73" s="150"/>
      <c r="AE73" s="150"/>
      <c r="AF73" s="150"/>
      <c r="AG73" s="150" t="s">
        <v>142</v>
      </c>
      <c r="AH73" s="150">
        <v>4</v>
      </c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</row>
    <row r="74" spans="1:60" outlineLevel="1" x14ac:dyDescent="0.2">
      <c r="A74" s="182">
        <v>20</v>
      </c>
      <c r="B74" s="183" t="s">
        <v>198</v>
      </c>
      <c r="C74" s="190" t="s">
        <v>199</v>
      </c>
      <c r="D74" s="184" t="s">
        <v>154</v>
      </c>
      <c r="E74" s="185">
        <v>1.9322900000000001</v>
      </c>
      <c r="F74" s="186"/>
      <c r="G74" s="187">
        <f>ROUND(E74*F74,2)</f>
        <v>0</v>
      </c>
      <c r="H74" s="162">
        <v>0</v>
      </c>
      <c r="I74" s="161">
        <f>ROUND(E74*H74,2)</f>
        <v>0</v>
      </c>
      <c r="J74" s="162">
        <v>4923.4399999999996</v>
      </c>
      <c r="K74" s="161">
        <f>ROUND(E74*J74,2)</f>
        <v>9513.51</v>
      </c>
      <c r="L74" s="161">
        <v>21</v>
      </c>
      <c r="M74" s="161">
        <f>G74*(1+L74/100)</f>
        <v>0</v>
      </c>
      <c r="N74" s="160">
        <v>0</v>
      </c>
      <c r="O74" s="160">
        <f>ROUND(E74*N74,2)</f>
        <v>0</v>
      </c>
      <c r="P74" s="160">
        <v>0</v>
      </c>
      <c r="Q74" s="160">
        <f>ROUND(E74*P74,2)</f>
        <v>0</v>
      </c>
      <c r="R74" s="161"/>
      <c r="S74" s="161" t="s">
        <v>129</v>
      </c>
      <c r="T74" s="161" t="s">
        <v>122</v>
      </c>
      <c r="U74" s="161">
        <v>4</v>
      </c>
      <c r="V74" s="161">
        <f>ROUND(E74*U74,2)</f>
        <v>7.73</v>
      </c>
      <c r="W74" s="161"/>
      <c r="X74" s="161" t="s">
        <v>200</v>
      </c>
      <c r="Y74" s="161" t="s">
        <v>163</v>
      </c>
      <c r="Z74" s="150"/>
      <c r="AA74" s="150"/>
      <c r="AB74" s="150"/>
      <c r="AC74" s="150"/>
      <c r="AD74" s="150"/>
      <c r="AE74" s="150"/>
      <c r="AF74" s="150"/>
      <c r="AG74" s="150" t="s">
        <v>201</v>
      </c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</row>
    <row r="75" spans="1:60" x14ac:dyDescent="0.2">
      <c r="A75" s="169" t="s">
        <v>116</v>
      </c>
      <c r="B75" s="170" t="s">
        <v>72</v>
      </c>
      <c r="C75" s="189" t="s">
        <v>73</v>
      </c>
      <c r="D75" s="171"/>
      <c r="E75" s="172"/>
      <c r="F75" s="173"/>
      <c r="G75" s="174">
        <f>SUMIF(AG76:AG108,"&lt;&gt;NOR",G76:G108)</f>
        <v>0</v>
      </c>
      <c r="H75" s="168"/>
      <c r="I75" s="168">
        <f>SUM(I76:I108)</f>
        <v>318706.72000000003</v>
      </c>
      <c r="J75" s="168"/>
      <c r="K75" s="168">
        <f>SUM(K76:K108)</f>
        <v>275097.23</v>
      </c>
      <c r="L75" s="168"/>
      <c r="M75" s="168">
        <f>SUM(M76:M108)</f>
        <v>0</v>
      </c>
      <c r="N75" s="167"/>
      <c r="O75" s="167">
        <f>SUM(O76:O108)</f>
        <v>1.06</v>
      </c>
      <c r="P75" s="167"/>
      <c r="Q75" s="167">
        <f>SUM(Q76:Q108)</f>
        <v>5.75</v>
      </c>
      <c r="R75" s="168"/>
      <c r="S75" s="168"/>
      <c r="T75" s="168"/>
      <c r="U75" s="168"/>
      <c r="V75" s="168">
        <f>SUM(V76:V108)</f>
        <v>164.74</v>
      </c>
      <c r="W75" s="168"/>
      <c r="X75" s="168"/>
      <c r="Y75" s="168"/>
      <c r="AG75" t="s">
        <v>117</v>
      </c>
    </row>
    <row r="76" spans="1:60" outlineLevel="1" x14ac:dyDescent="0.2">
      <c r="A76" s="182">
        <v>21</v>
      </c>
      <c r="B76" s="183" t="s">
        <v>202</v>
      </c>
      <c r="C76" s="190" t="s">
        <v>203</v>
      </c>
      <c r="D76" s="184" t="s">
        <v>204</v>
      </c>
      <c r="E76" s="185">
        <v>1</v>
      </c>
      <c r="F76" s="186"/>
      <c r="G76" s="187">
        <f>ROUND(E76*F76,2)</f>
        <v>0</v>
      </c>
      <c r="H76" s="162">
        <v>0</v>
      </c>
      <c r="I76" s="161">
        <f>ROUND(E76*H76,2)</f>
        <v>0</v>
      </c>
      <c r="J76" s="162">
        <v>9846.8799999999992</v>
      </c>
      <c r="K76" s="161">
        <f>ROUND(E76*J76,2)</f>
        <v>9846.8799999999992</v>
      </c>
      <c r="L76" s="161">
        <v>21</v>
      </c>
      <c r="M76" s="161">
        <f>G76*(1+L76/100)</f>
        <v>0</v>
      </c>
      <c r="N76" s="160">
        <v>0</v>
      </c>
      <c r="O76" s="160">
        <f>ROUND(E76*N76,2)</f>
        <v>0</v>
      </c>
      <c r="P76" s="160">
        <v>2.3E-2</v>
      </c>
      <c r="Q76" s="160">
        <f>ROUND(E76*P76,2)</f>
        <v>0.02</v>
      </c>
      <c r="R76" s="161"/>
      <c r="S76" s="161" t="s">
        <v>121</v>
      </c>
      <c r="T76" s="161" t="s">
        <v>122</v>
      </c>
      <c r="U76" s="161">
        <v>8</v>
      </c>
      <c r="V76" s="161">
        <f>ROUND(E76*U76,2)</f>
        <v>8</v>
      </c>
      <c r="W76" s="161"/>
      <c r="X76" s="161" t="s">
        <v>123</v>
      </c>
      <c r="Y76" s="161" t="s">
        <v>163</v>
      </c>
      <c r="Z76" s="150"/>
      <c r="AA76" s="150"/>
      <c r="AB76" s="150"/>
      <c r="AC76" s="150"/>
      <c r="AD76" s="150"/>
      <c r="AE76" s="150"/>
      <c r="AF76" s="150"/>
      <c r="AG76" s="150" t="s">
        <v>125</v>
      </c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</row>
    <row r="77" spans="1:60" ht="22.5" outlineLevel="1" x14ac:dyDescent="0.2">
      <c r="A77" s="176">
        <v>22</v>
      </c>
      <c r="B77" s="177" t="s">
        <v>205</v>
      </c>
      <c r="C77" s="191" t="s">
        <v>206</v>
      </c>
      <c r="D77" s="178" t="s">
        <v>137</v>
      </c>
      <c r="E77" s="179">
        <v>1.62</v>
      </c>
      <c r="F77" s="180"/>
      <c r="G77" s="181">
        <f>ROUND(E77*F77,2)</f>
        <v>0</v>
      </c>
      <c r="H77" s="162">
        <v>0</v>
      </c>
      <c r="I77" s="161">
        <f>ROUND(E77*H77,2)</f>
        <v>0</v>
      </c>
      <c r="J77" s="162">
        <v>160.01</v>
      </c>
      <c r="K77" s="161">
        <f>ROUND(E77*J77,2)</f>
        <v>259.22000000000003</v>
      </c>
      <c r="L77" s="161">
        <v>21</v>
      </c>
      <c r="M77" s="161">
        <f>G77*(1+L77/100)</f>
        <v>0</v>
      </c>
      <c r="N77" s="160">
        <v>0</v>
      </c>
      <c r="O77" s="160">
        <f>ROUND(E77*N77,2)</f>
        <v>0</v>
      </c>
      <c r="P77" s="160">
        <v>0</v>
      </c>
      <c r="Q77" s="160">
        <f>ROUND(E77*P77,2)</f>
        <v>0</v>
      </c>
      <c r="R77" s="161"/>
      <c r="S77" s="161" t="s">
        <v>129</v>
      </c>
      <c r="T77" s="161" t="s">
        <v>122</v>
      </c>
      <c r="U77" s="161">
        <v>0.13</v>
      </c>
      <c r="V77" s="161">
        <f>ROUND(E77*U77,2)</f>
        <v>0.21</v>
      </c>
      <c r="W77" s="161"/>
      <c r="X77" s="161" t="s">
        <v>123</v>
      </c>
      <c r="Y77" s="161" t="s">
        <v>163</v>
      </c>
      <c r="Z77" s="150"/>
      <c r="AA77" s="150"/>
      <c r="AB77" s="150"/>
      <c r="AC77" s="150"/>
      <c r="AD77" s="150"/>
      <c r="AE77" s="150"/>
      <c r="AF77" s="150"/>
      <c r="AG77" s="150" t="s">
        <v>170</v>
      </c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</row>
    <row r="78" spans="1:60" ht="22.5" outlineLevel="2" x14ac:dyDescent="0.2">
      <c r="A78" s="157"/>
      <c r="B78" s="158"/>
      <c r="C78" s="192" t="s">
        <v>207</v>
      </c>
      <c r="D78" s="163"/>
      <c r="E78" s="164">
        <v>1.62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0"/>
      <c r="AA78" s="150"/>
      <c r="AB78" s="150"/>
      <c r="AC78" s="150"/>
      <c r="AD78" s="150"/>
      <c r="AE78" s="150"/>
      <c r="AF78" s="150"/>
      <c r="AG78" s="150" t="s">
        <v>142</v>
      </c>
      <c r="AH78" s="150">
        <v>0</v>
      </c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</row>
    <row r="79" spans="1:60" ht="22.5" outlineLevel="1" x14ac:dyDescent="0.2">
      <c r="A79" s="176">
        <v>23</v>
      </c>
      <c r="B79" s="177" t="s">
        <v>208</v>
      </c>
      <c r="C79" s="191" t="s">
        <v>209</v>
      </c>
      <c r="D79" s="178" t="s">
        <v>137</v>
      </c>
      <c r="E79" s="179">
        <v>177.10220000000001</v>
      </c>
      <c r="F79" s="180"/>
      <c r="G79" s="181">
        <f>ROUND(E79*F79,2)</f>
        <v>0</v>
      </c>
      <c r="H79" s="162">
        <v>181.48</v>
      </c>
      <c r="I79" s="161">
        <f>ROUND(E79*H79,2)</f>
        <v>32140.51</v>
      </c>
      <c r="J79" s="162">
        <v>463.74</v>
      </c>
      <c r="K79" s="161">
        <f>ROUND(E79*J79,2)</f>
        <v>82129.37</v>
      </c>
      <c r="L79" s="161">
        <v>21</v>
      </c>
      <c r="M79" s="161">
        <f>G79*(1+L79/100)</f>
        <v>0</v>
      </c>
      <c r="N79" s="160">
        <v>1.0000000000000001E-5</v>
      </c>
      <c r="O79" s="160">
        <f>ROUND(E79*N79,2)</f>
        <v>0</v>
      </c>
      <c r="P79" s="160">
        <v>0</v>
      </c>
      <c r="Q79" s="160">
        <f>ROUND(E79*P79,2)</f>
        <v>0</v>
      </c>
      <c r="R79" s="161"/>
      <c r="S79" s="161" t="s">
        <v>121</v>
      </c>
      <c r="T79" s="161" t="s">
        <v>122</v>
      </c>
      <c r="U79" s="161">
        <v>0.35</v>
      </c>
      <c r="V79" s="161">
        <f>ROUND(E79*U79,2)</f>
        <v>61.99</v>
      </c>
      <c r="W79" s="161"/>
      <c r="X79" s="161" t="s">
        <v>123</v>
      </c>
      <c r="Y79" s="161" t="s">
        <v>139</v>
      </c>
      <c r="Z79" s="150"/>
      <c r="AA79" s="150"/>
      <c r="AB79" s="150"/>
      <c r="AC79" s="150"/>
      <c r="AD79" s="150"/>
      <c r="AE79" s="150"/>
      <c r="AF79" s="150"/>
      <c r="AG79" s="150" t="s">
        <v>125</v>
      </c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</row>
    <row r="80" spans="1:60" outlineLevel="2" x14ac:dyDescent="0.2">
      <c r="A80" s="157"/>
      <c r="B80" s="158"/>
      <c r="C80" s="192" t="s">
        <v>182</v>
      </c>
      <c r="D80" s="163"/>
      <c r="E80" s="164">
        <v>187</v>
      </c>
      <c r="F80" s="161"/>
      <c r="G80" s="161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0"/>
      <c r="AA80" s="150"/>
      <c r="AB80" s="150"/>
      <c r="AC80" s="150"/>
      <c r="AD80" s="150"/>
      <c r="AE80" s="150"/>
      <c r="AF80" s="150"/>
      <c r="AG80" s="150" t="s">
        <v>142</v>
      </c>
      <c r="AH80" s="150">
        <v>0</v>
      </c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</row>
    <row r="81" spans="1:60" outlineLevel="3" x14ac:dyDescent="0.2">
      <c r="A81" s="157"/>
      <c r="B81" s="158"/>
      <c r="C81" s="192" t="s">
        <v>183</v>
      </c>
      <c r="D81" s="163"/>
      <c r="E81" s="164">
        <v>-9</v>
      </c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61"/>
      <c r="Z81" s="150"/>
      <c r="AA81" s="150"/>
      <c r="AB81" s="150"/>
      <c r="AC81" s="150"/>
      <c r="AD81" s="150"/>
      <c r="AE81" s="150"/>
      <c r="AF81" s="150"/>
      <c r="AG81" s="150" t="s">
        <v>142</v>
      </c>
      <c r="AH81" s="150">
        <v>0</v>
      </c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</row>
    <row r="82" spans="1:60" outlineLevel="3" x14ac:dyDescent="0.2">
      <c r="A82" s="157"/>
      <c r="B82" s="158"/>
      <c r="C82" s="192" t="s">
        <v>184</v>
      </c>
      <c r="D82" s="163"/>
      <c r="E82" s="164">
        <v>-0.89780000000000004</v>
      </c>
      <c r="F82" s="161"/>
      <c r="G82" s="161"/>
      <c r="H82" s="161"/>
      <c r="I82" s="161"/>
      <c r="J82" s="161"/>
      <c r="K82" s="161"/>
      <c r="L82" s="161"/>
      <c r="M82" s="161"/>
      <c r="N82" s="160"/>
      <c r="O82" s="160"/>
      <c r="P82" s="160"/>
      <c r="Q82" s="160"/>
      <c r="R82" s="161"/>
      <c r="S82" s="161"/>
      <c r="T82" s="161"/>
      <c r="U82" s="161"/>
      <c r="V82" s="161"/>
      <c r="W82" s="161"/>
      <c r="X82" s="161"/>
      <c r="Y82" s="161"/>
      <c r="Z82" s="150"/>
      <c r="AA82" s="150"/>
      <c r="AB82" s="150"/>
      <c r="AC82" s="150"/>
      <c r="AD82" s="150"/>
      <c r="AE82" s="150"/>
      <c r="AF82" s="150"/>
      <c r="AG82" s="150" t="s">
        <v>142</v>
      </c>
      <c r="AH82" s="150">
        <v>0</v>
      </c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</row>
    <row r="83" spans="1:60" ht="22.5" outlineLevel="1" x14ac:dyDescent="0.2">
      <c r="A83" s="176">
        <v>24</v>
      </c>
      <c r="B83" s="177" t="s">
        <v>210</v>
      </c>
      <c r="C83" s="191" t="s">
        <v>211</v>
      </c>
      <c r="D83" s="178" t="s">
        <v>137</v>
      </c>
      <c r="E83" s="179">
        <v>9.6524999999999999</v>
      </c>
      <c r="F83" s="180"/>
      <c r="G83" s="181">
        <f>ROUND(E83*F83,2)</f>
        <v>0</v>
      </c>
      <c r="H83" s="162">
        <v>26</v>
      </c>
      <c r="I83" s="161">
        <f>ROUND(E83*H83,2)</f>
        <v>250.97</v>
      </c>
      <c r="J83" s="162">
        <v>164.73</v>
      </c>
      <c r="K83" s="161">
        <f>ROUND(E83*J83,2)</f>
        <v>1590.06</v>
      </c>
      <c r="L83" s="161">
        <v>21</v>
      </c>
      <c r="M83" s="161">
        <f>G83*(1+L83/100)</f>
        <v>0</v>
      </c>
      <c r="N83" s="160">
        <v>9.0000000000000006E-5</v>
      </c>
      <c r="O83" s="160">
        <f>ROUND(E83*N83,2)</f>
        <v>0</v>
      </c>
      <c r="P83" s="160">
        <v>0</v>
      </c>
      <c r="Q83" s="160">
        <f>ROUND(E83*P83,2)</f>
        <v>0</v>
      </c>
      <c r="R83" s="161"/>
      <c r="S83" s="161" t="s">
        <v>121</v>
      </c>
      <c r="T83" s="161" t="s">
        <v>122</v>
      </c>
      <c r="U83" s="161">
        <v>0.13</v>
      </c>
      <c r="V83" s="161">
        <f>ROUND(E83*U83,2)</f>
        <v>1.25</v>
      </c>
      <c r="W83" s="161"/>
      <c r="X83" s="161" t="s">
        <v>123</v>
      </c>
      <c r="Y83" s="161" t="s">
        <v>163</v>
      </c>
      <c r="Z83" s="150"/>
      <c r="AA83" s="150"/>
      <c r="AB83" s="150"/>
      <c r="AC83" s="150"/>
      <c r="AD83" s="150"/>
      <c r="AE83" s="150"/>
      <c r="AF83" s="150"/>
      <c r="AG83" s="150" t="s">
        <v>170</v>
      </c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</row>
    <row r="84" spans="1:60" outlineLevel="2" x14ac:dyDescent="0.2">
      <c r="A84" s="157"/>
      <c r="B84" s="158"/>
      <c r="C84" s="192" t="s">
        <v>212</v>
      </c>
      <c r="D84" s="163"/>
      <c r="E84" s="164">
        <v>2.6880000000000002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61"/>
      <c r="Z84" s="150"/>
      <c r="AA84" s="150"/>
      <c r="AB84" s="150"/>
      <c r="AC84" s="150"/>
      <c r="AD84" s="150"/>
      <c r="AE84" s="150"/>
      <c r="AF84" s="150"/>
      <c r="AG84" s="150" t="s">
        <v>142</v>
      </c>
      <c r="AH84" s="150">
        <v>0</v>
      </c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</row>
    <row r="85" spans="1:60" outlineLevel="3" x14ac:dyDescent="0.2">
      <c r="A85" s="157"/>
      <c r="B85" s="158"/>
      <c r="C85" s="192" t="s">
        <v>213</v>
      </c>
      <c r="D85" s="163"/>
      <c r="E85" s="164">
        <v>6.9645000000000001</v>
      </c>
      <c r="F85" s="161"/>
      <c r="G85" s="161"/>
      <c r="H85" s="161"/>
      <c r="I85" s="161"/>
      <c r="J85" s="161"/>
      <c r="K85" s="161"/>
      <c r="L85" s="161"/>
      <c r="M85" s="161"/>
      <c r="N85" s="160"/>
      <c r="O85" s="160"/>
      <c r="P85" s="160"/>
      <c r="Q85" s="160"/>
      <c r="R85" s="161"/>
      <c r="S85" s="161"/>
      <c r="T85" s="161"/>
      <c r="U85" s="161"/>
      <c r="V85" s="161"/>
      <c r="W85" s="161"/>
      <c r="X85" s="161"/>
      <c r="Y85" s="161"/>
      <c r="Z85" s="150"/>
      <c r="AA85" s="150"/>
      <c r="AB85" s="150"/>
      <c r="AC85" s="150"/>
      <c r="AD85" s="150"/>
      <c r="AE85" s="150"/>
      <c r="AF85" s="150"/>
      <c r="AG85" s="150" t="s">
        <v>142</v>
      </c>
      <c r="AH85" s="150">
        <v>0</v>
      </c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</row>
    <row r="86" spans="1:60" outlineLevel="1" x14ac:dyDescent="0.2">
      <c r="A86" s="176">
        <v>25</v>
      </c>
      <c r="B86" s="177" t="s">
        <v>214</v>
      </c>
      <c r="C86" s="191" t="s">
        <v>215</v>
      </c>
      <c r="D86" s="178" t="s">
        <v>137</v>
      </c>
      <c r="E86" s="179">
        <v>7.3961300000000003</v>
      </c>
      <c r="F86" s="180"/>
      <c r="G86" s="181">
        <f>ROUND(E86*F86,2)</f>
        <v>0</v>
      </c>
      <c r="H86" s="162">
        <v>15</v>
      </c>
      <c r="I86" s="161">
        <f>ROUND(E86*H86,2)</f>
        <v>110.94</v>
      </c>
      <c r="J86" s="162">
        <v>302.74</v>
      </c>
      <c r="K86" s="161">
        <f>ROUND(E86*J86,2)</f>
        <v>2239.1</v>
      </c>
      <c r="L86" s="161">
        <v>21</v>
      </c>
      <c r="M86" s="161">
        <f>G86*(1+L86/100)</f>
        <v>0</v>
      </c>
      <c r="N86" s="160">
        <v>0</v>
      </c>
      <c r="O86" s="160">
        <f>ROUND(E86*N86,2)</f>
        <v>0</v>
      </c>
      <c r="P86" s="160">
        <v>0</v>
      </c>
      <c r="Q86" s="160">
        <f>ROUND(E86*P86,2)</f>
        <v>0</v>
      </c>
      <c r="R86" s="161"/>
      <c r="S86" s="161" t="s">
        <v>129</v>
      </c>
      <c r="T86" s="161" t="s">
        <v>122</v>
      </c>
      <c r="U86" s="161">
        <v>0.24374999999999999</v>
      </c>
      <c r="V86" s="161">
        <f>ROUND(E86*U86,2)</f>
        <v>1.8</v>
      </c>
      <c r="W86" s="161"/>
      <c r="X86" s="161" t="s">
        <v>123</v>
      </c>
      <c r="Y86" s="161" t="s">
        <v>163</v>
      </c>
      <c r="Z86" s="150"/>
      <c r="AA86" s="150"/>
      <c r="AB86" s="150"/>
      <c r="AC86" s="150"/>
      <c r="AD86" s="150"/>
      <c r="AE86" s="150"/>
      <c r="AF86" s="150"/>
      <c r="AG86" s="150" t="s">
        <v>170</v>
      </c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</row>
    <row r="87" spans="1:60" ht="22.5" outlineLevel="2" x14ac:dyDescent="0.2">
      <c r="A87" s="157"/>
      <c r="B87" s="158"/>
      <c r="C87" s="192" t="s">
        <v>216</v>
      </c>
      <c r="D87" s="163"/>
      <c r="E87" s="164">
        <v>1.7786299999999999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0"/>
      <c r="AA87" s="150"/>
      <c r="AB87" s="150"/>
      <c r="AC87" s="150"/>
      <c r="AD87" s="150"/>
      <c r="AE87" s="150"/>
      <c r="AF87" s="150"/>
      <c r="AG87" s="150" t="s">
        <v>142</v>
      </c>
      <c r="AH87" s="150">
        <v>0</v>
      </c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</row>
    <row r="88" spans="1:60" outlineLevel="3" x14ac:dyDescent="0.2">
      <c r="A88" s="157"/>
      <c r="B88" s="158"/>
      <c r="C88" s="192" t="s">
        <v>217</v>
      </c>
      <c r="D88" s="163"/>
      <c r="E88" s="164">
        <v>5.6174999999999997</v>
      </c>
      <c r="F88" s="161"/>
      <c r="G88" s="161"/>
      <c r="H88" s="161"/>
      <c r="I88" s="161"/>
      <c r="J88" s="161"/>
      <c r="K88" s="161"/>
      <c r="L88" s="161"/>
      <c r="M88" s="161"/>
      <c r="N88" s="160"/>
      <c r="O88" s="160"/>
      <c r="P88" s="160"/>
      <c r="Q88" s="160"/>
      <c r="R88" s="161"/>
      <c r="S88" s="161"/>
      <c r="T88" s="161"/>
      <c r="U88" s="161"/>
      <c r="V88" s="161"/>
      <c r="W88" s="161"/>
      <c r="X88" s="161"/>
      <c r="Y88" s="161"/>
      <c r="Z88" s="150"/>
      <c r="AA88" s="150"/>
      <c r="AB88" s="150"/>
      <c r="AC88" s="150"/>
      <c r="AD88" s="150"/>
      <c r="AE88" s="150"/>
      <c r="AF88" s="150"/>
      <c r="AG88" s="150" t="s">
        <v>142</v>
      </c>
      <c r="AH88" s="150">
        <v>0</v>
      </c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1:60" outlineLevel="1" x14ac:dyDescent="0.2">
      <c r="A89" s="176">
        <v>26</v>
      </c>
      <c r="B89" s="177" t="s">
        <v>218</v>
      </c>
      <c r="C89" s="191" t="s">
        <v>219</v>
      </c>
      <c r="D89" s="178" t="s">
        <v>137</v>
      </c>
      <c r="E89" s="179">
        <v>191.10749999999999</v>
      </c>
      <c r="F89" s="180"/>
      <c r="G89" s="181">
        <f>ROUND(E89*F89,2)</f>
        <v>0</v>
      </c>
      <c r="H89" s="162">
        <v>0</v>
      </c>
      <c r="I89" s="161">
        <f>ROUND(E89*H89,2)</f>
        <v>0</v>
      </c>
      <c r="J89" s="162">
        <v>206.11</v>
      </c>
      <c r="K89" s="161">
        <f>ROUND(E89*J89,2)</f>
        <v>39389.17</v>
      </c>
      <c r="L89" s="161">
        <v>21</v>
      </c>
      <c r="M89" s="161">
        <f>G89*(1+L89/100)</f>
        <v>0</v>
      </c>
      <c r="N89" s="160">
        <v>0</v>
      </c>
      <c r="O89" s="160">
        <f>ROUND(E89*N89,2)</f>
        <v>0</v>
      </c>
      <c r="P89" s="160">
        <v>0.03</v>
      </c>
      <c r="Q89" s="160">
        <f>ROUND(E89*P89,2)</f>
        <v>5.73</v>
      </c>
      <c r="R89" s="161"/>
      <c r="S89" s="161" t="s">
        <v>121</v>
      </c>
      <c r="T89" s="161" t="s">
        <v>122</v>
      </c>
      <c r="U89" s="161">
        <v>0.16744999999999999</v>
      </c>
      <c r="V89" s="161">
        <f>ROUND(E89*U89,2)</f>
        <v>32</v>
      </c>
      <c r="W89" s="161"/>
      <c r="X89" s="161" t="s">
        <v>123</v>
      </c>
      <c r="Y89" s="161" t="s">
        <v>163</v>
      </c>
      <c r="Z89" s="150"/>
      <c r="AA89" s="150"/>
      <c r="AB89" s="150"/>
      <c r="AC89" s="150"/>
      <c r="AD89" s="150"/>
      <c r="AE89" s="150"/>
      <c r="AF89" s="150"/>
      <c r="AG89" s="150" t="s">
        <v>125</v>
      </c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1:60" outlineLevel="2" x14ac:dyDescent="0.2">
      <c r="A90" s="157"/>
      <c r="B90" s="158"/>
      <c r="C90" s="192" t="s">
        <v>220</v>
      </c>
      <c r="D90" s="163"/>
      <c r="E90" s="164">
        <v>191.10749999999999</v>
      </c>
      <c r="F90" s="161"/>
      <c r="G90" s="161"/>
      <c r="H90" s="161"/>
      <c r="I90" s="161"/>
      <c r="J90" s="161"/>
      <c r="K90" s="161"/>
      <c r="L90" s="161"/>
      <c r="M90" s="161"/>
      <c r="N90" s="160"/>
      <c r="O90" s="160"/>
      <c r="P90" s="160"/>
      <c r="Q90" s="160"/>
      <c r="R90" s="161"/>
      <c r="S90" s="161"/>
      <c r="T90" s="161"/>
      <c r="U90" s="161"/>
      <c r="V90" s="161"/>
      <c r="W90" s="161"/>
      <c r="X90" s="161"/>
      <c r="Y90" s="161"/>
      <c r="Z90" s="150"/>
      <c r="AA90" s="150"/>
      <c r="AB90" s="150"/>
      <c r="AC90" s="150"/>
      <c r="AD90" s="150"/>
      <c r="AE90" s="150"/>
      <c r="AF90" s="150"/>
      <c r="AG90" s="150" t="s">
        <v>142</v>
      </c>
      <c r="AH90" s="150">
        <v>0</v>
      </c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1:60" outlineLevel="1" x14ac:dyDescent="0.2">
      <c r="A91" s="176">
        <v>27</v>
      </c>
      <c r="B91" s="177" t="s">
        <v>221</v>
      </c>
      <c r="C91" s="191" t="s">
        <v>446</v>
      </c>
      <c r="D91" s="178" t="s">
        <v>137</v>
      </c>
      <c r="E91" s="179">
        <v>8.5055499999999995</v>
      </c>
      <c r="F91" s="180"/>
      <c r="G91" s="181">
        <f>ROUND(E91*F91,2)</f>
        <v>0</v>
      </c>
      <c r="H91" s="162">
        <v>195.72</v>
      </c>
      <c r="I91" s="161">
        <f>ROUND(E91*H91,2)</f>
        <v>1664.71</v>
      </c>
      <c r="J91" s="162">
        <v>0</v>
      </c>
      <c r="K91" s="161">
        <f>ROUND(E91*J91,2)</f>
        <v>0</v>
      </c>
      <c r="L91" s="161">
        <v>21</v>
      </c>
      <c r="M91" s="161">
        <f>G91*(1+L91/100)</f>
        <v>0</v>
      </c>
      <c r="N91" s="160">
        <v>2.4499999999999999E-3</v>
      </c>
      <c r="O91" s="160">
        <f>ROUND(E91*N91,2)</f>
        <v>0.02</v>
      </c>
      <c r="P91" s="160">
        <v>0</v>
      </c>
      <c r="Q91" s="160">
        <f>ROUND(E91*P91,2)</f>
        <v>0</v>
      </c>
      <c r="R91" s="161" t="s">
        <v>222</v>
      </c>
      <c r="S91" s="161" t="s">
        <v>129</v>
      </c>
      <c r="T91" s="161" t="s">
        <v>122</v>
      </c>
      <c r="U91" s="161">
        <v>0</v>
      </c>
      <c r="V91" s="161">
        <f>ROUND(E91*U91,2)</f>
        <v>0</v>
      </c>
      <c r="W91" s="161"/>
      <c r="X91" s="161" t="s">
        <v>190</v>
      </c>
      <c r="Y91" s="161" t="s">
        <v>163</v>
      </c>
      <c r="Z91" s="150"/>
      <c r="AA91" s="150"/>
      <c r="AB91" s="150"/>
      <c r="AC91" s="150"/>
      <c r="AD91" s="150"/>
      <c r="AE91" s="150"/>
      <c r="AF91" s="150"/>
      <c r="AG91" s="150" t="s">
        <v>191</v>
      </c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1:60" outlineLevel="2" x14ac:dyDescent="0.2">
      <c r="A92" s="157"/>
      <c r="B92" s="158"/>
      <c r="C92" s="192" t="s">
        <v>223</v>
      </c>
      <c r="D92" s="163"/>
      <c r="E92" s="164"/>
      <c r="F92" s="161"/>
      <c r="G92" s="161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0"/>
      <c r="AA92" s="150"/>
      <c r="AB92" s="150"/>
      <c r="AC92" s="150"/>
      <c r="AD92" s="150"/>
      <c r="AE92" s="150"/>
      <c r="AF92" s="150"/>
      <c r="AG92" s="150" t="s">
        <v>142</v>
      </c>
      <c r="AH92" s="150">
        <v>0</v>
      </c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1:60" outlineLevel="3" x14ac:dyDescent="0.2">
      <c r="A93" s="157"/>
      <c r="B93" s="158"/>
      <c r="C93" s="192" t="s">
        <v>224</v>
      </c>
      <c r="D93" s="163"/>
      <c r="E93" s="164">
        <v>7.3961300000000003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0"/>
      <c r="AA93" s="150"/>
      <c r="AB93" s="150"/>
      <c r="AC93" s="150"/>
      <c r="AD93" s="150"/>
      <c r="AE93" s="150"/>
      <c r="AF93" s="150"/>
      <c r="AG93" s="150" t="s">
        <v>142</v>
      </c>
      <c r="AH93" s="150">
        <v>5</v>
      </c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1:60" outlineLevel="3" x14ac:dyDescent="0.2">
      <c r="A94" s="157"/>
      <c r="B94" s="158"/>
      <c r="C94" s="193" t="s">
        <v>194</v>
      </c>
      <c r="D94" s="165"/>
      <c r="E94" s="166">
        <v>1.1094200000000001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0"/>
      <c r="AA94" s="150"/>
      <c r="AB94" s="150"/>
      <c r="AC94" s="150"/>
      <c r="AD94" s="150"/>
      <c r="AE94" s="150"/>
      <c r="AF94" s="150"/>
      <c r="AG94" s="150" t="s">
        <v>142</v>
      </c>
      <c r="AH94" s="150">
        <v>4</v>
      </c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1:60" ht="33.75" outlineLevel="1" x14ac:dyDescent="0.2">
      <c r="A95" s="176">
        <v>28</v>
      </c>
      <c r="B95" s="177" t="s">
        <v>225</v>
      </c>
      <c r="C95" s="191" t="s">
        <v>447</v>
      </c>
      <c r="D95" s="178" t="s">
        <v>137</v>
      </c>
      <c r="E95" s="179">
        <v>214.76791</v>
      </c>
      <c r="F95" s="180"/>
      <c r="G95" s="181">
        <f>ROUND(E95*F95,2)</f>
        <v>0</v>
      </c>
      <c r="H95" s="162">
        <v>1323.28</v>
      </c>
      <c r="I95" s="161">
        <f>ROUND(E95*H95,2)</f>
        <v>284198.08</v>
      </c>
      <c r="J95" s="162">
        <v>0</v>
      </c>
      <c r="K95" s="161">
        <f>ROUND(E95*J95,2)</f>
        <v>0</v>
      </c>
      <c r="L95" s="161">
        <v>21</v>
      </c>
      <c r="M95" s="161">
        <f>G95*(1+L95/100)</f>
        <v>0</v>
      </c>
      <c r="N95" s="160">
        <v>4.7999999999999996E-3</v>
      </c>
      <c r="O95" s="160">
        <f>ROUND(E95*N95,2)</f>
        <v>1.03</v>
      </c>
      <c r="P95" s="160">
        <v>0</v>
      </c>
      <c r="Q95" s="160">
        <f>ROUND(E95*P95,2)</f>
        <v>0</v>
      </c>
      <c r="R95" s="161"/>
      <c r="S95" s="161" t="s">
        <v>121</v>
      </c>
      <c r="T95" s="161" t="s">
        <v>122</v>
      </c>
      <c r="U95" s="161">
        <v>0</v>
      </c>
      <c r="V95" s="161">
        <f>ROUND(E95*U95,2)</f>
        <v>0</v>
      </c>
      <c r="W95" s="161"/>
      <c r="X95" s="161" t="s">
        <v>190</v>
      </c>
      <c r="Y95" s="161" t="s">
        <v>163</v>
      </c>
      <c r="Z95" s="150"/>
      <c r="AA95" s="150"/>
      <c r="AB95" s="150"/>
      <c r="AC95" s="150"/>
      <c r="AD95" s="150"/>
      <c r="AE95" s="150"/>
      <c r="AF95" s="150"/>
      <c r="AG95" s="150" t="s">
        <v>191</v>
      </c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</row>
    <row r="96" spans="1:60" outlineLevel="2" x14ac:dyDescent="0.2">
      <c r="A96" s="157"/>
      <c r="B96" s="158"/>
      <c r="C96" s="192" t="s">
        <v>226</v>
      </c>
      <c r="D96" s="163"/>
      <c r="E96" s="164"/>
      <c r="F96" s="161"/>
      <c r="G96" s="161"/>
      <c r="H96" s="161"/>
      <c r="I96" s="161"/>
      <c r="J96" s="161"/>
      <c r="K96" s="161"/>
      <c r="L96" s="161"/>
      <c r="M96" s="161"/>
      <c r="N96" s="160"/>
      <c r="O96" s="160"/>
      <c r="P96" s="160"/>
      <c r="Q96" s="160"/>
      <c r="R96" s="161"/>
      <c r="S96" s="161"/>
      <c r="T96" s="161"/>
      <c r="U96" s="161"/>
      <c r="V96" s="161"/>
      <c r="W96" s="161"/>
      <c r="X96" s="161"/>
      <c r="Y96" s="161"/>
      <c r="Z96" s="150"/>
      <c r="AA96" s="150"/>
      <c r="AB96" s="150"/>
      <c r="AC96" s="150"/>
      <c r="AD96" s="150"/>
      <c r="AE96" s="150"/>
      <c r="AF96" s="150"/>
      <c r="AG96" s="150" t="s">
        <v>142</v>
      </c>
      <c r="AH96" s="150">
        <v>0</v>
      </c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1:60" outlineLevel="3" x14ac:dyDescent="0.2">
      <c r="A97" s="157"/>
      <c r="B97" s="158"/>
      <c r="C97" s="192" t="s">
        <v>227</v>
      </c>
      <c r="D97" s="163"/>
      <c r="E97" s="164">
        <v>177.10220000000001</v>
      </c>
      <c r="F97" s="161"/>
      <c r="G97" s="161"/>
      <c r="H97" s="161"/>
      <c r="I97" s="161"/>
      <c r="J97" s="161"/>
      <c r="K97" s="161"/>
      <c r="L97" s="161"/>
      <c r="M97" s="161"/>
      <c r="N97" s="160"/>
      <c r="O97" s="160"/>
      <c r="P97" s="160"/>
      <c r="Q97" s="160"/>
      <c r="R97" s="161"/>
      <c r="S97" s="161"/>
      <c r="T97" s="161"/>
      <c r="U97" s="161"/>
      <c r="V97" s="161"/>
      <c r="W97" s="161"/>
      <c r="X97" s="161"/>
      <c r="Y97" s="161"/>
      <c r="Z97" s="150"/>
      <c r="AA97" s="150"/>
      <c r="AB97" s="150"/>
      <c r="AC97" s="150"/>
      <c r="AD97" s="150"/>
      <c r="AE97" s="150"/>
      <c r="AF97" s="150"/>
      <c r="AG97" s="150" t="s">
        <v>142</v>
      </c>
      <c r="AH97" s="150">
        <v>5</v>
      </c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1:60" outlineLevel="3" x14ac:dyDescent="0.2">
      <c r="A98" s="157"/>
      <c r="B98" s="158"/>
      <c r="C98" s="192" t="s">
        <v>228</v>
      </c>
      <c r="D98" s="163"/>
      <c r="E98" s="164"/>
      <c r="F98" s="161"/>
      <c r="G98" s="161"/>
      <c r="H98" s="161"/>
      <c r="I98" s="161"/>
      <c r="J98" s="161"/>
      <c r="K98" s="161"/>
      <c r="L98" s="161"/>
      <c r="M98" s="161"/>
      <c r="N98" s="160"/>
      <c r="O98" s="160"/>
      <c r="P98" s="160"/>
      <c r="Q98" s="160"/>
      <c r="R98" s="161"/>
      <c r="S98" s="161"/>
      <c r="T98" s="161"/>
      <c r="U98" s="161"/>
      <c r="V98" s="161"/>
      <c r="W98" s="161"/>
      <c r="X98" s="161"/>
      <c r="Y98" s="161"/>
      <c r="Z98" s="150"/>
      <c r="AA98" s="150"/>
      <c r="AB98" s="150"/>
      <c r="AC98" s="150"/>
      <c r="AD98" s="150"/>
      <c r="AE98" s="150"/>
      <c r="AF98" s="150"/>
      <c r="AG98" s="150" t="s">
        <v>142</v>
      </c>
      <c r="AH98" s="150">
        <v>0</v>
      </c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</row>
    <row r="99" spans="1:60" outlineLevel="3" x14ac:dyDescent="0.2">
      <c r="A99" s="157"/>
      <c r="B99" s="158"/>
      <c r="C99" s="192" t="s">
        <v>229</v>
      </c>
      <c r="D99" s="163"/>
      <c r="E99" s="164">
        <v>9.6524999999999999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61"/>
      <c r="Z99" s="150"/>
      <c r="AA99" s="150"/>
      <c r="AB99" s="150"/>
      <c r="AC99" s="150"/>
      <c r="AD99" s="150"/>
      <c r="AE99" s="150"/>
      <c r="AF99" s="150"/>
      <c r="AG99" s="150" t="s">
        <v>142</v>
      </c>
      <c r="AH99" s="150">
        <v>5</v>
      </c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</row>
    <row r="100" spans="1:60" outlineLevel="3" x14ac:dyDescent="0.2">
      <c r="A100" s="157"/>
      <c r="B100" s="158"/>
      <c r="C100" s="193" t="s">
        <v>194</v>
      </c>
      <c r="D100" s="165"/>
      <c r="E100" s="166">
        <v>28.013210000000001</v>
      </c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0"/>
      <c r="AA100" s="150"/>
      <c r="AB100" s="150"/>
      <c r="AC100" s="150"/>
      <c r="AD100" s="150"/>
      <c r="AE100" s="150"/>
      <c r="AF100" s="150"/>
      <c r="AG100" s="150" t="s">
        <v>142</v>
      </c>
      <c r="AH100" s="150">
        <v>4</v>
      </c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</row>
    <row r="101" spans="1:60" ht="22.5" outlineLevel="1" x14ac:dyDescent="0.2">
      <c r="A101" s="176">
        <v>29</v>
      </c>
      <c r="B101" s="177" t="s">
        <v>230</v>
      </c>
      <c r="C101" s="191" t="s">
        <v>448</v>
      </c>
      <c r="D101" s="178" t="s">
        <v>137</v>
      </c>
      <c r="E101" s="179">
        <v>1.863</v>
      </c>
      <c r="F101" s="180"/>
      <c r="G101" s="181">
        <f>ROUND(E101*F101,2)</f>
        <v>0</v>
      </c>
      <c r="H101" s="162">
        <v>183.31</v>
      </c>
      <c r="I101" s="161">
        <f>ROUND(E101*H101,2)</f>
        <v>341.51</v>
      </c>
      <c r="J101" s="162">
        <v>0</v>
      </c>
      <c r="K101" s="161">
        <f>ROUND(E101*J101,2)</f>
        <v>0</v>
      </c>
      <c r="L101" s="161">
        <v>21</v>
      </c>
      <c r="M101" s="161">
        <f>G101*(1+L101/100)</f>
        <v>0</v>
      </c>
      <c r="N101" s="160">
        <v>4.0000000000000001E-3</v>
      </c>
      <c r="O101" s="160">
        <f>ROUND(E101*N101,2)</f>
        <v>0.01</v>
      </c>
      <c r="P101" s="160">
        <v>0</v>
      </c>
      <c r="Q101" s="160">
        <f>ROUND(E101*P101,2)</f>
        <v>0</v>
      </c>
      <c r="R101" s="161" t="s">
        <v>222</v>
      </c>
      <c r="S101" s="161" t="s">
        <v>129</v>
      </c>
      <c r="T101" s="161" t="s">
        <v>122</v>
      </c>
      <c r="U101" s="161">
        <v>0</v>
      </c>
      <c r="V101" s="161">
        <f>ROUND(E101*U101,2)</f>
        <v>0</v>
      </c>
      <c r="W101" s="161"/>
      <c r="X101" s="161" t="s">
        <v>190</v>
      </c>
      <c r="Y101" s="161" t="s">
        <v>163</v>
      </c>
      <c r="Z101" s="150"/>
      <c r="AA101" s="150"/>
      <c r="AB101" s="150"/>
      <c r="AC101" s="150"/>
      <c r="AD101" s="150"/>
      <c r="AE101" s="150"/>
      <c r="AF101" s="150"/>
      <c r="AG101" s="150" t="s">
        <v>191</v>
      </c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</row>
    <row r="102" spans="1:60" outlineLevel="2" x14ac:dyDescent="0.2">
      <c r="A102" s="157"/>
      <c r="B102" s="158"/>
      <c r="C102" s="192" t="s">
        <v>231</v>
      </c>
      <c r="D102" s="163"/>
      <c r="E102" s="164"/>
      <c r="F102" s="161"/>
      <c r="G102" s="161"/>
      <c r="H102" s="161"/>
      <c r="I102" s="161"/>
      <c r="J102" s="161"/>
      <c r="K102" s="161"/>
      <c r="L102" s="161"/>
      <c r="M102" s="161"/>
      <c r="N102" s="160"/>
      <c r="O102" s="160"/>
      <c r="P102" s="160"/>
      <c r="Q102" s="160"/>
      <c r="R102" s="161"/>
      <c r="S102" s="161"/>
      <c r="T102" s="161"/>
      <c r="U102" s="161"/>
      <c r="V102" s="161"/>
      <c r="W102" s="161"/>
      <c r="X102" s="161"/>
      <c r="Y102" s="161"/>
      <c r="Z102" s="150"/>
      <c r="AA102" s="150"/>
      <c r="AB102" s="150"/>
      <c r="AC102" s="150"/>
      <c r="AD102" s="150"/>
      <c r="AE102" s="150"/>
      <c r="AF102" s="150"/>
      <c r="AG102" s="150" t="s">
        <v>142</v>
      </c>
      <c r="AH102" s="150">
        <v>0</v>
      </c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</row>
    <row r="103" spans="1:60" outlineLevel="3" x14ac:dyDescent="0.2">
      <c r="A103" s="157"/>
      <c r="B103" s="158"/>
      <c r="C103" s="192" t="s">
        <v>232</v>
      </c>
      <c r="D103" s="163"/>
      <c r="E103" s="164">
        <v>1.62</v>
      </c>
      <c r="F103" s="161"/>
      <c r="G103" s="161"/>
      <c r="H103" s="161"/>
      <c r="I103" s="161"/>
      <c r="J103" s="161"/>
      <c r="K103" s="161"/>
      <c r="L103" s="161"/>
      <c r="M103" s="161"/>
      <c r="N103" s="160"/>
      <c r="O103" s="160"/>
      <c r="P103" s="160"/>
      <c r="Q103" s="160"/>
      <c r="R103" s="161"/>
      <c r="S103" s="161"/>
      <c r="T103" s="161"/>
      <c r="U103" s="161"/>
      <c r="V103" s="161"/>
      <c r="W103" s="161"/>
      <c r="X103" s="161"/>
      <c r="Y103" s="161"/>
      <c r="Z103" s="150"/>
      <c r="AA103" s="150"/>
      <c r="AB103" s="150"/>
      <c r="AC103" s="150"/>
      <c r="AD103" s="150"/>
      <c r="AE103" s="150"/>
      <c r="AF103" s="150"/>
      <c r="AG103" s="150" t="s">
        <v>142</v>
      </c>
      <c r="AH103" s="150">
        <v>5</v>
      </c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</row>
    <row r="104" spans="1:60" outlineLevel="3" x14ac:dyDescent="0.2">
      <c r="A104" s="157"/>
      <c r="B104" s="158"/>
      <c r="C104" s="193" t="s">
        <v>194</v>
      </c>
      <c r="D104" s="165"/>
      <c r="E104" s="166">
        <v>0.24299999999999999</v>
      </c>
      <c r="F104" s="161"/>
      <c r="G104" s="161"/>
      <c r="H104" s="161"/>
      <c r="I104" s="161"/>
      <c r="J104" s="161"/>
      <c r="K104" s="161"/>
      <c r="L104" s="161"/>
      <c r="M104" s="161"/>
      <c r="N104" s="160"/>
      <c r="O104" s="160"/>
      <c r="P104" s="160"/>
      <c r="Q104" s="160"/>
      <c r="R104" s="161"/>
      <c r="S104" s="161"/>
      <c r="T104" s="161"/>
      <c r="U104" s="161"/>
      <c r="V104" s="161"/>
      <c r="W104" s="161"/>
      <c r="X104" s="161"/>
      <c r="Y104" s="161"/>
      <c r="Z104" s="150"/>
      <c r="AA104" s="150"/>
      <c r="AB104" s="150"/>
      <c r="AC104" s="150"/>
      <c r="AD104" s="150"/>
      <c r="AE104" s="150"/>
      <c r="AF104" s="150"/>
      <c r="AG104" s="150" t="s">
        <v>142</v>
      </c>
      <c r="AH104" s="150">
        <v>4</v>
      </c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</row>
    <row r="105" spans="1:60" outlineLevel="1" x14ac:dyDescent="0.2">
      <c r="A105" s="157">
        <v>30</v>
      </c>
      <c r="B105" s="158" t="s">
        <v>233</v>
      </c>
      <c r="C105" s="194" t="s">
        <v>234</v>
      </c>
      <c r="D105" s="159" t="s">
        <v>0</v>
      </c>
      <c r="E105" s="188"/>
      <c r="F105" s="162"/>
      <c r="G105" s="161">
        <f>ROUND(E105*F105,2)</f>
        <v>0</v>
      </c>
      <c r="H105" s="162">
        <v>0</v>
      </c>
      <c r="I105" s="161">
        <f>ROUND(E105*H105,2)</f>
        <v>0</v>
      </c>
      <c r="J105" s="162">
        <v>3.08</v>
      </c>
      <c r="K105" s="161">
        <f>ROUND(E105*J105,2)</f>
        <v>0</v>
      </c>
      <c r="L105" s="161">
        <v>21</v>
      </c>
      <c r="M105" s="161">
        <f>G105*(1+L105/100)</f>
        <v>0</v>
      </c>
      <c r="N105" s="160">
        <v>0</v>
      </c>
      <c r="O105" s="160">
        <f>ROUND(E105*N105,2)</f>
        <v>0</v>
      </c>
      <c r="P105" s="160">
        <v>0</v>
      </c>
      <c r="Q105" s="160">
        <f>ROUND(E105*P105,2)</f>
        <v>0</v>
      </c>
      <c r="R105" s="161"/>
      <c r="S105" s="161" t="s">
        <v>129</v>
      </c>
      <c r="T105" s="161" t="s">
        <v>122</v>
      </c>
      <c r="U105" s="161">
        <v>2.5000000000000001E-3</v>
      </c>
      <c r="V105" s="161">
        <f>ROUND(E105*U105,2)</f>
        <v>0</v>
      </c>
      <c r="W105" s="161"/>
      <c r="X105" s="161" t="s">
        <v>200</v>
      </c>
      <c r="Y105" s="161" t="s">
        <v>163</v>
      </c>
      <c r="Z105" s="150"/>
      <c r="AA105" s="150"/>
      <c r="AB105" s="150"/>
      <c r="AC105" s="150"/>
      <c r="AD105" s="150"/>
      <c r="AE105" s="150"/>
      <c r="AF105" s="150"/>
      <c r="AG105" s="150" t="s">
        <v>235</v>
      </c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</row>
    <row r="106" spans="1:60" ht="22.5" outlineLevel="1" x14ac:dyDescent="0.2">
      <c r="A106" s="182">
        <v>31</v>
      </c>
      <c r="B106" s="183" t="s">
        <v>236</v>
      </c>
      <c r="C106" s="190" t="s">
        <v>237</v>
      </c>
      <c r="D106" s="184" t="s">
        <v>154</v>
      </c>
      <c r="E106" s="185">
        <v>5.7562300000000004</v>
      </c>
      <c r="F106" s="186"/>
      <c r="G106" s="187">
        <f>ROUND(E106*F106,2)</f>
        <v>0</v>
      </c>
      <c r="H106" s="162">
        <v>0</v>
      </c>
      <c r="I106" s="161">
        <f>ROUND(E106*H106,2)</f>
        <v>0</v>
      </c>
      <c r="J106" s="162">
        <v>5272.47</v>
      </c>
      <c r="K106" s="161">
        <f>ROUND(E106*J106,2)</f>
        <v>30349.55</v>
      </c>
      <c r="L106" s="161">
        <v>21</v>
      </c>
      <c r="M106" s="161">
        <f>G106*(1+L106/100)</f>
        <v>0</v>
      </c>
      <c r="N106" s="160">
        <v>0</v>
      </c>
      <c r="O106" s="160">
        <f>ROUND(E106*N106,2)</f>
        <v>0</v>
      </c>
      <c r="P106" s="160">
        <v>0</v>
      </c>
      <c r="Q106" s="160">
        <f>ROUND(E106*P106,2)</f>
        <v>0</v>
      </c>
      <c r="R106" s="161"/>
      <c r="S106" s="161" t="s">
        <v>129</v>
      </c>
      <c r="T106" s="161" t="s">
        <v>122</v>
      </c>
      <c r="U106" s="161">
        <v>0</v>
      </c>
      <c r="V106" s="161">
        <f>ROUND(E106*U106,2)</f>
        <v>0</v>
      </c>
      <c r="W106" s="161"/>
      <c r="X106" s="161" t="s">
        <v>238</v>
      </c>
      <c r="Y106" s="161" t="s">
        <v>239</v>
      </c>
      <c r="Z106" s="150"/>
      <c r="AA106" s="150"/>
      <c r="AB106" s="150"/>
      <c r="AC106" s="150"/>
      <c r="AD106" s="150"/>
      <c r="AE106" s="150"/>
      <c r="AF106" s="150"/>
      <c r="AG106" s="150" t="s">
        <v>240</v>
      </c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</row>
    <row r="107" spans="1:60" outlineLevel="1" x14ac:dyDescent="0.2">
      <c r="A107" s="182">
        <v>32</v>
      </c>
      <c r="B107" s="183" t="s">
        <v>241</v>
      </c>
      <c r="C107" s="190" t="s">
        <v>242</v>
      </c>
      <c r="D107" s="184" t="s">
        <v>154</v>
      </c>
      <c r="E107" s="185">
        <v>5.7562300000000004</v>
      </c>
      <c r="F107" s="186"/>
      <c r="G107" s="187">
        <f>ROUND(E107*F107,2)</f>
        <v>0</v>
      </c>
      <c r="H107" s="162">
        <v>0</v>
      </c>
      <c r="I107" s="161">
        <f>ROUND(E107*H107,2)</f>
        <v>0</v>
      </c>
      <c r="J107" s="162">
        <v>12308.6</v>
      </c>
      <c r="K107" s="161">
        <f>ROUND(E107*J107,2)</f>
        <v>70851.13</v>
      </c>
      <c r="L107" s="161">
        <v>21</v>
      </c>
      <c r="M107" s="161">
        <f>G107*(1+L107/100)</f>
        <v>0</v>
      </c>
      <c r="N107" s="160">
        <v>0</v>
      </c>
      <c r="O107" s="160">
        <f>ROUND(E107*N107,2)</f>
        <v>0</v>
      </c>
      <c r="P107" s="160">
        <v>0</v>
      </c>
      <c r="Q107" s="160">
        <f>ROUND(E107*P107,2)</f>
        <v>0</v>
      </c>
      <c r="R107" s="161"/>
      <c r="S107" s="161" t="s">
        <v>121</v>
      </c>
      <c r="T107" s="161" t="s">
        <v>122</v>
      </c>
      <c r="U107" s="161">
        <v>10</v>
      </c>
      <c r="V107" s="161">
        <f>ROUND(E107*U107,2)</f>
        <v>57.56</v>
      </c>
      <c r="W107" s="161"/>
      <c r="X107" s="161" t="s">
        <v>238</v>
      </c>
      <c r="Y107" s="161" t="s">
        <v>239</v>
      </c>
      <c r="Z107" s="150"/>
      <c r="AA107" s="150"/>
      <c r="AB107" s="150"/>
      <c r="AC107" s="150"/>
      <c r="AD107" s="150"/>
      <c r="AE107" s="150"/>
      <c r="AF107" s="150"/>
      <c r="AG107" s="150" t="s">
        <v>243</v>
      </c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</row>
    <row r="108" spans="1:60" outlineLevel="1" x14ac:dyDescent="0.2">
      <c r="A108" s="182">
        <v>33</v>
      </c>
      <c r="B108" s="183" t="s">
        <v>244</v>
      </c>
      <c r="C108" s="190" t="s">
        <v>245</v>
      </c>
      <c r="D108" s="184" t="s">
        <v>154</v>
      </c>
      <c r="E108" s="185">
        <v>5.7562300000000004</v>
      </c>
      <c r="F108" s="186"/>
      <c r="G108" s="187">
        <f>ROUND(E108*F108,2)</f>
        <v>0</v>
      </c>
      <c r="H108" s="162">
        <v>0</v>
      </c>
      <c r="I108" s="161">
        <f>ROUND(E108*H108,2)</f>
        <v>0</v>
      </c>
      <c r="J108" s="162">
        <v>6678.46</v>
      </c>
      <c r="K108" s="161">
        <f>ROUND(E108*J108,2)</f>
        <v>38442.75</v>
      </c>
      <c r="L108" s="161">
        <v>21</v>
      </c>
      <c r="M108" s="161">
        <f>G108*(1+L108/100)</f>
        <v>0</v>
      </c>
      <c r="N108" s="160">
        <v>0</v>
      </c>
      <c r="O108" s="160">
        <f>ROUND(E108*N108,2)</f>
        <v>0</v>
      </c>
      <c r="P108" s="160">
        <v>0</v>
      </c>
      <c r="Q108" s="160">
        <f>ROUND(E108*P108,2)</f>
        <v>0</v>
      </c>
      <c r="R108" s="161"/>
      <c r="S108" s="161" t="s">
        <v>121</v>
      </c>
      <c r="T108" s="161" t="s">
        <v>122</v>
      </c>
      <c r="U108" s="161">
        <v>0.33544000000000002</v>
      </c>
      <c r="V108" s="161">
        <f>ROUND(E108*U108,2)</f>
        <v>1.93</v>
      </c>
      <c r="W108" s="161"/>
      <c r="X108" s="161" t="s">
        <v>238</v>
      </c>
      <c r="Y108" s="161" t="s">
        <v>239</v>
      </c>
      <c r="Z108" s="150"/>
      <c r="AA108" s="150"/>
      <c r="AB108" s="150"/>
      <c r="AC108" s="150"/>
      <c r="AD108" s="150"/>
      <c r="AE108" s="150"/>
      <c r="AF108" s="150"/>
      <c r="AG108" s="150" t="s">
        <v>243</v>
      </c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</row>
    <row r="109" spans="1:60" x14ac:dyDescent="0.2">
      <c r="A109" s="169" t="s">
        <v>116</v>
      </c>
      <c r="B109" s="170" t="s">
        <v>74</v>
      </c>
      <c r="C109" s="189" t="s">
        <v>75</v>
      </c>
      <c r="D109" s="171"/>
      <c r="E109" s="172"/>
      <c r="F109" s="173"/>
      <c r="G109" s="174">
        <f>SUMIF(AG110:AG116,"&lt;&gt;NOR",G110:G116)</f>
        <v>0</v>
      </c>
      <c r="H109" s="168"/>
      <c r="I109" s="168">
        <f>SUM(I110:I116)</f>
        <v>0</v>
      </c>
      <c r="J109" s="168"/>
      <c r="K109" s="168">
        <f>SUM(K110:K116)</f>
        <v>545398.49</v>
      </c>
      <c r="L109" s="168"/>
      <c r="M109" s="168">
        <f>SUM(M110:M116)</f>
        <v>0</v>
      </c>
      <c r="N109" s="167"/>
      <c r="O109" s="167">
        <f>SUM(O110:O116)</f>
        <v>0</v>
      </c>
      <c r="P109" s="167"/>
      <c r="Q109" s="167">
        <f>SUM(Q110:Q116)</f>
        <v>0</v>
      </c>
      <c r="R109" s="168"/>
      <c r="S109" s="168"/>
      <c r="T109" s="168"/>
      <c r="U109" s="168"/>
      <c r="V109" s="168">
        <f>SUM(V110:V116)</f>
        <v>0</v>
      </c>
      <c r="W109" s="168"/>
      <c r="X109" s="168"/>
      <c r="Y109" s="168"/>
      <c r="AG109" t="s">
        <v>117</v>
      </c>
    </row>
    <row r="110" spans="1:60" outlineLevel="1" x14ac:dyDescent="0.2">
      <c r="A110" s="182">
        <v>34</v>
      </c>
      <c r="B110" s="183" t="s">
        <v>246</v>
      </c>
      <c r="C110" s="190" t="s">
        <v>247</v>
      </c>
      <c r="D110" s="184" t="s">
        <v>248</v>
      </c>
      <c r="E110" s="185">
        <v>16</v>
      </c>
      <c r="F110" s="186"/>
      <c r="G110" s="187">
        <f t="shared" ref="G110:G116" si="0">ROUND(E110*F110,2)</f>
        <v>0</v>
      </c>
      <c r="H110" s="162">
        <v>0</v>
      </c>
      <c r="I110" s="161">
        <f t="shared" ref="I110:I116" si="1">ROUND(E110*H110,2)</f>
        <v>0</v>
      </c>
      <c r="J110" s="162">
        <v>6614.02</v>
      </c>
      <c r="K110" s="161">
        <f t="shared" ref="K110:K116" si="2">ROUND(E110*J110,2)</f>
        <v>105824.32000000001</v>
      </c>
      <c r="L110" s="161">
        <v>21</v>
      </c>
      <c r="M110" s="161">
        <f t="shared" ref="M110:M116" si="3">G110*(1+L110/100)</f>
        <v>0</v>
      </c>
      <c r="N110" s="160">
        <v>0</v>
      </c>
      <c r="O110" s="160">
        <f t="shared" ref="O110:O116" si="4">ROUND(E110*N110,2)</f>
        <v>0</v>
      </c>
      <c r="P110" s="160">
        <v>0</v>
      </c>
      <c r="Q110" s="160">
        <f t="shared" ref="Q110:Q116" si="5">ROUND(E110*P110,2)</f>
        <v>0</v>
      </c>
      <c r="R110" s="161"/>
      <c r="S110" s="161" t="s">
        <v>121</v>
      </c>
      <c r="T110" s="161" t="s">
        <v>122</v>
      </c>
      <c r="U110" s="161">
        <v>0</v>
      </c>
      <c r="V110" s="161">
        <f t="shared" ref="V110:V116" si="6">ROUND(E110*U110,2)</f>
        <v>0</v>
      </c>
      <c r="W110" s="161"/>
      <c r="X110" s="161" t="s">
        <v>123</v>
      </c>
      <c r="Y110" s="161" t="s">
        <v>163</v>
      </c>
      <c r="Z110" s="150"/>
      <c r="AA110" s="150"/>
      <c r="AB110" s="150"/>
      <c r="AC110" s="150"/>
      <c r="AD110" s="150"/>
      <c r="AE110" s="150"/>
      <c r="AF110" s="150"/>
      <c r="AG110" s="150" t="s">
        <v>125</v>
      </c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</row>
    <row r="111" spans="1:60" ht="22.5" outlineLevel="1" x14ac:dyDescent="0.2">
      <c r="A111" s="182">
        <v>35</v>
      </c>
      <c r="B111" s="183" t="s">
        <v>249</v>
      </c>
      <c r="C111" s="190" t="s">
        <v>250</v>
      </c>
      <c r="D111" s="184" t="s">
        <v>248</v>
      </c>
      <c r="E111" s="185">
        <v>16</v>
      </c>
      <c r="F111" s="186"/>
      <c r="G111" s="187">
        <f t="shared" si="0"/>
        <v>0</v>
      </c>
      <c r="H111" s="162">
        <v>0</v>
      </c>
      <c r="I111" s="161">
        <f t="shared" si="1"/>
        <v>0</v>
      </c>
      <c r="J111" s="162">
        <v>3394.88</v>
      </c>
      <c r="K111" s="161">
        <f t="shared" si="2"/>
        <v>54318.080000000002</v>
      </c>
      <c r="L111" s="161">
        <v>21</v>
      </c>
      <c r="M111" s="161">
        <f t="shared" si="3"/>
        <v>0</v>
      </c>
      <c r="N111" s="160">
        <v>0</v>
      </c>
      <c r="O111" s="160">
        <f t="shared" si="4"/>
        <v>0</v>
      </c>
      <c r="P111" s="160">
        <v>0</v>
      </c>
      <c r="Q111" s="160">
        <f t="shared" si="5"/>
        <v>0</v>
      </c>
      <c r="R111" s="161"/>
      <c r="S111" s="161" t="s">
        <v>121</v>
      </c>
      <c r="T111" s="161" t="s">
        <v>122</v>
      </c>
      <c r="U111" s="161">
        <v>0</v>
      </c>
      <c r="V111" s="161">
        <f t="shared" si="6"/>
        <v>0</v>
      </c>
      <c r="W111" s="161"/>
      <c r="X111" s="161" t="s">
        <v>123</v>
      </c>
      <c r="Y111" s="161" t="s">
        <v>163</v>
      </c>
      <c r="Z111" s="150"/>
      <c r="AA111" s="150"/>
      <c r="AB111" s="150"/>
      <c r="AC111" s="150"/>
      <c r="AD111" s="150"/>
      <c r="AE111" s="150"/>
      <c r="AF111" s="150"/>
      <c r="AG111" s="150" t="s">
        <v>125</v>
      </c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</row>
    <row r="112" spans="1:60" ht="33.75" outlineLevel="1" x14ac:dyDescent="0.2">
      <c r="A112" s="182">
        <v>36</v>
      </c>
      <c r="B112" s="183" t="s">
        <v>251</v>
      </c>
      <c r="C112" s="190" t="s">
        <v>252</v>
      </c>
      <c r="D112" s="184" t="s">
        <v>137</v>
      </c>
      <c r="E112" s="185">
        <v>80</v>
      </c>
      <c r="F112" s="186"/>
      <c r="G112" s="187">
        <f t="shared" si="0"/>
        <v>0</v>
      </c>
      <c r="H112" s="162">
        <v>0</v>
      </c>
      <c r="I112" s="161">
        <f t="shared" si="1"/>
        <v>0</v>
      </c>
      <c r="J112" s="162">
        <v>3017.02</v>
      </c>
      <c r="K112" s="161">
        <f t="shared" si="2"/>
        <v>241361.6</v>
      </c>
      <c r="L112" s="161">
        <v>21</v>
      </c>
      <c r="M112" s="161">
        <f t="shared" si="3"/>
        <v>0</v>
      </c>
      <c r="N112" s="160">
        <v>0</v>
      </c>
      <c r="O112" s="160">
        <f t="shared" si="4"/>
        <v>0</v>
      </c>
      <c r="P112" s="160">
        <v>0</v>
      </c>
      <c r="Q112" s="160">
        <f t="shared" si="5"/>
        <v>0</v>
      </c>
      <c r="R112" s="161"/>
      <c r="S112" s="161" t="s">
        <v>121</v>
      </c>
      <c r="T112" s="161" t="s">
        <v>122</v>
      </c>
      <c r="U112" s="161">
        <v>0</v>
      </c>
      <c r="V112" s="161">
        <f t="shared" si="6"/>
        <v>0</v>
      </c>
      <c r="W112" s="161"/>
      <c r="X112" s="161" t="s">
        <v>123</v>
      </c>
      <c r="Y112" s="161" t="s">
        <v>163</v>
      </c>
      <c r="Z112" s="150"/>
      <c r="AA112" s="150"/>
      <c r="AB112" s="150"/>
      <c r="AC112" s="150"/>
      <c r="AD112" s="150"/>
      <c r="AE112" s="150"/>
      <c r="AF112" s="150"/>
      <c r="AG112" s="150" t="s">
        <v>125</v>
      </c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</row>
    <row r="113" spans="1:60" outlineLevel="1" x14ac:dyDescent="0.2">
      <c r="A113" s="182">
        <v>37</v>
      </c>
      <c r="B113" s="183" t="s">
        <v>253</v>
      </c>
      <c r="C113" s="190" t="s">
        <v>254</v>
      </c>
      <c r="D113" s="184" t="s">
        <v>255</v>
      </c>
      <c r="E113" s="185">
        <v>1</v>
      </c>
      <c r="F113" s="186"/>
      <c r="G113" s="187">
        <f t="shared" si="0"/>
        <v>0</v>
      </c>
      <c r="H113" s="162">
        <v>0</v>
      </c>
      <c r="I113" s="161">
        <f t="shared" si="1"/>
        <v>0</v>
      </c>
      <c r="J113" s="162">
        <v>48038.06</v>
      </c>
      <c r="K113" s="161">
        <f t="shared" si="2"/>
        <v>48038.06</v>
      </c>
      <c r="L113" s="161">
        <v>21</v>
      </c>
      <c r="M113" s="161">
        <f t="shared" si="3"/>
        <v>0</v>
      </c>
      <c r="N113" s="160">
        <v>0</v>
      </c>
      <c r="O113" s="160">
        <f t="shared" si="4"/>
        <v>0</v>
      </c>
      <c r="P113" s="160">
        <v>0</v>
      </c>
      <c r="Q113" s="160">
        <f t="shared" si="5"/>
        <v>0</v>
      </c>
      <c r="R113" s="161"/>
      <c r="S113" s="161" t="s">
        <v>121</v>
      </c>
      <c r="T113" s="161" t="s">
        <v>122</v>
      </c>
      <c r="U113" s="161">
        <v>0</v>
      </c>
      <c r="V113" s="161">
        <f t="shared" si="6"/>
        <v>0</v>
      </c>
      <c r="W113" s="161"/>
      <c r="X113" s="161" t="s">
        <v>123</v>
      </c>
      <c r="Y113" s="161" t="s">
        <v>163</v>
      </c>
      <c r="Z113" s="150"/>
      <c r="AA113" s="150"/>
      <c r="AB113" s="150"/>
      <c r="AC113" s="150"/>
      <c r="AD113" s="150"/>
      <c r="AE113" s="150"/>
      <c r="AF113" s="150"/>
      <c r="AG113" s="150" t="s">
        <v>125</v>
      </c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</row>
    <row r="114" spans="1:60" outlineLevel="1" x14ac:dyDescent="0.2">
      <c r="A114" s="182">
        <v>38</v>
      </c>
      <c r="B114" s="183" t="s">
        <v>256</v>
      </c>
      <c r="C114" s="190" t="s">
        <v>257</v>
      </c>
      <c r="D114" s="184" t="s">
        <v>255</v>
      </c>
      <c r="E114" s="185">
        <v>1</v>
      </c>
      <c r="F114" s="186"/>
      <c r="G114" s="187">
        <f t="shared" si="0"/>
        <v>0</v>
      </c>
      <c r="H114" s="162">
        <v>0</v>
      </c>
      <c r="I114" s="161">
        <f t="shared" si="1"/>
        <v>0</v>
      </c>
      <c r="J114" s="162">
        <v>18746.560000000001</v>
      </c>
      <c r="K114" s="161">
        <f t="shared" si="2"/>
        <v>18746.560000000001</v>
      </c>
      <c r="L114" s="161">
        <v>21</v>
      </c>
      <c r="M114" s="161">
        <f t="shared" si="3"/>
        <v>0</v>
      </c>
      <c r="N114" s="160">
        <v>0</v>
      </c>
      <c r="O114" s="160">
        <f t="shared" si="4"/>
        <v>0</v>
      </c>
      <c r="P114" s="160">
        <v>0</v>
      </c>
      <c r="Q114" s="160">
        <f t="shared" si="5"/>
        <v>0</v>
      </c>
      <c r="R114" s="161"/>
      <c r="S114" s="161" t="s">
        <v>121</v>
      </c>
      <c r="T114" s="161" t="s">
        <v>122</v>
      </c>
      <c r="U114" s="161">
        <v>0</v>
      </c>
      <c r="V114" s="161">
        <f t="shared" si="6"/>
        <v>0</v>
      </c>
      <c r="W114" s="161"/>
      <c r="X114" s="161" t="s">
        <v>123</v>
      </c>
      <c r="Y114" s="161" t="s">
        <v>163</v>
      </c>
      <c r="Z114" s="150"/>
      <c r="AA114" s="150"/>
      <c r="AB114" s="150"/>
      <c r="AC114" s="150"/>
      <c r="AD114" s="150"/>
      <c r="AE114" s="150"/>
      <c r="AF114" s="150"/>
      <c r="AG114" s="150" t="s">
        <v>125</v>
      </c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</row>
    <row r="115" spans="1:60" outlineLevel="1" x14ac:dyDescent="0.2">
      <c r="A115" s="182">
        <v>39</v>
      </c>
      <c r="B115" s="183" t="s">
        <v>258</v>
      </c>
      <c r="C115" s="190" t="s">
        <v>259</v>
      </c>
      <c r="D115" s="184" t="s">
        <v>255</v>
      </c>
      <c r="E115" s="185">
        <v>1</v>
      </c>
      <c r="F115" s="186"/>
      <c r="G115" s="187">
        <f t="shared" si="0"/>
        <v>0</v>
      </c>
      <c r="H115" s="162">
        <v>0</v>
      </c>
      <c r="I115" s="161">
        <f t="shared" si="1"/>
        <v>0</v>
      </c>
      <c r="J115" s="162">
        <v>18526.87</v>
      </c>
      <c r="K115" s="161">
        <f t="shared" si="2"/>
        <v>18526.87</v>
      </c>
      <c r="L115" s="161">
        <v>21</v>
      </c>
      <c r="M115" s="161">
        <f t="shared" si="3"/>
        <v>0</v>
      </c>
      <c r="N115" s="160">
        <v>0</v>
      </c>
      <c r="O115" s="160">
        <f t="shared" si="4"/>
        <v>0</v>
      </c>
      <c r="P115" s="160">
        <v>0</v>
      </c>
      <c r="Q115" s="160">
        <f t="shared" si="5"/>
        <v>0</v>
      </c>
      <c r="R115" s="161"/>
      <c r="S115" s="161" t="s">
        <v>121</v>
      </c>
      <c r="T115" s="161" t="s">
        <v>122</v>
      </c>
      <c r="U115" s="161">
        <v>0</v>
      </c>
      <c r="V115" s="161">
        <f t="shared" si="6"/>
        <v>0</v>
      </c>
      <c r="W115" s="161"/>
      <c r="X115" s="161" t="s">
        <v>123</v>
      </c>
      <c r="Y115" s="161" t="s">
        <v>163</v>
      </c>
      <c r="Z115" s="150"/>
      <c r="AA115" s="150"/>
      <c r="AB115" s="150"/>
      <c r="AC115" s="150"/>
      <c r="AD115" s="150"/>
      <c r="AE115" s="150"/>
      <c r="AF115" s="150"/>
      <c r="AG115" s="150" t="s">
        <v>125</v>
      </c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</row>
    <row r="116" spans="1:60" outlineLevel="1" x14ac:dyDescent="0.2">
      <c r="A116" s="182">
        <v>40</v>
      </c>
      <c r="B116" s="183" t="s">
        <v>260</v>
      </c>
      <c r="C116" s="190" t="s">
        <v>261</v>
      </c>
      <c r="D116" s="184" t="s">
        <v>255</v>
      </c>
      <c r="E116" s="185">
        <v>1</v>
      </c>
      <c r="F116" s="186"/>
      <c r="G116" s="187">
        <f t="shared" si="0"/>
        <v>0</v>
      </c>
      <c r="H116" s="162">
        <v>0</v>
      </c>
      <c r="I116" s="161">
        <f t="shared" si="1"/>
        <v>0</v>
      </c>
      <c r="J116" s="162">
        <v>58583</v>
      </c>
      <c r="K116" s="161">
        <f t="shared" si="2"/>
        <v>58583</v>
      </c>
      <c r="L116" s="161">
        <v>21</v>
      </c>
      <c r="M116" s="161">
        <f t="shared" si="3"/>
        <v>0</v>
      </c>
      <c r="N116" s="160">
        <v>0</v>
      </c>
      <c r="O116" s="160">
        <f t="shared" si="4"/>
        <v>0</v>
      </c>
      <c r="P116" s="160">
        <v>0</v>
      </c>
      <c r="Q116" s="160">
        <f t="shared" si="5"/>
        <v>0</v>
      </c>
      <c r="R116" s="161"/>
      <c r="S116" s="161" t="s">
        <v>121</v>
      </c>
      <c r="T116" s="161" t="s">
        <v>122</v>
      </c>
      <c r="U116" s="161">
        <v>0</v>
      </c>
      <c r="V116" s="161">
        <f t="shared" si="6"/>
        <v>0</v>
      </c>
      <c r="W116" s="161"/>
      <c r="X116" s="161" t="s">
        <v>123</v>
      </c>
      <c r="Y116" s="161" t="s">
        <v>163</v>
      </c>
      <c r="Z116" s="150"/>
      <c r="AA116" s="150"/>
      <c r="AB116" s="150"/>
      <c r="AC116" s="150"/>
      <c r="AD116" s="150"/>
      <c r="AE116" s="150"/>
      <c r="AF116" s="150"/>
      <c r="AG116" s="150" t="s">
        <v>125</v>
      </c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</row>
    <row r="117" spans="1:60" x14ac:dyDescent="0.2">
      <c r="A117" s="169" t="s">
        <v>116</v>
      </c>
      <c r="B117" s="170" t="s">
        <v>76</v>
      </c>
      <c r="C117" s="189" t="s">
        <v>77</v>
      </c>
      <c r="D117" s="171"/>
      <c r="E117" s="172"/>
      <c r="F117" s="173"/>
      <c r="G117" s="174">
        <f>SUMIF(AG118:AG149,"&lt;&gt;NOR",G118:G149)</f>
        <v>0</v>
      </c>
      <c r="H117" s="168"/>
      <c r="I117" s="168">
        <f>SUM(I118:I149)</f>
        <v>20606.099999999999</v>
      </c>
      <c r="J117" s="168"/>
      <c r="K117" s="168">
        <f>SUM(K118:K149)</f>
        <v>19279.669999999998</v>
      </c>
      <c r="L117" s="168"/>
      <c r="M117" s="168">
        <f>SUM(M118:M149)</f>
        <v>0</v>
      </c>
      <c r="N117" s="167"/>
      <c r="O117" s="167">
        <f>SUM(O118:O149)</f>
        <v>0.53</v>
      </c>
      <c r="P117" s="167"/>
      <c r="Q117" s="167">
        <f>SUM(Q118:Q149)</f>
        <v>0</v>
      </c>
      <c r="R117" s="168"/>
      <c r="S117" s="168"/>
      <c r="T117" s="168"/>
      <c r="U117" s="168"/>
      <c r="V117" s="168">
        <f>SUM(V118:V149)</f>
        <v>14.72</v>
      </c>
      <c r="W117" s="168"/>
      <c r="X117" s="168"/>
      <c r="Y117" s="168"/>
      <c r="AG117" t="s">
        <v>117</v>
      </c>
    </row>
    <row r="118" spans="1:60" ht="22.5" outlineLevel="1" x14ac:dyDescent="0.2">
      <c r="A118" s="176">
        <v>41</v>
      </c>
      <c r="B118" s="177" t="s">
        <v>262</v>
      </c>
      <c r="C118" s="191" t="s">
        <v>263</v>
      </c>
      <c r="D118" s="178" t="s">
        <v>137</v>
      </c>
      <c r="E118" s="179">
        <v>7.923</v>
      </c>
      <c r="F118" s="180"/>
      <c r="G118" s="181">
        <f>ROUND(E118*F118,2)</f>
        <v>0</v>
      </c>
      <c r="H118" s="162">
        <v>0</v>
      </c>
      <c r="I118" s="161">
        <f>ROUND(E118*H118,2)</f>
        <v>0</v>
      </c>
      <c r="J118" s="162">
        <v>400.03</v>
      </c>
      <c r="K118" s="161">
        <f>ROUND(E118*J118,2)</f>
        <v>3169.44</v>
      </c>
      <c r="L118" s="161">
        <v>21</v>
      </c>
      <c r="M118" s="161">
        <f>G118*(1+L118/100)</f>
        <v>0</v>
      </c>
      <c r="N118" s="160">
        <v>3.041E-2</v>
      </c>
      <c r="O118" s="160">
        <f>ROUND(E118*N118,2)</f>
        <v>0.24</v>
      </c>
      <c r="P118" s="160">
        <v>0</v>
      </c>
      <c r="Q118" s="160">
        <f>ROUND(E118*P118,2)</f>
        <v>0</v>
      </c>
      <c r="R118" s="161"/>
      <c r="S118" s="161" t="s">
        <v>121</v>
      </c>
      <c r="T118" s="161" t="s">
        <v>122</v>
      </c>
      <c r="U118" s="161">
        <v>0.32500000000000001</v>
      </c>
      <c r="V118" s="161">
        <f>ROUND(E118*U118,2)</f>
        <v>2.57</v>
      </c>
      <c r="W118" s="161"/>
      <c r="X118" s="161" t="s">
        <v>123</v>
      </c>
      <c r="Y118" s="161" t="s">
        <v>264</v>
      </c>
      <c r="Z118" s="150"/>
      <c r="AA118" s="150"/>
      <c r="AB118" s="150"/>
      <c r="AC118" s="150"/>
      <c r="AD118" s="150"/>
      <c r="AE118" s="150"/>
      <c r="AF118" s="150"/>
      <c r="AG118" s="150" t="s">
        <v>170</v>
      </c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</row>
    <row r="119" spans="1:60" outlineLevel="2" x14ac:dyDescent="0.2">
      <c r="A119" s="157"/>
      <c r="B119" s="158"/>
      <c r="C119" s="192" t="s">
        <v>265</v>
      </c>
      <c r="D119" s="163"/>
      <c r="E119" s="164"/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61"/>
      <c r="Z119" s="150"/>
      <c r="AA119" s="150"/>
      <c r="AB119" s="150"/>
      <c r="AC119" s="150"/>
      <c r="AD119" s="150"/>
      <c r="AE119" s="150"/>
      <c r="AF119" s="150"/>
      <c r="AG119" s="150" t="s">
        <v>142</v>
      </c>
      <c r="AH119" s="150">
        <v>0</v>
      </c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</row>
    <row r="120" spans="1:60" outlineLevel="3" x14ac:dyDescent="0.2">
      <c r="A120" s="157"/>
      <c r="B120" s="158"/>
      <c r="C120" s="192" t="s">
        <v>266</v>
      </c>
      <c r="D120" s="163"/>
      <c r="E120" s="164">
        <v>4.6429999999999998</v>
      </c>
      <c r="F120" s="161"/>
      <c r="G120" s="161"/>
      <c r="H120" s="161"/>
      <c r="I120" s="161"/>
      <c r="J120" s="161"/>
      <c r="K120" s="161"/>
      <c r="L120" s="161"/>
      <c r="M120" s="161"/>
      <c r="N120" s="160"/>
      <c r="O120" s="160"/>
      <c r="P120" s="160"/>
      <c r="Q120" s="160"/>
      <c r="R120" s="161"/>
      <c r="S120" s="161"/>
      <c r="T120" s="161"/>
      <c r="U120" s="161"/>
      <c r="V120" s="161"/>
      <c r="W120" s="161"/>
      <c r="X120" s="161"/>
      <c r="Y120" s="161"/>
      <c r="Z120" s="150"/>
      <c r="AA120" s="150"/>
      <c r="AB120" s="150"/>
      <c r="AC120" s="150"/>
      <c r="AD120" s="150"/>
      <c r="AE120" s="150"/>
      <c r="AF120" s="150"/>
      <c r="AG120" s="150" t="s">
        <v>142</v>
      </c>
      <c r="AH120" s="150">
        <v>0</v>
      </c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</row>
    <row r="121" spans="1:60" outlineLevel="3" x14ac:dyDescent="0.2">
      <c r="A121" s="157"/>
      <c r="B121" s="158"/>
      <c r="C121" s="192" t="s">
        <v>267</v>
      </c>
      <c r="D121" s="163"/>
      <c r="E121" s="164">
        <v>3.28</v>
      </c>
      <c r="F121" s="161"/>
      <c r="G121" s="161"/>
      <c r="H121" s="161"/>
      <c r="I121" s="161"/>
      <c r="J121" s="161"/>
      <c r="K121" s="161"/>
      <c r="L121" s="161"/>
      <c r="M121" s="161"/>
      <c r="N121" s="160"/>
      <c r="O121" s="160"/>
      <c r="P121" s="160"/>
      <c r="Q121" s="160"/>
      <c r="R121" s="161"/>
      <c r="S121" s="161"/>
      <c r="T121" s="161"/>
      <c r="U121" s="161"/>
      <c r="V121" s="161"/>
      <c r="W121" s="161"/>
      <c r="X121" s="161"/>
      <c r="Y121" s="161"/>
      <c r="Z121" s="150"/>
      <c r="AA121" s="150"/>
      <c r="AB121" s="150"/>
      <c r="AC121" s="150"/>
      <c r="AD121" s="150"/>
      <c r="AE121" s="150"/>
      <c r="AF121" s="150"/>
      <c r="AG121" s="150" t="s">
        <v>142</v>
      </c>
      <c r="AH121" s="150">
        <v>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</row>
    <row r="122" spans="1:60" outlineLevel="1" x14ac:dyDescent="0.2">
      <c r="A122" s="176">
        <v>42</v>
      </c>
      <c r="B122" s="177" t="s">
        <v>268</v>
      </c>
      <c r="C122" s="191" t="s">
        <v>269</v>
      </c>
      <c r="D122" s="178" t="s">
        <v>270</v>
      </c>
      <c r="E122" s="179">
        <v>86</v>
      </c>
      <c r="F122" s="180"/>
      <c r="G122" s="181">
        <f>ROUND(E122*F122,2)</f>
        <v>0</v>
      </c>
      <c r="H122" s="162">
        <v>24.6</v>
      </c>
      <c r="I122" s="161">
        <f>ROUND(E122*H122,2)</f>
        <v>2115.6</v>
      </c>
      <c r="J122" s="162">
        <v>115.24</v>
      </c>
      <c r="K122" s="161">
        <f>ROUND(E122*J122,2)</f>
        <v>9910.64</v>
      </c>
      <c r="L122" s="161">
        <v>21</v>
      </c>
      <c r="M122" s="161">
        <f>G122*(1+L122/100)</f>
        <v>0</v>
      </c>
      <c r="N122" s="160">
        <v>2.0000000000000001E-4</v>
      </c>
      <c r="O122" s="160">
        <f>ROUND(E122*N122,2)</f>
        <v>0.02</v>
      </c>
      <c r="P122" s="160">
        <v>0</v>
      </c>
      <c r="Q122" s="160">
        <f>ROUND(E122*P122,2)</f>
        <v>0</v>
      </c>
      <c r="R122" s="161"/>
      <c r="S122" s="161" t="s">
        <v>121</v>
      </c>
      <c r="T122" s="161" t="s">
        <v>122</v>
      </c>
      <c r="U122" s="161">
        <v>0.09</v>
      </c>
      <c r="V122" s="161">
        <f>ROUND(E122*U122,2)</f>
        <v>7.74</v>
      </c>
      <c r="W122" s="161"/>
      <c r="X122" s="161" t="s">
        <v>123</v>
      </c>
      <c r="Y122" s="161" t="s">
        <v>163</v>
      </c>
      <c r="Z122" s="150"/>
      <c r="AA122" s="150"/>
      <c r="AB122" s="150"/>
      <c r="AC122" s="150"/>
      <c r="AD122" s="150"/>
      <c r="AE122" s="150"/>
      <c r="AF122" s="150"/>
      <c r="AG122" s="150" t="s">
        <v>125</v>
      </c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</row>
    <row r="123" spans="1:60" outlineLevel="2" x14ac:dyDescent="0.2">
      <c r="A123" s="157"/>
      <c r="B123" s="158"/>
      <c r="C123" s="192" t="s">
        <v>271</v>
      </c>
      <c r="D123" s="163"/>
      <c r="E123" s="164"/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61"/>
      <c r="Z123" s="150"/>
      <c r="AA123" s="150"/>
      <c r="AB123" s="150"/>
      <c r="AC123" s="150"/>
      <c r="AD123" s="150"/>
      <c r="AE123" s="150"/>
      <c r="AF123" s="150"/>
      <c r="AG123" s="150" t="s">
        <v>142</v>
      </c>
      <c r="AH123" s="150">
        <v>0</v>
      </c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</row>
    <row r="124" spans="1:60" outlineLevel="3" x14ac:dyDescent="0.2">
      <c r="A124" s="157"/>
      <c r="B124" s="158"/>
      <c r="C124" s="192" t="s">
        <v>272</v>
      </c>
      <c r="D124" s="163"/>
      <c r="E124" s="164">
        <v>50</v>
      </c>
      <c r="F124" s="161"/>
      <c r="G124" s="161"/>
      <c r="H124" s="161"/>
      <c r="I124" s="161"/>
      <c r="J124" s="161"/>
      <c r="K124" s="161"/>
      <c r="L124" s="161"/>
      <c r="M124" s="161"/>
      <c r="N124" s="160"/>
      <c r="O124" s="160"/>
      <c r="P124" s="160"/>
      <c r="Q124" s="160"/>
      <c r="R124" s="161"/>
      <c r="S124" s="161"/>
      <c r="T124" s="161"/>
      <c r="U124" s="161"/>
      <c r="V124" s="161"/>
      <c r="W124" s="161"/>
      <c r="X124" s="161"/>
      <c r="Y124" s="161"/>
      <c r="Z124" s="150"/>
      <c r="AA124" s="150"/>
      <c r="AB124" s="150"/>
      <c r="AC124" s="150"/>
      <c r="AD124" s="150"/>
      <c r="AE124" s="150"/>
      <c r="AF124" s="150"/>
      <c r="AG124" s="150" t="s">
        <v>142</v>
      </c>
      <c r="AH124" s="150">
        <v>0</v>
      </c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</row>
    <row r="125" spans="1:60" outlineLevel="3" x14ac:dyDescent="0.2">
      <c r="A125" s="157"/>
      <c r="B125" s="158"/>
      <c r="C125" s="192" t="s">
        <v>273</v>
      </c>
      <c r="D125" s="163"/>
      <c r="E125" s="164">
        <v>36</v>
      </c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0"/>
      <c r="AA125" s="150"/>
      <c r="AB125" s="150"/>
      <c r="AC125" s="150"/>
      <c r="AD125" s="150"/>
      <c r="AE125" s="150"/>
      <c r="AF125" s="150"/>
      <c r="AG125" s="150" t="s">
        <v>142</v>
      </c>
      <c r="AH125" s="150">
        <v>0</v>
      </c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</row>
    <row r="126" spans="1:60" outlineLevel="1" x14ac:dyDescent="0.2">
      <c r="A126" s="176">
        <v>43</v>
      </c>
      <c r="B126" s="177" t="s">
        <v>274</v>
      </c>
      <c r="C126" s="191" t="s">
        <v>275</v>
      </c>
      <c r="D126" s="178" t="s">
        <v>162</v>
      </c>
      <c r="E126" s="179">
        <v>4.05</v>
      </c>
      <c r="F126" s="180"/>
      <c r="G126" s="181">
        <f>ROUND(E126*F126,2)</f>
        <v>0</v>
      </c>
      <c r="H126" s="162">
        <v>0</v>
      </c>
      <c r="I126" s="161">
        <f>ROUND(E126*H126,2)</f>
        <v>0</v>
      </c>
      <c r="J126" s="162">
        <v>424.35</v>
      </c>
      <c r="K126" s="161">
        <f>ROUND(E126*J126,2)</f>
        <v>1718.62</v>
      </c>
      <c r="L126" s="161">
        <v>21</v>
      </c>
      <c r="M126" s="161">
        <f>G126*(1+L126/100)</f>
        <v>0</v>
      </c>
      <c r="N126" s="160">
        <v>9.8999999999999999E-4</v>
      </c>
      <c r="O126" s="160">
        <f>ROUND(E126*N126,2)</f>
        <v>0</v>
      </c>
      <c r="P126" s="160">
        <v>0</v>
      </c>
      <c r="Q126" s="160">
        <f>ROUND(E126*P126,2)</f>
        <v>0</v>
      </c>
      <c r="R126" s="161"/>
      <c r="S126" s="161" t="s">
        <v>121</v>
      </c>
      <c r="T126" s="161" t="s">
        <v>122</v>
      </c>
      <c r="U126" s="161">
        <v>0.34476000000000001</v>
      </c>
      <c r="V126" s="161">
        <f>ROUND(E126*U126,2)</f>
        <v>1.4</v>
      </c>
      <c r="W126" s="161"/>
      <c r="X126" s="161" t="s">
        <v>123</v>
      </c>
      <c r="Y126" s="161" t="s">
        <v>163</v>
      </c>
      <c r="Z126" s="150"/>
      <c r="AA126" s="150"/>
      <c r="AB126" s="150"/>
      <c r="AC126" s="150"/>
      <c r="AD126" s="150"/>
      <c r="AE126" s="150"/>
      <c r="AF126" s="150"/>
      <c r="AG126" s="150" t="s">
        <v>170</v>
      </c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</row>
    <row r="127" spans="1:60" outlineLevel="2" x14ac:dyDescent="0.2">
      <c r="A127" s="157"/>
      <c r="B127" s="158"/>
      <c r="C127" s="192" t="s">
        <v>276</v>
      </c>
      <c r="D127" s="163"/>
      <c r="E127" s="164">
        <v>4.05</v>
      </c>
      <c r="F127" s="161"/>
      <c r="G127" s="161"/>
      <c r="H127" s="161"/>
      <c r="I127" s="161"/>
      <c r="J127" s="161"/>
      <c r="K127" s="161"/>
      <c r="L127" s="161"/>
      <c r="M127" s="161"/>
      <c r="N127" s="160"/>
      <c r="O127" s="160"/>
      <c r="P127" s="160"/>
      <c r="Q127" s="160"/>
      <c r="R127" s="161"/>
      <c r="S127" s="161"/>
      <c r="T127" s="161"/>
      <c r="U127" s="161"/>
      <c r="V127" s="161"/>
      <c r="W127" s="161"/>
      <c r="X127" s="161"/>
      <c r="Y127" s="161"/>
      <c r="Z127" s="150"/>
      <c r="AA127" s="150"/>
      <c r="AB127" s="150"/>
      <c r="AC127" s="150"/>
      <c r="AD127" s="150"/>
      <c r="AE127" s="150"/>
      <c r="AF127" s="150"/>
      <c r="AG127" s="150" t="s">
        <v>142</v>
      </c>
      <c r="AH127" s="150">
        <v>0</v>
      </c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</row>
    <row r="128" spans="1:60" outlineLevel="1" x14ac:dyDescent="0.2">
      <c r="A128" s="176">
        <v>44</v>
      </c>
      <c r="B128" s="177" t="s">
        <v>277</v>
      </c>
      <c r="C128" s="191" t="s">
        <v>278</v>
      </c>
      <c r="D128" s="178" t="s">
        <v>137</v>
      </c>
      <c r="E128" s="179">
        <v>13.227499999999999</v>
      </c>
      <c r="F128" s="180"/>
      <c r="G128" s="181">
        <f>ROUND(E128*F128,2)</f>
        <v>0</v>
      </c>
      <c r="H128" s="162">
        <v>0</v>
      </c>
      <c r="I128" s="161">
        <f>ROUND(E128*H128,2)</f>
        <v>0</v>
      </c>
      <c r="J128" s="162">
        <v>280.02</v>
      </c>
      <c r="K128" s="161">
        <f>ROUND(E128*J128,2)</f>
        <v>3703.96</v>
      </c>
      <c r="L128" s="161">
        <v>21</v>
      </c>
      <c r="M128" s="161">
        <f>G128*(1+L128/100)</f>
        <v>0</v>
      </c>
      <c r="N128" s="160">
        <v>0</v>
      </c>
      <c r="O128" s="160">
        <f>ROUND(E128*N128,2)</f>
        <v>0</v>
      </c>
      <c r="P128" s="160">
        <v>0</v>
      </c>
      <c r="Q128" s="160">
        <f>ROUND(E128*P128,2)</f>
        <v>0</v>
      </c>
      <c r="R128" s="161"/>
      <c r="S128" s="161" t="s">
        <v>121</v>
      </c>
      <c r="T128" s="161" t="s">
        <v>122</v>
      </c>
      <c r="U128" s="161">
        <v>0.22750000000000001</v>
      </c>
      <c r="V128" s="161">
        <f>ROUND(E128*U128,2)</f>
        <v>3.01</v>
      </c>
      <c r="W128" s="161"/>
      <c r="X128" s="161" t="s">
        <v>123</v>
      </c>
      <c r="Y128" s="161" t="s">
        <v>163</v>
      </c>
      <c r="Z128" s="150"/>
      <c r="AA128" s="150"/>
      <c r="AB128" s="150"/>
      <c r="AC128" s="150"/>
      <c r="AD128" s="150"/>
      <c r="AE128" s="150"/>
      <c r="AF128" s="150"/>
      <c r="AG128" s="150" t="s">
        <v>170</v>
      </c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</row>
    <row r="129" spans="1:60" ht="22.5" outlineLevel="2" x14ac:dyDescent="0.2">
      <c r="A129" s="157"/>
      <c r="B129" s="158"/>
      <c r="C129" s="192" t="s">
        <v>279</v>
      </c>
      <c r="D129" s="163"/>
      <c r="E129" s="164">
        <v>1.62</v>
      </c>
      <c r="F129" s="161"/>
      <c r="G129" s="161"/>
      <c r="H129" s="161"/>
      <c r="I129" s="161"/>
      <c r="J129" s="161"/>
      <c r="K129" s="161"/>
      <c r="L129" s="161"/>
      <c r="M129" s="161"/>
      <c r="N129" s="160"/>
      <c r="O129" s="160"/>
      <c r="P129" s="160"/>
      <c r="Q129" s="160"/>
      <c r="R129" s="161"/>
      <c r="S129" s="161"/>
      <c r="T129" s="161"/>
      <c r="U129" s="161"/>
      <c r="V129" s="161"/>
      <c r="W129" s="161"/>
      <c r="X129" s="161"/>
      <c r="Y129" s="161"/>
      <c r="Z129" s="150"/>
      <c r="AA129" s="150"/>
      <c r="AB129" s="150"/>
      <c r="AC129" s="150"/>
      <c r="AD129" s="150"/>
      <c r="AE129" s="150"/>
      <c r="AF129" s="150"/>
      <c r="AG129" s="150" t="s">
        <v>142</v>
      </c>
      <c r="AH129" s="150">
        <v>0</v>
      </c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</row>
    <row r="130" spans="1:60" outlineLevel="3" x14ac:dyDescent="0.2">
      <c r="A130" s="157"/>
      <c r="B130" s="158"/>
      <c r="C130" s="192" t="s">
        <v>187</v>
      </c>
      <c r="D130" s="163"/>
      <c r="E130" s="164"/>
      <c r="F130" s="161"/>
      <c r="G130" s="161"/>
      <c r="H130" s="161"/>
      <c r="I130" s="161"/>
      <c r="J130" s="161"/>
      <c r="K130" s="161"/>
      <c r="L130" s="161"/>
      <c r="M130" s="161"/>
      <c r="N130" s="160"/>
      <c r="O130" s="160"/>
      <c r="P130" s="160"/>
      <c r="Q130" s="160"/>
      <c r="R130" s="161"/>
      <c r="S130" s="161"/>
      <c r="T130" s="161"/>
      <c r="U130" s="161"/>
      <c r="V130" s="161"/>
      <c r="W130" s="161"/>
      <c r="X130" s="161"/>
      <c r="Y130" s="161"/>
      <c r="Z130" s="150"/>
      <c r="AA130" s="150"/>
      <c r="AB130" s="150"/>
      <c r="AC130" s="150"/>
      <c r="AD130" s="150"/>
      <c r="AE130" s="150"/>
      <c r="AF130" s="150"/>
      <c r="AG130" s="150" t="s">
        <v>142</v>
      </c>
      <c r="AH130" s="150">
        <v>0</v>
      </c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</row>
    <row r="131" spans="1:60" outlineLevel="3" x14ac:dyDescent="0.2">
      <c r="A131" s="157"/>
      <c r="B131" s="158"/>
      <c r="C131" s="192" t="s">
        <v>280</v>
      </c>
      <c r="D131" s="163"/>
      <c r="E131" s="164">
        <v>11.6075</v>
      </c>
      <c r="F131" s="161"/>
      <c r="G131" s="161"/>
      <c r="H131" s="161"/>
      <c r="I131" s="161"/>
      <c r="J131" s="161"/>
      <c r="K131" s="161"/>
      <c r="L131" s="161"/>
      <c r="M131" s="161"/>
      <c r="N131" s="160"/>
      <c r="O131" s="160"/>
      <c r="P131" s="160"/>
      <c r="Q131" s="160"/>
      <c r="R131" s="161"/>
      <c r="S131" s="161"/>
      <c r="T131" s="161"/>
      <c r="U131" s="161"/>
      <c r="V131" s="161"/>
      <c r="W131" s="161"/>
      <c r="X131" s="161"/>
      <c r="Y131" s="161"/>
      <c r="Z131" s="150"/>
      <c r="AA131" s="150"/>
      <c r="AB131" s="150"/>
      <c r="AC131" s="150"/>
      <c r="AD131" s="150"/>
      <c r="AE131" s="150"/>
      <c r="AF131" s="150"/>
      <c r="AG131" s="150" t="s">
        <v>142</v>
      </c>
      <c r="AH131" s="150">
        <v>0</v>
      </c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</row>
    <row r="132" spans="1:60" outlineLevel="1" x14ac:dyDescent="0.2">
      <c r="A132" s="176">
        <v>45</v>
      </c>
      <c r="B132" s="177" t="s">
        <v>281</v>
      </c>
      <c r="C132" s="191" t="s">
        <v>282</v>
      </c>
      <c r="D132" s="178" t="s">
        <v>283</v>
      </c>
      <c r="E132" s="179">
        <v>0.46400999999999998</v>
      </c>
      <c r="F132" s="180"/>
      <c r="G132" s="181">
        <f>ROUND(E132*F132,2)</f>
        <v>0</v>
      </c>
      <c r="H132" s="162">
        <v>9226.2000000000007</v>
      </c>
      <c r="I132" s="161">
        <f>ROUND(E132*H132,2)</f>
        <v>4281.05</v>
      </c>
      <c r="J132" s="162">
        <v>1674.56</v>
      </c>
      <c r="K132" s="161">
        <f>ROUND(E132*J132,2)</f>
        <v>777.01</v>
      </c>
      <c r="L132" s="161">
        <v>21</v>
      </c>
      <c r="M132" s="161">
        <f>G132*(1+L132/100)</f>
        <v>0</v>
      </c>
      <c r="N132" s="160">
        <v>1.787E-2</v>
      </c>
      <c r="O132" s="160">
        <f>ROUND(E132*N132,2)</f>
        <v>0.01</v>
      </c>
      <c r="P132" s="160">
        <v>0</v>
      </c>
      <c r="Q132" s="160">
        <f>ROUND(E132*P132,2)</f>
        <v>0</v>
      </c>
      <c r="R132" s="161"/>
      <c r="S132" s="161" t="s">
        <v>121</v>
      </c>
      <c r="T132" s="161" t="s">
        <v>122</v>
      </c>
      <c r="U132" s="161">
        <v>0</v>
      </c>
      <c r="V132" s="161">
        <f>ROUND(E132*U132,2)</f>
        <v>0</v>
      </c>
      <c r="W132" s="161"/>
      <c r="X132" s="161" t="s">
        <v>123</v>
      </c>
      <c r="Y132" s="161" t="s">
        <v>163</v>
      </c>
      <c r="Z132" s="150"/>
      <c r="AA132" s="150"/>
      <c r="AB132" s="150"/>
      <c r="AC132" s="150"/>
      <c r="AD132" s="150"/>
      <c r="AE132" s="150"/>
      <c r="AF132" s="150"/>
      <c r="AG132" s="150" t="s">
        <v>170</v>
      </c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</row>
    <row r="133" spans="1:60" outlineLevel="2" x14ac:dyDescent="0.2">
      <c r="A133" s="157"/>
      <c r="B133" s="158"/>
      <c r="C133" s="192" t="s">
        <v>284</v>
      </c>
      <c r="D133" s="163"/>
      <c r="E133" s="164">
        <v>2.2360000000000001E-2</v>
      </c>
      <c r="F133" s="161"/>
      <c r="G133" s="161"/>
      <c r="H133" s="161"/>
      <c r="I133" s="161"/>
      <c r="J133" s="161"/>
      <c r="K133" s="161"/>
      <c r="L133" s="161"/>
      <c r="M133" s="161"/>
      <c r="N133" s="160"/>
      <c r="O133" s="160"/>
      <c r="P133" s="160"/>
      <c r="Q133" s="160"/>
      <c r="R133" s="161"/>
      <c r="S133" s="161"/>
      <c r="T133" s="161"/>
      <c r="U133" s="161"/>
      <c r="V133" s="161"/>
      <c r="W133" s="161"/>
      <c r="X133" s="161"/>
      <c r="Y133" s="161"/>
      <c r="Z133" s="150"/>
      <c r="AA133" s="150"/>
      <c r="AB133" s="150"/>
      <c r="AC133" s="150"/>
      <c r="AD133" s="150"/>
      <c r="AE133" s="150"/>
      <c r="AF133" s="150"/>
      <c r="AG133" s="150" t="s">
        <v>142</v>
      </c>
      <c r="AH133" s="150">
        <v>5</v>
      </c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</row>
    <row r="134" spans="1:60" outlineLevel="3" x14ac:dyDescent="0.2">
      <c r="A134" s="157"/>
      <c r="B134" s="158"/>
      <c r="C134" s="192" t="s">
        <v>285</v>
      </c>
      <c r="D134" s="163"/>
      <c r="E134" s="164">
        <v>0.42115999999999998</v>
      </c>
      <c r="F134" s="161"/>
      <c r="G134" s="161"/>
      <c r="H134" s="161"/>
      <c r="I134" s="161"/>
      <c r="J134" s="161"/>
      <c r="K134" s="161"/>
      <c r="L134" s="161"/>
      <c r="M134" s="161"/>
      <c r="N134" s="160"/>
      <c r="O134" s="160"/>
      <c r="P134" s="160"/>
      <c r="Q134" s="160"/>
      <c r="R134" s="161"/>
      <c r="S134" s="161"/>
      <c r="T134" s="161"/>
      <c r="U134" s="161"/>
      <c r="V134" s="161"/>
      <c r="W134" s="161"/>
      <c r="X134" s="161"/>
      <c r="Y134" s="161"/>
      <c r="Z134" s="150"/>
      <c r="AA134" s="150"/>
      <c r="AB134" s="150"/>
      <c r="AC134" s="150"/>
      <c r="AD134" s="150"/>
      <c r="AE134" s="150"/>
      <c r="AF134" s="150"/>
      <c r="AG134" s="150" t="s">
        <v>142</v>
      </c>
      <c r="AH134" s="150">
        <v>5</v>
      </c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</row>
    <row r="135" spans="1:60" outlineLevel="3" x14ac:dyDescent="0.2">
      <c r="A135" s="157"/>
      <c r="B135" s="158"/>
      <c r="C135" s="192" t="s">
        <v>286</v>
      </c>
      <c r="D135" s="163"/>
      <c r="E135" s="164">
        <v>2.0490000000000001E-2</v>
      </c>
      <c r="F135" s="161"/>
      <c r="G135" s="161"/>
      <c r="H135" s="161"/>
      <c r="I135" s="161"/>
      <c r="J135" s="161"/>
      <c r="K135" s="161"/>
      <c r="L135" s="161"/>
      <c r="M135" s="161"/>
      <c r="N135" s="160"/>
      <c r="O135" s="160"/>
      <c r="P135" s="160"/>
      <c r="Q135" s="160"/>
      <c r="R135" s="161"/>
      <c r="S135" s="161"/>
      <c r="T135" s="161"/>
      <c r="U135" s="161"/>
      <c r="V135" s="161"/>
      <c r="W135" s="161"/>
      <c r="X135" s="161"/>
      <c r="Y135" s="161"/>
      <c r="Z135" s="150"/>
      <c r="AA135" s="150"/>
      <c r="AB135" s="150"/>
      <c r="AC135" s="150"/>
      <c r="AD135" s="150"/>
      <c r="AE135" s="150"/>
      <c r="AF135" s="150"/>
      <c r="AG135" s="150" t="s">
        <v>142</v>
      </c>
      <c r="AH135" s="150">
        <v>5</v>
      </c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</row>
    <row r="136" spans="1:60" outlineLevel="1" x14ac:dyDescent="0.2">
      <c r="A136" s="176">
        <v>46</v>
      </c>
      <c r="B136" s="177" t="s">
        <v>287</v>
      </c>
      <c r="C136" s="191" t="s">
        <v>288</v>
      </c>
      <c r="D136" s="178" t="s">
        <v>137</v>
      </c>
      <c r="E136" s="179">
        <v>1.863</v>
      </c>
      <c r="F136" s="180"/>
      <c r="G136" s="181">
        <f>ROUND(E136*F136,2)</f>
        <v>0</v>
      </c>
      <c r="H136" s="162">
        <v>153.6</v>
      </c>
      <c r="I136" s="161">
        <f>ROUND(E136*H136,2)</f>
        <v>286.16000000000003</v>
      </c>
      <c r="J136" s="162">
        <v>0</v>
      </c>
      <c r="K136" s="161">
        <f>ROUND(E136*J136,2)</f>
        <v>0</v>
      </c>
      <c r="L136" s="161">
        <v>21</v>
      </c>
      <c r="M136" s="161">
        <f>G136*(1+L136/100)</f>
        <v>0</v>
      </c>
      <c r="N136" s="160">
        <v>7.1999999999999998E-3</v>
      </c>
      <c r="O136" s="160">
        <f>ROUND(E136*N136,2)</f>
        <v>0.01</v>
      </c>
      <c r="P136" s="160">
        <v>0</v>
      </c>
      <c r="Q136" s="160">
        <f>ROUND(E136*P136,2)</f>
        <v>0</v>
      </c>
      <c r="R136" s="161"/>
      <c r="S136" s="161" t="s">
        <v>121</v>
      </c>
      <c r="T136" s="161" t="s">
        <v>122</v>
      </c>
      <c r="U136" s="161">
        <v>0</v>
      </c>
      <c r="V136" s="161">
        <f>ROUND(E136*U136,2)</f>
        <v>0</v>
      </c>
      <c r="W136" s="161"/>
      <c r="X136" s="161" t="s">
        <v>190</v>
      </c>
      <c r="Y136" s="161" t="s">
        <v>163</v>
      </c>
      <c r="Z136" s="150"/>
      <c r="AA136" s="150"/>
      <c r="AB136" s="150"/>
      <c r="AC136" s="150"/>
      <c r="AD136" s="150"/>
      <c r="AE136" s="150"/>
      <c r="AF136" s="150"/>
      <c r="AG136" s="150" t="s">
        <v>191</v>
      </c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</row>
    <row r="137" spans="1:60" ht="22.5" outlineLevel="2" x14ac:dyDescent="0.2">
      <c r="A137" s="157"/>
      <c r="B137" s="158"/>
      <c r="C137" s="192" t="s">
        <v>279</v>
      </c>
      <c r="D137" s="163"/>
      <c r="E137" s="164">
        <v>1.62</v>
      </c>
      <c r="F137" s="161"/>
      <c r="G137" s="161"/>
      <c r="H137" s="161"/>
      <c r="I137" s="161"/>
      <c r="J137" s="161"/>
      <c r="K137" s="161"/>
      <c r="L137" s="161"/>
      <c r="M137" s="161"/>
      <c r="N137" s="160"/>
      <c r="O137" s="160"/>
      <c r="P137" s="160"/>
      <c r="Q137" s="160"/>
      <c r="R137" s="161"/>
      <c r="S137" s="161"/>
      <c r="T137" s="161"/>
      <c r="U137" s="161"/>
      <c r="V137" s="161"/>
      <c r="W137" s="161"/>
      <c r="X137" s="161"/>
      <c r="Y137" s="161"/>
      <c r="Z137" s="150"/>
      <c r="AA137" s="150"/>
      <c r="AB137" s="150"/>
      <c r="AC137" s="150"/>
      <c r="AD137" s="150"/>
      <c r="AE137" s="150"/>
      <c r="AF137" s="150"/>
      <c r="AG137" s="150" t="s">
        <v>142</v>
      </c>
      <c r="AH137" s="150">
        <v>0</v>
      </c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</row>
    <row r="138" spans="1:60" outlineLevel="3" x14ac:dyDescent="0.2">
      <c r="A138" s="157"/>
      <c r="B138" s="158"/>
      <c r="C138" s="193" t="s">
        <v>194</v>
      </c>
      <c r="D138" s="165"/>
      <c r="E138" s="166">
        <v>0.24299999999999999</v>
      </c>
      <c r="F138" s="161"/>
      <c r="G138" s="161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61"/>
      <c r="Z138" s="150"/>
      <c r="AA138" s="150"/>
      <c r="AB138" s="150"/>
      <c r="AC138" s="150"/>
      <c r="AD138" s="150"/>
      <c r="AE138" s="150"/>
      <c r="AF138" s="150"/>
      <c r="AG138" s="150" t="s">
        <v>142</v>
      </c>
      <c r="AH138" s="150">
        <v>4</v>
      </c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</row>
    <row r="139" spans="1:60" outlineLevel="1" x14ac:dyDescent="0.2">
      <c r="A139" s="176">
        <v>47</v>
      </c>
      <c r="B139" s="177" t="s">
        <v>289</v>
      </c>
      <c r="C139" s="191" t="s">
        <v>290</v>
      </c>
      <c r="D139" s="178" t="s">
        <v>137</v>
      </c>
      <c r="E139" s="179">
        <v>23.397600000000001</v>
      </c>
      <c r="F139" s="180"/>
      <c r="G139" s="181">
        <f>ROUND(E139*F139,2)</f>
        <v>0</v>
      </c>
      <c r="H139" s="162">
        <v>586.02</v>
      </c>
      <c r="I139" s="161">
        <f>ROUND(E139*H139,2)</f>
        <v>13711.46</v>
      </c>
      <c r="J139" s="162">
        <v>0</v>
      </c>
      <c r="K139" s="161">
        <f>ROUND(E139*J139,2)</f>
        <v>0</v>
      </c>
      <c r="L139" s="161">
        <v>21</v>
      </c>
      <c r="M139" s="161">
        <f>G139*(1+L139/100)</f>
        <v>0</v>
      </c>
      <c r="N139" s="160">
        <v>1.04E-2</v>
      </c>
      <c r="O139" s="160">
        <f>ROUND(E139*N139,2)</f>
        <v>0.24</v>
      </c>
      <c r="P139" s="160">
        <v>0</v>
      </c>
      <c r="Q139" s="160">
        <f>ROUND(E139*P139,2)</f>
        <v>0</v>
      </c>
      <c r="R139" s="161"/>
      <c r="S139" s="161" t="s">
        <v>121</v>
      </c>
      <c r="T139" s="161" t="s">
        <v>122</v>
      </c>
      <c r="U139" s="161">
        <v>0</v>
      </c>
      <c r="V139" s="161">
        <f>ROUND(E139*U139,2)</f>
        <v>0</v>
      </c>
      <c r="W139" s="161"/>
      <c r="X139" s="161" t="s">
        <v>190</v>
      </c>
      <c r="Y139" s="161" t="s">
        <v>163</v>
      </c>
      <c r="Z139" s="150"/>
      <c r="AA139" s="150"/>
      <c r="AB139" s="150"/>
      <c r="AC139" s="150"/>
      <c r="AD139" s="150"/>
      <c r="AE139" s="150"/>
      <c r="AF139" s="150"/>
      <c r="AG139" s="150" t="s">
        <v>191</v>
      </c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</row>
    <row r="140" spans="1:60" outlineLevel="2" x14ac:dyDescent="0.2">
      <c r="A140" s="157"/>
      <c r="B140" s="158"/>
      <c r="C140" s="192" t="s">
        <v>265</v>
      </c>
      <c r="D140" s="163"/>
      <c r="E140" s="164"/>
      <c r="F140" s="161"/>
      <c r="G140" s="161"/>
      <c r="H140" s="161"/>
      <c r="I140" s="161"/>
      <c r="J140" s="161"/>
      <c r="K140" s="161"/>
      <c r="L140" s="161"/>
      <c r="M140" s="161"/>
      <c r="N140" s="160"/>
      <c r="O140" s="160"/>
      <c r="P140" s="160"/>
      <c r="Q140" s="160"/>
      <c r="R140" s="161"/>
      <c r="S140" s="161"/>
      <c r="T140" s="161"/>
      <c r="U140" s="161"/>
      <c r="V140" s="161"/>
      <c r="W140" s="161"/>
      <c r="X140" s="161"/>
      <c r="Y140" s="161"/>
      <c r="Z140" s="150"/>
      <c r="AA140" s="150"/>
      <c r="AB140" s="150"/>
      <c r="AC140" s="150"/>
      <c r="AD140" s="150"/>
      <c r="AE140" s="150"/>
      <c r="AF140" s="150"/>
      <c r="AG140" s="150" t="s">
        <v>142</v>
      </c>
      <c r="AH140" s="150">
        <v>0</v>
      </c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</row>
    <row r="141" spans="1:60" outlineLevel="3" x14ac:dyDescent="0.2">
      <c r="A141" s="157"/>
      <c r="B141" s="158"/>
      <c r="C141" s="192" t="s">
        <v>291</v>
      </c>
      <c r="D141" s="163"/>
      <c r="E141" s="164">
        <v>7.923</v>
      </c>
      <c r="F141" s="161"/>
      <c r="G141" s="161"/>
      <c r="H141" s="161"/>
      <c r="I141" s="161"/>
      <c r="J141" s="161"/>
      <c r="K141" s="161"/>
      <c r="L141" s="161"/>
      <c r="M141" s="161"/>
      <c r="N141" s="160"/>
      <c r="O141" s="160"/>
      <c r="P141" s="160"/>
      <c r="Q141" s="160"/>
      <c r="R141" s="161"/>
      <c r="S141" s="161"/>
      <c r="T141" s="161"/>
      <c r="U141" s="161"/>
      <c r="V141" s="161"/>
      <c r="W141" s="161"/>
      <c r="X141" s="161"/>
      <c r="Y141" s="161"/>
      <c r="Z141" s="150"/>
      <c r="AA141" s="150"/>
      <c r="AB141" s="150"/>
      <c r="AC141" s="150"/>
      <c r="AD141" s="150"/>
      <c r="AE141" s="150"/>
      <c r="AF141" s="150"/>
      <c r="AG141" s="150" t="s">
        <v>142</v>
      </c>
      <c r="AH141" s="150">
        <v>5</v>
      </c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</row>
    <row r="142" spans="1:60" outlineLevel="3" x14ac:dyDescent="0.2">
      <c r="A142" s="157"/>
      <c r="B142" s="158"/>
      <c r="C142" s="192" t="s">
        <v>292</v>
      </c>
      <c r="D142" s="163"/>
      <c r="E142" s="164">
        <v>11.574999999999999</v>
      </c>
      <c r="F142" s="161"/>
      <c r="G142" s="161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0"/>
      <c r="AA142" s="150"/>
      <c r="AB142" s="150"/>
      <c r="AC142" s="150"/>
      <c r="AD142" s="150"/>
      <c r="AE142" s="150"/>
      <c r="AF142" s="150"/>
      <c r="AG142" s="150" t="s">
        <v>142</v>
      </c>
      <c r="AH142" s="150">
        <v>0</v>
      </c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</row>
    <row r="143" spans="1:60" outlineLevel="3" x14ac:dyDescent="0.2">
      <c r="A143" s="157"/>
      <c r="B143" s="158"/>
      <c r="C143" s="193" t="s">
        <v>293</v>
      </c>
      <c r="D143" s="165"/>
      <c r="E143" s="166">
        <v>3.8996</v>
      </c>
      <c r="F143" s="161"/>
      <c r="G143" s="161"/>
      <c r="H143" s="161"/>
      <c r="I143" s="161"/>
      <c r="J143" s="161"/>
      <c r="K143" s="161"/>
      <c r="L143" s="161"/>
      <c r="M143" s="161"/>
      <c r="N143" s="160"/>
      <c r="O143" s="160"/>
      <c r="P143" s="160"/>
      <c r="Q143" s="160"/>
      <c r="R143" s="161"/>
      <c r="S143" s="161"/>
      <c r="T143" s="161"/>
      <c r="U143" s="161"/>
      <c r="V143" s="161"/>
      <c r="W143" s="161"/>
      <c r="X143" s="161"/>
      <c r="Y143" s="161"/>
      <c r="Z143" s="150"/>
      <c r="AA143" s="150"/>
      <c r="AB143" s="150"/>
      <c r="AC143" s="150"/>
      <c r="AD143" s="150"/>
      <c r="AE143" s="150"/>
      <c r="AF143" s="150"/>
      <c r="AG143" s="150" t="s">
        <v>142</v>
      </c>
      <c r="AH143" s="150">
        <v>4</v>
      </c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</row>
    <row r="144" spans="1:60" outlineLevel="1" x14ac:dyDescent="0.2">
      <c r="A144" s="176">
        <v>48</v>
      </c>
      <c r="B144" s="177" t="s">
        <v>294</v>
      </c>
      <c r="C144" s="191" t="s">
        <v>295</v>
      </c>
      <c r="D144" s="178" t="s">
        <v>283</v>
      </c>
      <c r="E144" s="179">
        <v>2.0490000000000001E-2</v>
      </c>
      <c r="F144" s="180"/>
      <c r="G144" s="181">
        <f>ROUND(E144*F144,2)</f>
        <v>0</v>
      </c>
      <c r="H144" s="162">
        <v>10338.129999999999</v>
      </c>
      <c r="I144" s="161">
        <f>ROUND(E144*H144,2)</f>
        <v>211.83</v>
      </c>
      <c r="J144" s="162">
        <v>0</v>
      </c>
      <c r="K144" s="161">
        <f>ROUND(E144*J144,2)</f>
        <v>0</v>
      </c>
      <c r="L144" s="161">
        <v>21</v>
      </c>
      <c r="M144" s="161">
        <f>G144*(1+L144/100)</f>
        <v>0</v>
      </c>
      <c r="N144" s="160">
        <v>0.6</v>
      </c>
      <c r="O144" s="160">
        <f>ROUND(E144*N144,2)</f>
        <v>0.01</v>
      </c>
      <c r="P144" s="160">
        <v>0</v>
      </c>
      <c r="Q144" s="160">
        <f>ROUND(E144*P144,2)</f>
        <v>0</v>
      </c>
      <c r="R144" s="161"/>
      <c r="S144" s="161" t="s">
        <v>121</v>
      </c>
      <c r="T144" s="161" t="s">
        <v>122</v>
      </c>
      <c r="U144" s="161">
        <v>0</v>
      </c>
      <c r="V144" s="161">
        <f>ROUND(E144*U144,2)</f>
        <v>0</v>
      </c>
      <c r="W144" s="161"/>
      <c r="X144" s="161" t="s">
        <v>190</v>
      </c>
      <c r="Y144" s="161" t="s">
        <v>163</v>
      </c>
      <c r="Z144" s="150"/>
      <c r="AA144" s="150"/>
      <c r="AB144" s="150"/>
      <c r="AC144" s="150"/>
      <c r="AD144" s="150"/>
      <c r="AE144" s="150"/>
      <c r="AF144" s="150"/>
      <c r="AG144" s="150" t="s">
        <v>191</v>
      </c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</row>
    <row r="145" spans="1:60" outlineLevel="2" x14ac:dyDescent="0.2">
      <c r="A145" s="157"/>
      <c r="B145" s="158"/>
      <c r="C145" s="192" t="s">
        <v>296</v>
      </c>
      <c r="D145" s="163"/>
      <c r="E145" s="164"/>
      <c r="F145" s="161"/>
      <c r="G145" s="161"/>
      <c r="H145" s="161"/>
      <c r="I145" s="161"/>
      <c r="J145" s="161"/>
      <c r="K145" s="161"/>
      <c r="L145" s="161"/>
      <c r="M145" s="161"/>
      <c r="N145" s="160"/>
      <c r="O145" s="160"/>
      <c r="P145" s="160"/>
      <c r="Q145" s="160"/>
      <c r="R145" s="161"/>
      <c r="S145" s="161"/>
      <c r="T145" s="161"/>
      <c r="U145" s="161"/>
      <c r="V145" s="161"/>
      <c r="W145" s="161"/>
      <c r="X145" s="161"/>
      <c r="Y145" s="161"/>
      <c r="Z145" s="150"/>
      <c r="AA145" s="150"/>
      <c r="AB145" s="150"/>
      <c r="AC145" s="150"/>
      <c r="AD145" s="150"/>
      <c r="AE145" s="150"/>
      <c r="AF145" s="150"/>
      <c r="AG145" s="150" t="s">
        <v>142</v>
      </c>
      <c r="AH145" s="150">
        <v>0</v>
      </c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</row>
    <row r="146" spans="1:60" outlineLevel="3" x14ac:dyDescent="0.2">
      <c r="A146" s="157"/>
      <c r="B146" s="158"/>
      <c r="C146" s="192" t="s">
        <v>297</v>
      </c>
      <c r="D146" s="163"/>
      <c r="E146" s="164">
        <v>9.7199999999999995E-3</v>
      </c>
      <c r="F146" s="161"/>
      <c r="G146" s="161"/>
      <c r="H146" s="161"/>
      <c r="I146" s="161"/>
      <c r="J146" s="161"/>
      <c r="K146" s="161"/>
      <c r="L146" s="161"/>
      <c r="M146" s="161"/>
      <c r="N146" s="160"/>
      <c r="O146" s="160"/>
      <c r="P146" s="160"/>
      <c r="Q146" s="160"/>
      <c r="R146" s="161"/>
      <c r="S146" s="161"/>
      <c r="T146" s="161"/>
      <c r="U146" s="161"/>
      <c r="V146" s="161"/>
      <c r="W146" s="161"/>
      <c r="X146" s="161"/>
      <c r="Y146" s="161"/>
      <c r="Z146" s="150"/>
      <c r="AA146" s="150"/>
      <c r="AB146" s="150"/>
      <c r="AC146" s="150"/>
      <c r="AD146" s="150"/>
      <c r="AE146" s="150"/>
      <c r="AF146" s="150"/>
      <c r="AG146" s="150" t="s">
        <v>142</v>
      </c>
      <c r="AH146" s="150">
        <v>0</v>
      </c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</row>
    <row r="147" spans="1:60" outlineLevel="3" x14ac:dyDescent="0.2">
      <c r="A147" s="157"/>
      <c r="B147" s="158"/>
      <c r="C147" s="192" t="s">
        <v>298</v>
      </c>
      <c r="D147" s="163"/>
      <c r="E147" s="164">
        <v>8.0999999999999996E-3</v>
      </c>
      <c r="F147" s="161"/>
      <c r="G147" s="161"/>
      <c r="H147" s="161"/>
      <c r="I147" s="161"/>
      <c r="J147" s="161"/>
      <c r="K147" s="161"/>
      <c r="L147" s="161"/>
      <c r="M147" s="161"/>
      <c r="N147" s="160"/>
      <c r="O147" s="160"/>
      <c r="P147" s="160"/>
      <c r="Q147" s="160"/>
      <c r="R147" s="161"/>
      <c r="S147" s="161"/>
      <c r="T147" s="161"/>
      <c r="U147" s="161"/>
      <c r="V147" s="161"/>
      <c r="W147" s="161"/>
      <c r="X147" s="161"/>
      <c r="Y147" s="161"/>
      <c r="Z147" s="150"/>
      <c r="AA147" s="150"/>
      <c r="AB147" s="150"/>
      <c r="AC147" s="150"/>
      <c r="AD147" s="150"/>
      <c r="AE147" s="150"/>
      <c r="AF147" s="150"/>
      <c r="AG147" s="150" t="s">
        <v>142</v>
      </c>
      <c r="AH147" s="150">
        <v>0</v>
      </c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</row>
    <row r="148" spans="1:60" outlineLevel="3" x14ac:dyDescent="0.2">
      <c r="A148" s="157"/>
      <c r="B148" s="158"/>
      <c r="C148" s="193" t="s">
        <v>194</v>
      </c>
      <c r="D148" s="165"/>
      <c r="E148" s="166">
        <v>2.6700000000000001E-3</v>
      </c>
      <c r="F148" s="161"/>
      <c r="G148" s="161"/>
      <c r="H148" s="161"/>
      <c r="I148" s="161"/>
      <c r="J148" s="161"/>
      <c r="K148" s="161"/>
      <c r="L148" s="161"/>
      <c r="M148" s="161"/>
      <c r="N148" s="160"/>
      <c r="O148" s="160"/>
      <c r="P148" s="160"/>
      <c r="Q148" s="160"/>
      <c r="R148" s="161"/>
      <c r="S148" s="161"/>
      <c r="T148" s="161"/>
      <c r="U148" s="161"/>
      <c r="V148" s="161"/>
      <c r="W148" s="161"/>
      <c r="X148" s="161"/>
      <c r="Y148" s="161"/>
      <c r="Z148" s="150"/>
      <c r="AA148" s="150"/>
      <c r="AB148" s="150"/>
      <c r="AC148" s="150"/>
      <c r="AD148" s="150"/>
      <c r="AE148" s="150"/>
      <c r="AF148" s="150"/>
      <c r="AG148" s="150" t="s">
        <v>142</v>
      </c>
      <c r="AH148" s="150">
        <v>4</v>
      </c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</row>
    <row r="149" spans="1:60" outlineLevel="1" x14ac:dyDescent="0.2">
      <c r="A149" s="157">
        <v>49</v>
      </c>
      <c r="B149" s="158" t="s">
        <v>299</v>
      </c>
      <c r="C149" s="194" t="s">
        <v>300</v>
      </c>
      <c r="D149" s="159" t="s">
        <v>0</v>
      </c>
      <c r="E149" s="188"/>
      <c r="F149" s="162"/>
      <c r="G149" s="161">
        <f>ROUND(E149*F149,2)</f>
        <v>0</v>
      </c>
      <c r="H149" s="162">
        <v>0</v>
      </c>
      <c r="I149" s="161">
        <f>ROUND(E149*H149,2)</f>
        <v>0</v>
      </c>
      <c r="J149" s="162">
        <v>33</v>
      </c>
      <c r="K149" s="161">
        <f>ROUND(E149*J149,2)</f>
        <v>0</v>
      </c>
      <c r="L149" s="161">
        <v>21</v>
      </c>
      <c r="M149" s="161">
        <f>G149*(1+L149/100)</f>
        <v>0</v>
      </c>
      <c r="N149" s="160">
        <v>0</v>
      </c>
      <c r="O149" s="160">
        <f>ROUND(E149*N149,2)</f>
        <v>0</v>
      </c>
      <c r="P149" s="160">
        <v>0</v>
      </c>
      <c r="Q149" s="160">
        <f>ROUND(E149*P149,2)</f>
        <v>0</v>
      </c>
      <c r="R149" s="161"/>
      <c r="S149" s="161" t="s">
        <v>129</v>
      </c>
      <c r="T149" s="161" t="s">
        <v>122</v>
      </c>
      <c r="U149" s="161">
        <v>2.681E-2</v>
      </c>
      <c r="V149" s="161">
        <f>ROUND(E149*U149,2)</f>
        <v>0</v>
      </c>
      <c r="W149" s="161"/>
      <c r="X149" s="161" t="s">
        <v>200</v>
      </c>
      <c r="Y149" s="161" t="s">
        <v>163</v>
      </c>
      <c r="Z149" s="150"/>
      <c r="AA149" s="150"/>
      <c r="AB149" s="150"/>
      <c r="AC149" s="150"/>
      <c r="AD149" s="150"/>
      <c r="AE149" s="150"/>
      <c r="AF149" s="150"/>
      <c r="AG149" s="150" t="s">
        <v>235</v>
      </c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</row>
    <row r="150" spans="1:60" x14ac:dyDescent="0.2">
      <c r="A150" s="169" t="s">
        <v>116</v>
      </c>
      <c r="B150" s="170" t="s">
        <v>78</v>
      </c>
      <c r="C150" s="189" t="s">
        <v>79</v>
      </c>
      <c r="D150" s="171"/>
      <c r="E150" s="172"/>
      <c r="F150" s="173"/>
      <c r="G150" s="174">
        <f>SUMIF(AG151:AG153,"&lt;&gt;NOR",G151:G153)</f>
        <v>0</v>
      </c>
      <c r="H150" s="168"/>
      <c r="I150" s="168">
        <f>SUM(I151:I153)</f>
        <v>0</v>
      </c>
      <c r="J150" s="168"/>
      <c r="K150" s="168">
        <f>SUM(K151:K153)</f>
        <v>317231.46000000002</v>
      </c>
      <c r="L150" s="168"/>
      <c r="M150" s="168">
        <f>SUM(M151:M153)</f>
        <v>0</v>
      </c>
      <c r="N150" s="167"/>
      <c r="O150" s="167">
        <f>SUM(O151:O153)</f>
        <v>4.6899999999999995</v>
      </c>
      <c r="P150" s="167"/>
      <c r="Q150" s="167">
        <f>SUM(Q151:Q153)</f>
        <v>0</v>
      </c>
      <c r="R150" s="168"/>
      <c r="S150" s="168"/>
      <c r="T150" s="168"/>
      <c r="U150" s="168"/>
      <c r="V150" s="168">
        <f>SUM(V151:V153)</f>
        <v>252.02999999999997</v>
      </c>
      <c r="W150" s="168"/>
      <c r="X150" s="168"/>
      <c r="Y150" s="168"/>
      <c r="AG150" t="s">
        <v>117</v>
      </c>
    </row>
    <row r="151" spans="1:60" outlineLevel="1" x14ac:dyDescent="0.2">
      <c r="A151" s="176">
        <v>50</v>
      </c>
      <c r="B151" s="177" t="s">
        <v>301</v>
      </c>
      <c r="C151" s="191" t="s">
        <v>302</v>
      </c>
      <c r="D151" s="178" t="s">
        <v>137</v>
      </c>
      <c r="E151" s="179">
        <v>168.46625</v>
      </c>
      <c r="F151" s="180"/>
      <c r="G151" s="181">
        <f>ROUND(E151*F151,2)</f>
        <v>0</v>
      </c>
      <c r="H151" s="162">
        <v>0</v>
      </c>
      <c r="I151" s="161">
        <f>ROUND(E151*H151,2)</f>
        <v>0</v>
      </c>
      <c r="J151" s="162">
        <v>374.92643184999997</v>
      </c>
      <c r="K151" s="161">
        <f>ROUND(E151*J151,2)</f>
        <v>63162.45</v>
      </c>
      <c r="L151" s="161">
        <v>21</v>
      </c>
      <c r="M151" s="161">
        <f>G151*(1+L151/100)</f>
        <v>0</v>
      </c>
      <c r="N151" s="160">
        <v>1.43E-2</v>
      </c>
      <c r="O151" s="160">
        <f>ROUND(E151*N151,2)</f>
        <v>2.41</v>
      </c>
      <c r="P151" s="160">
        <v>0</v>
      </c>
      <c r="Q151" s="160">
        <f>ROUND(E151*P151,2)</f>
        <v>0</v>
      </c>
      <c r="R151" s="161"/>
      <c r="S151" s="161" t="s">
        <v>121</v>
      </c>
      <c r="T151" s="161" t="s">
        <v>122</v>
      </c>
      <c r="U151" s="161">
        <v>0.48499999999999999</v>
      </c>
      <c r="V151" s="161">
        <f>ROUND(E151*U151,2)</f>
        <v>81.709999999999994</v>
      </c>
      <c r="W151" s="161"/>
      <c r="X151" s="161" t="s">
        <v>123</v>
      </c>
      <c r="Y151" s="161" t="s">
        <v>163</v>
      </c>
      <c r="Z151" s="150"/>
      <c r="AA151" s="150"/>
      <c r="AB151" s="150"/>
      <c r="AC151" s="150"/>
      <c r="AD151" s="150"/>
      <c r="AE151" s="150"/>
      <c r="AF151" s="150"/>
      <c r="AG151" s="150" t="s">
        <v>125</v>
      </c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</row>
    <row r="152" spans="1:60" outlineLevel="2" x14ac:dyDescent="0.2">
      <c r="A152" s="157"/>
      <c r="B152" s="158"/>
      <c r="C152" s="192" t="s">
        <v>303</v>
      </c>
      <c r="D152" s="163"/>
      <c r="E152" s="164">
        <v>168.46625</v>
      </c>
      <c r="F152" s="161"/>
      <c r="G152" s="161"/>
      <c r="H152" s="161"/>
      <c r="I152" s="161"/>
      <c r="J152" s="161"/>
      <c r="K152" s="161"/>
      <c r="L152" s="161"/>
      <c r="M152" s="161"/>
      <c r="N152" s="160"/>
      <c r="O152" s="160"/>
      <c r="P152" s="160"/>
      <c r="Q152" s="160"/>
      <c r="R152" s="161"/>
      <c r="S152" s="161"/>
      <c r="T152" s="161"/>
      <c r="U152" s="161"/>
      <c r="V152" s="161"/>
      <c r="W152" s="161"/>
      <c r="X152" s="161"/>
      <c r="Y152" s="161"/>
      <c r="Z152" s="150"/>
      <c r="AA152" s="150"/>
      <c r="AB152" s="150"/>
      <c r="AC152" s="150"/>
      <c r="AD152" s="150"/>
      <c r="AE152" s="150"/>
      <c r="AF152" s="150"/>
      <c r="AG152" s="150" t="s">
        <v>142</v>
      </c>
      <c r="AH152" s="150">
        <v>0</v>
      </c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</row>
    <row r="153" spans="1:60" ht="33.75" outlineLevel="1" x14ac:dyDescent="0.2">
      <c r="A153" s="182">
        <v>51</v>
      </c>
      <c r="B153" s="183" t="s">
        <v>304</v>
      </c>
      <c r="C153" s="190" t="s">
        <v>305</v>
      </c>
      <c r="D153" s="184" t="s">
        <v>137</v>
      </c>
      <c r="E153" s="185">
        <v>168.46625</v>
      </c>
      <c r="F153" s="186"/>
      <c r="G153" s="187">
        <f>ROUND(E153*F153,2)</f>
        <v>0</v>
      </c>
      <c r="H153" s="162">
        <v>0</v>
      </c>
      <c r="I153" s="161">
        <f>ROUND(E153*H153,2)</f>
        <v>0</v>
      </c>
      <c r="J153" s="162">
        <v>1508.13</v>
      </c>
      <c r="K153" s="161">
        <f>ROUND(E153*J153,2)</f>
        <v>254069.01</v>
      </c>
      <c r="L153" s="161">
        <v>21</v>
      </c>
      <c r="M153" s="161">
        <f>G153*(1+L153/100)</f>
        <v>0</v>
      </c>
      <c r="N153" s="160">
        <v>1.3520000000000001E-2</v>
      </c>
      <c r="O153" s="160">
        <f>ROUND(E153*N153,2)</f>
        <v>2.2799999999999998</v>
      </c>
      <c r="P153" s="160">
        <v>0</v>
      </c>
      <c r="Q153" s="160">
        <f>ROUND(E153*P153,2)</f>
        <v>0</v>
      </c>
      <c r="R153" s="161"/>
      <c r="S153" s="161" t="s">
        <v>121</v>
      </c>
      <c r="T153" s="161" t="s">
        <v>122</v>
      </c>
      <c r="U153" s="161">
        <v>1.0109999999999999</v>
      </c>
      <c r="V153" s="161">
        <f>ROUND(E153*U153,2)</f>
        <v>170.32</v>
      </c>
      <c r="W153" s="161"/>
      <c r="X153" s="161" t="s">
        <v>123</v>
      </c>
      <c r="Y153" s="161" t="s">
        <v>163</v>
      </c>
      <c r="Z153" s="150"/>
      <c r="AA153" s="150"/>
      <c r="AB153" s="150"/>
      <c r="AC153" s="150"/>
      <c r="AD153" s="150"/>
      <c r="AE153" s="150"/>
      <c r="AF153" s="150"/>
      <c r="AG153" s="150" t="s">
        <v>125</v>
      </c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</row>
    <row r="154" spans="1:60" x14ac:dyDescent="0.2">
      <c r="A154" s="169" t="s">
        <v>116</v>
      </c>
      <c r="B154" s="170" t="s">
        <v>80</v>
      </c>
      <c r="C154" s="189" t="s">
        <v>81</v>
      </c>
      <c r="D154" s="171"/>
      <c r="E154" s="172"/>
      <c r="F154" s="173"/>
      <c r="G154" s="174">
        <f>SUMIF(AG155:AG200,"&lt;&gt;NOR",G155:G200)</f>
        <v>0</v>
      </c>
      <c r="H154" s="168"/>
      <c r="I154" s="168">
        <f>SUM(I155:I200)</f>
        <v>169180.84999999998</v>
      </c>
      <c r="J154" s="168"/>
      <c r="K154" s="168">
        <f>SUM(K155:K200)</f>
        <v>471101.65000000008</v>
      </c>
      <c r="L154" s="168"/>
      <c r="M154" s="168">
        <f>SUM(M155:M200)</f>
        <v>0</v>
      </c>
      <c r="N154" s="167"/>
      <c r="O154" s="167">
        <f>SUM(O155:O200)</f>
        <v>2.9099999999999979</v>
      </c>
      <c r="P154" s="167"/>
      <c r="Q154" s="167">
        <f>SUM(Q155:Q200)</f>
        <v>0.2</v>
      </c>
      <c r="R154" s="168"/>
      <c r="S154" s="168"/>
      <c r="T154" s="168"/>
      <c r="U154" s="168"/>
      <c r="V154" s="168">
        <f>SUM(V155:V200)</f>
        <v>331.53</v>
      </c>
      <c r="W154" s="168"/>
      <c r="X154" s="168"/>
      <c r="Y154" s="168"/>
      <c r="AG154" t="s">
        <v>117</v>
      </c>
    </row>
    <row r="155" spans="1:60" outlineLevel="1" x14ac:dyDescent="0.2">
      <c r="A155" s="182">
        <v>52</v>
      </c>
      <c r="B155" s="183" t="s">
        <v>306</v>
      </c>
      <c r="C155" s="190" t="s">
        <v>307</v>
      </c>
      <c r="D155" s="184" t="s">
        <v>270</v>
      </c>
      <c r="E155" s="185">
        <v>2</v>
      </c>
      <c r="F155" s="186"/>
      <c r="G155" s="187">
        <f>ROUND(E155*F155,2)</f>
        <v>0</v>
      </c>
      <c r="H155" s="162">
        <v>396.04</v>
      </c>
      <c r="I155" s="161">
        <f>ROUND(E155*H155,2)</f>
        <v>792.08</v>
      </c>
      <c r="J155" s="162">
        <v>1329.42</v>
      </c>
      <c r="K155" s="161">
        <f>ROUND(E155*J155,2)</f>
        <v>2658.84</v>
      </c>
      <c r="L155" s="161">
        <v>21</v>
      </c>
      <c r="M155" s="161">
        <f>G155*(1+L155/100)</f>
        <v>0</v>
      </c>
      <c r="N155" s="160">
        <v>5.9999999999999995E-4</v>
      </c>
      <c r="O155" s="160">
        <f>ROUND(E155*N155,2)</f>
        <v>0</v>
      </c>
      <c r="P155" s="160">
        <v>0</v>
      </c>
      <c r="Q155" s="160">
        <f>ROUND(E155*P155,2)</f>
        <v>0</v>
      </c>
      <c r="R155" s="161"/>
      <c r="S155" s="161" t="s">
        <v>121</v>
      </c>
      <c r="T155" s="161" t="s">
        <v>122</v>
      </c>
      <c r="U155" s="161">
        <v>0.94599999999999995</v>
      </c>
      <c r="V155" s="161">
        <f>ROUND(E155*U155,2)</f>
        <v>1.89</v>
      </c>
      <c r="W155" s="161"/>
      <c r="X155" s="161" t="s">
        <v>123</v>
      </c>
      <c r="Y155" s="161" t="s">
        <v>163</v>
      </c>
      <c r="Z155" s="150"/>
      <c r="AA155" s="150"/>
      <c r="AB155" s="150"/>
      <c r="AC155" s="150"/>
      <c r="AD155" s="150"/>
      <c r="AE155" s="150"/>
      <c r="AF155" s="150"/>
      <c r="AG155" s="150" t="s">
        <v>125</v>
      </c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</row>
    <row r="156" spans="1:60" ht="22.5" outlineLevel="1" x14ac:dyDescent="0.2">
      <c r="A156" s="176">
        <v>53</v>
      </c>
      <c r="B156" s="177" t="s">
        <v>308</v>
      </c>
      <c r="C156" s="191" t="s">
        <v>449</v>
      </c>
      <c r="D156" s="178" t="s">
        <v>162</v>
      </c>
      <c r="E156" s="179">
        <v>23.215</v>
      </c>
      <c r="F156" s="180"/>
      <c r="G156" s="181">
        <f>ROUND(E156*F156,2)</f>
        <v>0</v>
      </c>
      <c r="H156" s="162">
        <v>1075.5999999999999</v>
      </c>
      <c r="I156" s="161">
        <f>ROUND(E156*H156,2)</f>
        <v>24970.05</v>
      </c>
      <c r="J156" s="162">
        <v>735.26</v>
      </c>
      <c r="K156" s="161">
        <f>ROUND(E156*J156,2)</f>
        <v>17069.060000000001</v>
      </c>
      <c r="L156" s="161">
        <v>21</v>
      </c>
      <c r="M156" s="161">
        <f>G156*(1+L156/100)</f>
        <v>0</v>
      </c>
      <c r="N156" s="160">
        <v>2.99E-3</v>
      </c>
      <c r="O156" s="160">
        <f>ROUND(E156*N156,2)</f>
        <v>7.0000000000000007E-2</v>
      </c>
      <c r="P156" s="160">
        <v>0</v>
      </c>
      <c r="Q156" s="160">
        <f>ROUND(E156*P156,2)</f>
        <v>0</v>
      </c>
      <c r="R156" s="161"/>
      <c r="S156" s="161" t="s">
        <v>121</v>
      </c>
      <c r="T156" s="161" t="s">
        <v>122</v>
      </c>
      <c r="U156" s="161">
        <v>0.40625</v>
      </c>
      <c r="V156" s="161">
        <f>ROUND(E156*U156,2)</f>
        <v>9.43</v>
      </c>
      <c r="W156" s="161"/>
      <c r="X156" s="161" t="s">
        <v>123</v>
      </c>
      <c r="Y156" s="161" t="s">
        <v>163</v>
      </c>
      <c r="Z156" s="150"/>
      <c r="AA156" s="150"/>
      <c r="AB156" s="150"/>
      <c r="AC156" s="150"/>
      <c r="AD156" s="150"/>
      <c r="AE156" s="150"/>
      <c r="AF156" s="150"/>
      <c r="AG156" s="150" t="s">
        <v>170</v>
      </c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</row>
    <row r="157" spans="1:60" outlineLevel="2" x14ac:dyDescent="0.2">
      <c r="A157" s="157"/>
      <c r="B157" s="158"/>
      <c r="C157" s="192" t="s">
        <v>309</v>
      </c>
      <c r="D157" s="163"/>
      <c r="E157" s="164">
        <v>23.215</v>
      </c>
      <c r="F157" s="161"/>
      <c r="G157" s="161"/>
      <c r="H157" s="161"/>
      <c r="I157" s="161"/>
      <c r="J157" s="161"/>
      <c r="K157" s="161"/>
      <c r="L157" s="161"/>
      <c r="M157" s="161"/>
      <c r="N157" s="160"/>
      <c r="O157" s="160"/>
      <c r="P157" s="160"/>
      <c r="Q157" s="160"/>
      <c r="R157" s="161"/>
      <c r="S157" s="161"/>
      <c r="T157" s="161"/>
      <c r="U157" s="161"/>
      <c r="V157" s="161"/>
      <c r="W157" s="161"/>
      <c r="X157" s="161"/>
      <c r="Y157" s="161"/>
      <c r="Z157" s="150"/>
      <c r="AA157" s="150"/>
      <c r="AB157" s="150"/>
      <c r="AC157" s="150"/>
      <c r="AD157" s="150"/>
      <c r="AE157" s="150"/>
      <c r="AF157" s="150"/>
      <c r="AG157" s="150" t="s">
        <v>142</v>
      </c>
      <c r="AH157" s="150">
        <v>0</v>
      </c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</row>
    <row r="158" spans="1:60" ht="22.5" outlineLevel="1" x14ac:dyDescent="0.2">
      <c r="A158" s="176">
        <v>54</v>
      </c>
      <c r="B158" s="177" t="s">
        <v>310</v>
      </c>
      <c r="C158" s="191" t="s">
        <v>442</v>
      </c>
      <c r="D158" s="178" t="s">
        <v>137</v>
      </c>
      <c r="E158" s="179">
        <v>177.10220000000001</v>
      </c>
      <c r="F158" s="180"/>
      <c r="G158" s="181">
        <f>ROUND(E158*F158,2)</f>
        <v>0</v>
      </c>
      <c r="H158" s="162">
        <v>564.58000000000004</v>
      </c>
      <c r="I158" s="161">
        <f>ROUND(E158*H158,2)</f>
        <v>99988.36</v>
      </c>
      <c r="J158" s="162">
        <v>1722.59</v>
      </c>
      <c r="K158" s="161">
        <f>ROUND(E158*J158,2)</f>
        <v>305074.48</v>
      </c>
      <c r="L158" s="161">
        <v>21</v>
      </c>
      <c r="M158" s="161">
        <f>G158*(1+L158/100)</f>
        <v>0</v>
      </c>
      <c r="N158" s="160">
        <v>1.355E-2</v>
      </c>
      <c r="O158" s="160">
        <f>ROUND(E158*N158,2)</f>
        <v>2.4</v>
      </c>
      <c r="P158" s="160">
        <v>0</v>
      </c>
      <c r="Q158" s="160">
        <f>ROUND(E158*P158,2)</f>
        <v>0</v>
      </c>
      <c r="R158" s="161"/>
      <c r="S158" s="161" t="s">
        <v>121</v>
      </c>
      <c r="T158" s="161" t="s">
        <v>122</v>
      </c>
      <c r="U158" s="161">
        <v>1.21875</v>
      </c>
      <c r="V158" s="161">
        <f>ROUND(E158*U158,2)</f>
        <v>215.84</v>
      </c>
      <c r="W158" s="161"/>
      <c r="X158" s="161" t="s">
        <v>123</v>
      </c>
      <c r="Y158" s="161" t="s">
        <v>163</v>
      </c>
      <c r="Z158" s="150"/>
      <c r="AA158" s="150"/>
      <c r="AB158" s="150"/>
      <c r="AC158" s="150"/>
      <c r="AD158" s="150"/>
      <c r="AE158" s="150"/>
      <c r="AF158" s="150"/>
      <c r="AG158" s="150" t="s">
        <v>170</v>
      </c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</row>
    <row r="159" spans="1:60" outlineLevel="2" x14ac:dyDescent="0.2">
      <c r="A159" s="157"/>
      <c r="B159" s="158"/>
      <c r="C159" s="192" t="s">
        <v>182</v>
      </c>
      <c r="D159" s="163"/>
      <c r="E159" s="164">
        <v>187</v>
      </c>
      <c r="F159" s="161"/>
      <c r="G159" s="161"/>
      <c r="H159" s="161"/>
      <c r="I159" s="161"/>
      <c r="J159" s="161"/>
      <c r="K159" s="161"/>
      <c r="L159" s="161"/>
      <c r="M159" s="161"/>
      <c r="N159" s="160"/>
      <c r="O159" s="160"/>
      <c r="P159" s="160"/>
      <c r="Q159" s="160"/>
      <c r="R159" s="161"/>
      <c r="S159" s="161"/>
      <c r="T159" s="161"/>
      <c r="U159" s="161"/>
      <c r="V159" s="161"/>
      <c r="W159" s="161"/>
      <c r="X159" s="161"/>
      <c r="Y159" s="161"/>
      <c r="Z159" s="150"/>
      <c r="AA159" s="150"/>
      <c r="AB159" s="150"/>
      <c r="AC159" s="150"/>
      <c r="AD159" s="150"/>
      <c r="AE159" s="150"/>
      <c r="AF159" s="150"/>
      <c r="AG159" s="150" t="s">
        <v>142</v>
      </c>
      <c r="AH159" s="150">
        <v>0</v>
      </c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</row>
    <row r="160" spans="1:60" outlineLevel="3" x14ac:dyDescent="0.2">
      <c r="A160" s="157"/>
      <c r="B160" s="158"/>
      <c r="C160" s="192" t="s">
        <v>183</v>
      </c>
      <c r="D160" s="163"/>
      <c r="E160" s="164">
        <v>-9</v>
      </c>
      <c r="F160" s="161"/>
      <c r="G160" s="161"/>
      <c r="H160" s="161"/>
      <c r="I160" s="161"/>
      <c r="J160" s="161"/>
      <c r="K160" s="161"/>
      <c r="L160" s="161"/>
      <c r="M160" s="161"/>
      <c r="N160" s="160"/>
      <c r="O160" s="160"/>
      <c r="P160" s="160"/>
      <c r="Q160" s="160"/>
      <c r="R160" s="161"/>
      <c r="S160" s="161"/>
      <c r="T160" s="161"/>
      <c r="U160" s="161"/>
      <c r="V160" s="161"/>
      <c r="W160" s="161"/>
      <c r="X160" s="161"/>
      <c r="Y160" s="161"/>
      <c r="Z160" s="150"/>
      <c r="AA160" s="150"/>
      <c r="AB160" s="150"/>
      <c r="AC160" s="150"/>
      <c r="AD160" s="150"/>
      <c r="AE160" s="150"/>
      <c r="AF160" s="150"/>
      <c r="AG160" s="150" t="s">
        <v>142</v>
      </c>
      <c r="AH160" s="150">
        <v>0</v>
      </c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</row>
    <row r="161" spans="1:60" outlineLevel="3" x14ac:dyDescent="0.2">
      <c r="A161" s="157"/>
      <c r="B161" s="158"/>
      <c r="C161" s="192" t="s">
        <v>184</v>
      </c>
      <c r="D161" s="163"/>
      <c r="E161" s="164">
        <v>-0.89780000000000004</v>
      </c>
      <c r="F161" s="161"/>
      <c r="G161" s="161"/>
      <c r="H161" s="161"/>
      <c r="I161" s="161"/>
      <c r="J161" s="161"/>
      <c r="K161" s="161"/>
      <c r="L161" s="161"/>
      <c r="M161" s="161"/>
      <c r="N161" s="160"/>
      <c r="O161" s="160"/>
      <c r="P161" s="160"/>
      <c r="Q161" s="160"/>
      <c r="R161" s="161"/>
      <c r="S161" s="161"/>
      <c r="T161" s="161"/>
      <c r="U161" s="161"/>
      <c r="V161" s="161"/>
      <c r="W161" s="161"/>
      <c r="X161" s="161"/>
      <c r="Y161" s="161"/>
      <c r="Z161" s="150"/>
      <c r="AA161" s="150"/>
      <c r="AB161" s="150"/>
      <c r="AC161" s="150"/>
      <c r="AD161" s="150"/>
      <c r="AE161" s="150"/>
      <c r="AF161" s="150"/>
      <c r="AG161" s="150" t="s">
        <v>142</v>
      </c>
      <c r="AH161" s="150">
        <v>0</v>
      </c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</row>
    <row r="162" spans="1:60" outlineLevel="1" x14ac:dyDescent="0.2">
      <c r="A162" s="176">
        <v>55</v>
      </c>
      <c r="B162" s="177" t="s">
        <v>311</v>
      </c>
      <c r="C162" s="191" t="s">
        <v>312</v>
      </c>
      <c r="D162" s="178" t="s">
        <v>162</v>
      </c>
      <c r="E162" s="179">
        <v>22.065000000000001</v>
      </c>
      <c r="F162" s="180"/>
      <c r="G162" s="181">
        <f>ROUND(E162*F162,2)</f>
        <v>0</v>
      </c>
      <c r="H162" s="162">
        <v>0</v>
      </c>
      <c r="I162" s="161">
        <f>ROUND(E162*H162,2)</f>
        <v>0</v>
      </c>
      <c r="J162" s="162">
        <v>61.56</v>
      </c>
      <c r="K162" s="161">
        <f>ROUND(E162*J162,2)</f>
        <v>1358.32</v>
      </c>
      <c r="L162" s="161">
        <v>21</v>
      </c>
      <c r="M162" s="161">
        <f>G162*(1+L162/100)</f>
        <v>0</v>
      </c>
      <c r="N162" s="160">
        <v>0</v>
      </c>
      <c r="O162" s="160">
        <f>ROUND(E162*N162,2)</f>
        <v>0</v>
      </c>
      <c r="P162" s="160">
        <v>3.2599999999999999E-3</v>
      </c>
      <c r="Q162" s="160">
        <f>ROUND(E162*P162,2)</f>
        <v>7.0000000000000007E-2</v>
      </c>
      <c r="R162" s="161"/>
      <c r="S162" s="161" t="s">
        <v>129</v>
      </c>
      <c r="T162" s="161" t="s">
        <v>122</v>
      </c>
      <c r="U162" s="161">
        <v>4.6309999999999997E-2</v>
      </c>
      <c r="V162" s="161">
        <f>ROUND(E162*U162,2)</f>
        <v>1.02</v>
      </c>
      <c r="W162" s="161"/>
      <c r="X162" s="161" t="s">
        <v>123</v>
      </c>
      <c r="Y162" s="161" t="s">
        <v>163</v>
      </c>
      <c r="Z162" s="150"/>
      <c r="AA162" s="150"/>
      <c r="AB162" s="150"/>
      <c r="AC162" s="150"/>
      <c r="AD162" s="150"/>
      <c r="AE162" s="150"/>
      <c r="AF162" s="150"/>
      <c r="AG162" s="150" t="s">
        <v>170</v>
      </c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</row>
    <row r="163" spans="1:60" outlineLevel="2" x14ac:dyDescent="0.2">
      <c r="A163" s="157"/>
      <c r="B163" s="158"/>
      <c r="C163" s="192" t="s">
        <v>313</v>
      </c>
      <c r="D163" s="163"/>
      <c r="E163" s="164">
        <v>22.065000000000001</v>
      </c>
      <c r="F163" s="161"/>
      <c r="G163" s="161"/>
      <c r="H163" s="161"/>
      <c r="I163" s="161"/>
      <c r="J163" s="161"/>
      <c r="K163" s="161"/>
      <c r="L163" s="161"/>
      <c r="M163" s="161"/>
      <c r="N163" s="160"/>
      <c r="O163" s="160"/>
      <c r="P163" s="160"/>
      <c r="Q163" s="160"/>
      <c r="R163" s="161"/>
      <c r="S163" s="161"/>
      <c r="T163" s="161"/>
      <c r="U163" s="161"/>
      <c r="V163" s="161"/>
      <c r="W163" s="161"/>
      <c r="X163" s="161"/>
      <c r="Y163" s="161"/>
      <c r="Z163" s="150"/>
      <c r="AA163" s="150"/>
      <c r="AB163" s="150"/>
      <c r="AC163" s="150"/>
      <c r="AD163" s="150"/>
      <c r="AE163" s="150"/>
      <c r="AF163" s="150"/>
      <c r="AG163" s="150" t="s">
        <v>142</v>
      </c>
      <c r="AH163" s="150">
        <v>0</v>
      </c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</row>
    <row r="164" spans="1:60" outlineLevel="1" x14ac:dyDescent="0.2">
      <c r="A164" s="176">
        <v>56</v>
      </c>
      <c r="B164" s="177" t="s">
        <v>314</v>
      </c>
      <c r="C164" s="191" t="s">
        <v>450</v>
      </c>
      <c r="D164" s="178" t="s">
        <v>162</v>
      </c>
      <c r="E164" s="179">
        <v>23.024999999999999</v>
      </c>
      <c r="F164" s="180"/>
      <c r="G164" s="181">
        <f>ROUND(E164*F164,2)</f>
        <v>0</v>
      </c>
      <c r="H164" s="162">
        <v>162.78</v>
      </c>
      <c r="I164" s="161">
        <f>ROUND(E164*H164,2)</f>
        <v>3748.01</v>
      </c>
      <c r="J164" s="162">
        <v>666.79</v>
      </c>
      <c r="K164" s="161">
        <f>ROUND(E164*J164,2)</f>
        <v>15352.84</v>
      </c>
      <c r="L164" s="161">
        <v>21</v>
      </c>
      <c r="M164" s="161">
        <f>G164*(1+L164/100)</f>
        <v>0</v>
      </c>
      <c r="N164" s="160">
        <v>2.32E-3</v>
      </c>
      <c r="O164" s="160">
        <f>ROUND(E164*N164,2)</f>
        <v>0.05</v>
      </c>
      <c r="P164" s="160">
        <v>0</v>
      </c>
      <c r="Q164" s="160">
        <f>ROUND(E164*P164,2)</f>
        <v>0</v>
      </c>
      <c r="R164" s="161"/>
      <c r="S164" s="161" t="s">
        <v>121</v>
      </c>
      <c r="T164" s="161" t="s">
        <v>122</v>
      </c>
      <c r="U164" s="161">
        <v>0.47937999999999997</v>
      </c>
      <c r="V164" s="161">
        <f>ROUND(E164*U164,2)</f>
        <v>11.04</v>
      </c>
      <c r="W164" s="161"/>
      <c r="X164" s="161" t="s">
        <v>123</v>
      </c>
      <c r="Y164" s="161" t="s">
        <v>163</v>
      </c>
      <c r="Z164" s="150"/>
      <c r="AA164" s="150"/>
      <c r="AB164" s="150"/>
      <c r="AC164" s="150"/>
      <c r="AD164" s="150"/>
      <c r="AE164" s="150"/>
      <c r="AF164" s="150"/>
      <c r="AG164" s="150" t="s">
        <v>170</v>
      </c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</row>
    <row r="165" spans="1:60" outlineLevel="2" x14ac:dyDescent="0.2">
      <c r="A165" s="157"/>
      <c r="B165" s="158"/>
      <c r="C165" s="192" t="s">
        <v>315</v>
      </c>
      <c r="D165" s="163"/>
      <c r="E165" s="164">
        <v>23.024999999999999</v>
      </c>
      <c r="F165" s="161"/>
      <c r="G165" s="161"/>
      <c r="H165" s="161"/>
      <c r="I165" s="161"/>
      <c r="J165" s="161"/>
      <c r="K165" s="161"/>
      <c r="L165" s="161"/>
      <c r="M165" s="161"/>
      <c r="N165" s="160"/>
      <c r="O165" s="160"/>
      <c r="P165" s="160"/>
      <c r="Q165" s="160"/>
      <c r="R165" s="161"/>
      <c r="S165" s="161"/>
      <c r="T165" s="161"/>
      <c r="U165" s="161"/>
      <c r="V165" s="161"/>
      <c r="W165" s="161"/>
      <c r="X165" s="161"/>
      <c r="Y165" s="161"/>
      <c r="Z165" s="150"/>
      <c r="AA165" s="150"/>
      <c r="AB165" s="150"/>
      <c r="AC165" s="150"/>
      <c r="AD165" s="150"/>
      <c r="AE165" s="150"/>
      <c r="AF165" s="150"/>
      <c r="AG165" s="150" t="s">
        <v>142</v>
      </c>
      <c r="AH165" s="150">
        <v>0</v>
      </c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</row>
    <row r="166" spans="1:60" outlineLevel="1" x14ac:dyDescent="0.2">
      <c r="A166" s="176">
        <v>57</v>
      </c>
      <c r="B166" s="177" t="s">
        <v>316</v>
      </c>
      <c r="C166" s="191" t="s">
        <v>451</v>
      </c>
      <c r="D166" s="178" t="s">
        <v>137</v>
      </c>
      <c r="E166" s="179">
        <v>1.0720000000000001</v>
      </c>
      <c r="F166" s="180"/>
      <c r="G166" s="181">
        <f>ROUND(E166*F166,2)</f>
        <v>0</v>
      </c>
      <c r="H166" s="162">
        <v>563.33000000000004</v>
      </c>
      <c r="I166" s="161">
        <f>ROUND(E166*H166,2)</f>
        <v>603.89</v>
      </c>
      <c r="J166" s="162">
        <v>3504.5</v>
      </c>
      <c r="K166" s="161">
        <f>ROUND(E166*J166,2)</f>
        <v>3756.82</v>
      </c>
      <c r="L166" s="161">
        <v>21</v>
      </c>
      <c r="M166" s="161">
        <f>G166*(1+L166/100)</f>
        <v>0</v>
      </c>
      <c r="N166" s="160">
        <v>4.3200000000000001E-3</v>
      </c>
      <c r="O166" s="160">
        <f>ROUND(E166*N166,2)</f>
        <v>0</v>
      </c>
      <c r="P166" s="160">
        <v>0</v>
      </c>
      <c r="Q166" s="160">
        <f>ROUND(E166*P166,2)</f>
        <v>0</v>
      </c>
      <c r="R166" s="161"/>
      <c r="S166" s="161" t="s">
        <v>121</v>
      </c>
      <c r="T166" s="161" t="s">
        <v>122</v>
      </c>
      <c r="U166" s="161">
        <v>2.55938</v>
      </c>
      <c r="V166" s="161">
        <f>ROUND(E166*U166,2)</f>
        <v>2.74</v>
      </c>
      <c r="W166" s="161"/>
      <c r="X166" s="161" t="s">
        <v>123</v>
      </c>
      <c r="Y166" s="161" t="s">
        <v>163</v>
      </c>
      <c r="Z166" s="150"/>
      <c r="AA166" s="150"/>
      <c r="AB166" s="150"/>
      <c r="AC166" s="150"/>
      <c r="AD166" s="150"/>
      <c r="AE166" s="150"/>
      <c r="AF166" s="150"/>
      <c r="AG166" s="150" t="s">
        <v>170</v>
      </c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</row>
    <row r="167" spans="1:60" outlineLevel="2" x14ac:dyDescent="0.2">
      <c r="A167" s="157"/>
      <c r="B167" s="158"/>
      <c r="C167" s="192" t="s">
        <v>317</v>
      </c>
      <c r="D167" s="163"/>
      <c r="E167" s="164">
        <v>1.0720000000000001</v>
      </c>
      <c r="F167" s="161"/>
      <c r="G167" s="161"/>
      <c r="H167" s="161"/>
      <c r="I167" s="161"/>
      <c r="J167" s="161"/>
      <c r="K167" s="161"/>
      <c r="L167" s="161"/>
      <c r="M167" s="161"/>
      <c r="N167" s="160"/>
      <c r="O167" s="160"/>
      <c r="P167" s="160"/>
      <c r="Q167" s="160"/>
      <c r="R167" s="161"/>
      <c r="S167" s="161"/>
      <c r="T167" s="161"/>
      <c r="U167" s="161"/>
      <c r="V167" s="161"/>
      <c r="W167" s="161"/>
      <c r="X167" s="161"/>
      <c r="Y167" s="161"/>
      <c r="Z167" s="150"/>
      <c r="AA167" s="150"/>
      <c r="AB167" s="150"/>
      <c r="AC167" s="150"/>
      <c r="AD167" s="150"/>
      <c r="AE167" s="150"/>
      <c r="AF167" s="150"/>
      <c r="AG167" s="150" t="s">
        <v>142</v>
      </c>
      <c r="AH167" s="150">
        <v>0</v>
      </c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</row>
    <row r="168" spans="1:60" ht="22.5" outlineLevel="1" x14ac:dyDescent="0.2">
      <c r="A168" s="176">
        <v>58</v>
      </c>
      <c r="B168" s="177" t="s">
        <v>318</v>
      </c>
      <c r="C168" s="191" t="s">
        <v>452</v>
      </c>
      <c r="D168" s="178" t="s">
        <v>270</v>
      </c>
      <c r="E168" s="179">
        <v>2</v>
      </c>
      <c r="F168" s="180"/>
      <c r="G168" s="181">
        <f>ROUND(E168*F168,2)</f>
        <v>0</v>
      </c>
      <c r="H168" s="162">
        <v>563.80999999999995</v>
      </c>
      <c r="I168" s="161">
        <f>ROUND(E168*H168,2)</f>
        <v>1127.6199999999999</v>
      </c>
      <c r="J168" s="162">
        <v>1099.33</v>
      </c>
      <c r="K168" s="161">
        <f>ROUND(E168*J168,2)</f>
        <v>2198.66</v>
      </c>
      <c r="L168" s="161">
        <v>21</v>
      </c>
      <c r="M168" s="161">
        <f>G168*(1+L168/100)</f>
        <v>0</v>
      </c>
      <c r="N168" s="160">
        <v>5.8599999999999998E-3</v>
      </c>
      <c r="O168" s="160">
        <f>ROUND(E168*N168,2)</f>
        <v>0.01</v>
      </c>
      <c r="P168" s="160">
        <v>0</v>
      </c>
      <c r="Q168" s="160">
        <f>ROUND(E168*P168,2)</f>
        <v>0</v>
      </c>
      <c r="R168" s="161"/>
      <c r="S168" s="161" t="s">
        <v>121</v>
      </c>
      <c r="T168" s="161" t="s">
        <v>122</v>
      </c>
      <c r="U168" s="161">
        <v>0.75</v>
      </c>
      <c r="V168" s="161">
        <f>ROUND(E168*U168,2)</f>
        <v>1.5</v>
      </c>
      <c r="W168" s="161"/>
      <c r="X168" s="161" t="s">
        <v>123</v>
      </c>
      <c r="Y168" s="161" t="s">
        <v>163</v>
      </c>
      <c r="Z168" s="150"/>
      <c r="AA168" s="150"/>
      <c r="AB168" s="150"/>
      <c r="AC168" s="150"/>
      <c r="AD168" s="150"/>
      <c r="AE168" s="150"/>
      <c r="AF168" s="150"/>
      <c r="AG168" s="150" t="s">
        <v>170</v>
      </c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</row>
    <row r="169" spans="1:60" outlineLevel="2" x14ac:dyDescent="0.2">
      <c r="A169" s="157"/>
      <c r="B169" s="158"/>
      <c r="C169" s="192" t="s">
        <v>319</v>
      </c>
      <c r="D169" s="163"/>
      <c r="E169" s="164">
        <v>2</v>
      </c>
      <c r="F169" s="161"/>
      <c r="G169" s="161"/>
      <c r="H169" s="161"/>
      <c r="I169" s="161"/>
      <c r="J169" s="161"/>
      <c r="K169" s="161"/>
      <c r="L169" s="161"/>
      <c r="M169" s="161"/>
      <c r="N169" s="160"/>
      <c r="O169" s="160"/>
      <c r="P169" s="160"/>
      <c r="Q169" s="160"/>
      <c r="R169" s="161"/>
      <c r="S169" s="161"/>
      <c r="T169" s="161"/>
      <c r="U169" s="161"/>
      <c r="V169" s="161"/>
      <c r="W169" s="161"/>
      <c r="X169" s="161"/>
      <c r="Y169" s="161"/>
      <c r="Z169" s="150"/>
      <c r="AA169" s="150"/>
      <c r="AB169" s="150"/>
      <c r="AC169" s="150"/>
      <c r="AD169" s="150"/>
      <c r="AE169" s="150"/>
      <c r="AF169" s="150"/>
      <c r="AG169" s="150" t="s">
        <v>142</v>
      </c>
      <c r="AH169" s="150">
        <v>0</v>
      </c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</row>
    <row r="170" spans="1:60" outlineLevel="1" x14ac:dyDescent="0.2">
      <c r="A170" s="176">
        <v>59</v>
      </c>
      <c r="B170" s="177" t="s">
        <v>320</v>
      </c>
      <c r="C170" s="191" t="s">
        <v>453</v>
      </c>
      <c r="D170" s="178" t="s">
        <v>162</v>
      </c>
      <c r="E170" s="179">
        <v>23.204999999999998</v>
      </c>
      <c r="F170" s="180"/>
      <c r="G170" s="181">
        <f>ROUND(E170*F170,2)</f>
        <v>0</v>
      </c>
      <c r="H170" s="162">
        <v>324.05</v>
      </c>
      <c r="I170" s="161">
        <f>ROUND(E170*H170,2)</f>
        <v>7519.58</v>
      </c>
      <c r="J170" s="162">
        <v>706.86</v>
      </c>
      <c r="K170" s="161">
        <f>ROUND(E170*J170,2)</f>
        <v>16402.689999999999</v>
      </c>
      <c r="L170" s="161">
        <v>21</v>
      </c>
      <c r="M170" s="161">
        <f>G170*(1+L170/100)</f>
        <v>0</v>
      </c>
      <c r="N170" s="160">
        <v>1.49E-3</v>
      </c>
      <c r="O170" s="160">
        <f>ROUND(E170*N170,2)</f>
        <v>0.03</v>
      </c>
      <c r="P170" s="160">
        <v>0</v>
      </c>
      <c r="Q170" s="160">
        <f>ROUND(E170*P170,2)</f>
        <v>0</v>
      </c>
      <c r="R170" s="161"/>
      <c r="S170" s="161" t="s">
        <v>121</v>
      </c>
      <c r="T170" s="161" t="s">
        <v>122</v>
      </c>
      <c r="U170" s="161">
        <v>0.48749999999999999</v>
      </c>
      <c r="V170" s="161">
        <f>ROUND(E170*U170,2)</f>
        <v>11.31</v>
      </c>
      <c r="W170" s="161"/>
      <c r="X170" s="161" t="s">
        <v>123</v>
      </c>
      <c r="Y170" s="161" t="s">
        <v>163</v>
      </c>
      <c r="Z170" s="150"/>
      <c r="AA170" s="150"/>
      <c r="AB170" s="150"/>
      <c r="AC170" s="150"/>
      <c r="AD170" s="150"/>
      <c r="AE170" s="150"/>
      <c r="AF170" s="150"/>
      <c r="AG170" s="150" t="s">
        <v>170</v>
      </c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</row>
    <row r="171" spans="1:60" outlineLevel="2" x14ac:dyDescent="0.2">
      <c r="A171" s="157"/>
      <c r="B171" s="158"/>
      <c r="C171" s="192" t="s">
        <v>321</v>
      </c>
      <c r="D171" s="163"/>
      <c r="E171" s="164">
        <v>23.204999999999998</v>
      </c>
      <c r="F171" s="161"/>
      <c r="G171" s="161"/>
      <c r="H171" s="161"/>
      <c r="I171" s="161"/>
      <c r="J171" s="161"/>
      <c r="K171" s="161"/>
      <c r="L171" s="161"/>
      <c r="M171" s="161"/>
      <c r="N171" s="160"/>
      <c r="O171" s="160"/>
      <c r="P171" s="160"/>
      <c r="Q171" s="160"/>
      <c r="R171" s="161"/>
      <c r="S171" s="161"/>
      <c r="T171" s="161"/>
      <c r="U171" s="161"/>
      <c r="V171" s="161"/>
      <c r="W171" s="161"/>
      <c r="X171" s="161"/>
      <c r="Y171" s="161"/>
      <c r="Z171" s="150"/>
      <c r="AA171" s="150"/>
      <c r="AB171" s="150"/>
      <c r="AC171" s="150"/>
      <c r="AD171" s="150"/>
      <c r="AE171" s="150"/>
      <c r="AF171" s="150"/>
      <c r="AG171" s="150" t="s">
        <v>142</v>
      </c>
      <c r="AH171" s="150">
        <v>0</v>
      </c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</row>
    <row r="172" spans="1:60" ht="22.5" outlineLevel="1" x14ac:dyDescent="0.2">
      <c r="A172" s="176">
        <v>60</v>
      </c>
      <c r="B172" s="177" t="s">
        <v>322</v>
      </c>
      <c r="C172" s="191" t="s">
        <v>323</v>
      </c>
      <c r="D172" s="178" t="s">
        <v>162</v>
      </c>
      <c r="E172" s="179">
        <v>23.204999999999998</v>
      </c>
      <c r="F172" s="180"/>
      <c r="G172" s="181">
        <f>ROUND(E172*F172,2)</f>
        <v>0</v>
      </c>
      <c r="H172" s="162">
        <v>0</v>
      </c>
      <c r="I172" s="161">
        <f>ROUND(E172*H172,2)</f>
        <v>0</v>
      </c>
      <c r="J172" s="162">
        <v>74.52</v>
      </c>
      <c r="K172" s="161">
        <f>ROUND(E172*J172,2)</f>
        <v>1729.24</v>
      </c>
      <c r="L172" s="161">
        <v>21</v>
      </c>
      <c r="M172" s="161">
        <f>G172*(1+L172/100)</f>
        <v>0</v>
      </c>
      <c r="N172" s="160">
        <v>0</v>
      </c>
      <c r="O172" s="160">
        <f>ROUND(E172*N172,2)</f>
        <v>0</v>
      </c>
      <c r="P172" s="160">
        <v>3.3600000000000001E-3</v>
      </c>
      <c r="Q172" s="160">
        <f>ROUND(E172*P172,2)</f>
        <v>0.08</v>
      </c>
      <c r="R172" s="161"/>
      <c r="S172" s="161" t="s">
        <v>129</v>
      </c>
      <c r="T172" s="161" t="s">
        <v>122</v>
      </c>
      <c r="U172" s="161">
        <v>5.6059999999999999E-2</v>
      </c>
      <c r="V172" s="161">
        <f>ROUND(E172*U172,2)</f>
        <v>1.3</v>
      </c>
      <c r="W172" s="161"/>
      <c r="X172" s="161" t="s">
        <v>123</v>
      </c>
      <c r="Y172" s="161" t="s">
        <v>163</v>
      </c>
      <c r="Z172" s="150"/>
      <c r="AA172" s="150"/>
      <c r="AB172" s="150"/>
      <c r="AC172" s="150"/>
      <c r="AD172" s="150"/>
      <c r="AE172" s="150"/>
      <c r="AF172" s="150"/>
      <c r="AG172" s="150" t="s">
        <v>170</v>
      </c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</row>
    <row r="173" spans="1:60" outlineLevel="2" x14ac:dyDescent="0.2">
      <c r="A173" s="157"/>
      <c r="B173" s="158"/>
      <c r="C173" s="192" t="s">
        <v>324</v>
      </c>
      <c r="D173" s="163"/>
      <c r="E173" s="164">
        <v>23.204999999999998</v>
      </c>
      <c r="F173" s="161"/>
      <c r="G173" s="161"/>
      <c r="H173" s="161"/>
      <c r="I173" s="161"/>
      <c r="J173" s="161"/>
      <c r="K173" s="161"/>
      <c r="L173" s="161"/>
      <c r="M173" s="161"/>
      <c r="N173" s="160"/>
      <c r="O173" s="160"/>
      <c r="P173" s="160"/>
      <c r="Q173" s="160"/>
      <c r="R173" s="161"/>
      <c r="S173" s="161"/>
      <c r="T173" s="161"/>
      <c r="U173" s="161"/>
      <c r="V173" s="161"/>
      <c r="W173" s="161"/>
      <c r="X173" s="161"/>
      <c r="Y173" s="161"/>
      <c r="Z173" s="150"/>
      <c r="AA173" s="150"/>
      <c r="AB173" s="150"/>
      <c r="AC173" s="150"/>
      <c r="AD173" s="150"/>
      <c r="AE173" s="150"/>
      <c r="AF173" s="150"/>
      <c r="AG173" s="150" t="s">
        <v>142</v>
      </c>
      <c r="AH173" s="150">
        <v>0</v>
      </c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</row>
    <row r="174" spans="1:60" outlineLevel="1" x14ac:dyDescent="0.2">
      <c r="A174" s="176">
        <v>61</v>
      </c>
      <c r="B174" s="177" t="s">
        <v>325</v>
      </c>
      <c r="C174" s="191" t="s">
        <v>454</v>
      </c>
      <c r="D174" s="178" t="s">
        <v>162</v>
      </c>
      <c r="E174" s="179">
        <v>60.93</v>
      </c>
      <c r="F174" s="180"/>
      <c r="G174" s="181">
        <f>ROUND(E174*F174,2)</f>
        <v>0</v>
      </c>
      <c r="H174" s="162">
        <v>161.72999999999999</v>
      </c>
      <c r="I174" s="161">
        <f>ROUND(E174*H174,2)</f>
        <v>9854.2099999999991</v>
      </c>
      <c r="J174" s="162">
        <v>527.85</v>
      </c>
      <c r="K174" s="161">
        <f>ROUND(E174*J174,2)</f>
        <v>32161.9</v>
      </c>
      <c r="L174" s="161">
        <v>21</v>
      </c>
      <c r="M174" s="161">
        <f>G174*(1+L174/100)</f>
        <v>0</v>
      </c>
      <c r="N174" s="160">
        <v>2.2000000000000001E-3</v>
      </c>
      <c r="O174" s="160">
        <f>ROUND(E174*N174,2)</f>
        <v>0.13</v>
      </c>
      <c r="P174" s="160">
        <v>0</v>
      </c>
      <c r="Q174" s="160">
        <f>ROUND(E174*P174,2)</f>
        <v>0</v>
      </c>
      <c r="R174" s="161"/>
      <c r="S174" s="161" t="s">
        <v>121</v>
      </c>
      <c r="T174" s="161" t="s">
        <v>122</v>
      </c>
      <c r="U174" s="161">
        <v>0.375</v>
      </c>
      <c r="V174" s="161">
        <f>ROUND(E174*U174,2)</f>
        <v>22.85</v>
      </c>
      <c r="W174" s="161"/>
      <c r="X174" s="161" t="s">
        <v>123</v>
      </c>
      <c r="Y174" s="161" t="s">
        <v>163</v>
      </c>
      <c r="Z174" s="150"/>
      <c r="AA174" s="150"/>
      <c r="AB174" s="150"/>
      <c r="AC174" s="150"/>
      <c r="AD174" s="150"/>
      <c r="AE174" s="150"/>
      <c r="AF174" s="150"/>
      <c r="AG174" s="150" t="s">
        <v>125</v>
      </c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</row>
    <row r="175" spans="1:60" outlineLevel="2" x14ac:dyDescent="0.2">
      <c r="A175" s="157"/>
      <c r="B175" s="158"/>
      <c r="C175" s="192" t="s">
        <v>326</v>
      </c>
      <c r="D175" s="163"/>
      <c r="E175" s="164">
        <v>16.8</v>
      </c>
      <c r="F175" s="161"/>
      <c r="G175" s="161"/>
      <c r="H175" s="161"/>
      <c r="I175" s="161"/>
      <c r="J175" s="161"/>
      <c r="K175" s="161"/>
      <c r="L175" s="161"/>
      <c r="M175" s="161"/>
      <c r="N175" s="160"/>
      <c r="O175" s="160"/>
      <c r="P175" s="160"/>
      <c r="Q175" s="160"/>
      <c r="R175" s="161"/>
      <c r="S175" s="161"/>
      <c r="T175" s="161"/>
      <c r="U175" s="161"/>
      <c r="V175" s="161"/>
      <c r="W175" s="161"/>
      <c r="X175" s="161"/>
      <c r="Y175" s="161"/>
      <c r="Z175" s="150"/>
      <c r="AA175" s="150"/>
      <c r="AB175" s="150"/>
      <c r="AC175" s="150"/>
      <c r="AD175" s="150"/>
      <c r="AE175" s="150"/>
      <c r="AF175" s="150"/>
      <c r="AG175" s="150" t="s">
        <v>142</v>
      </c>
      <c r="AH175" s="150">
        <v>0</v>
      </c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</row>
    <row r="176" spans="1:60" outlineLevel="3" x14ac:dyDescent="0.2">
      <c r="A176" s="157"/>
      <c r="B176" s="158"/>
      <c r="C176" s="192" t="s">
        <v>327</v>
      </c>
      <c r="D176" s="163"/>
      <c r="E176" s="164">
        <v>44.13</v>
      </c>
      <c r="F176" s="161"/>
      <c r="G176" s="161"/>
      <c r="H176" s="161"/>
      <c r="I176" s="161"/>
      <c r="J176" s="161"/>
      <c r="K176" s="161"/>
      <c r="L176" s="161"/>
      <c r="M176" s="161"/>
      <c r="N176" s="160"/>
      <c r="O176" s="160"/>
      <c r="P176" s="160"/>
      <c r="Q176" s="160"/>
      <c r="R176" s="161"/>
      <c r="S176" s="161"/>
      <c r="T176" s="161"/>
      <c r="U176" s="161"/>
      <c r="V176" s="161"/>
      <c r="W176" s="161"/>
      <c r="X176" s="161"/>
      <c r="Y176" s="161"/>
      <c r="Z176" s="150"/>
      <c r="AA176" s="150"/>
      <c r="AB176" s="150"/>
      <c r="AC176" s="150"/>
      <c r="AD176" s="150"/>
      <c r="AE176" s="150"/>
      <c r="AF176" s="150"/>
      <c r="AG176" s="150" t="s">
        <v>142</v>
      </c>
      <c r="AH176" s="150">
        <v>0</v>
      </c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</row>
    <row r="177" spans="1:60" ht="22.5" outlineLevel="1" x14ac:dyDescent="0.2">
      <c r="A177" s="176">
        <v>62</v>
      </c>
      <c r="B177" s="177" t="s">
        <v>328</v>
      </c>
      <c r="C177" s="191" t="s">
        <v>456</v>
      </c>
      <c r="D177" s="178" t="s">
        <v>270</v>
      </c>
      <c r="E177" s="179">
        <v>3</v>
      </c>
      <c r="F177" s="180"/>
      <c r="G177" s="181">
        <f>ROUND(E177*F177,2)</f>
        <v>0</v>
      </c>
      <c r="H177" s="162">
        <v>557.53</v>
      </c>
      <c r="I177" s="161">
        <f>ROUND(E177*H177,2)</f>
        <v>1672.59</v>
      </c>
      <c r="J177" s="162">
        <v>3233.42</v>
      </c>
      <c r="K177" s="161">
        <f>ROUND(E177*J177,2)</f>
        <v>9700.26</v>
      </c>
      <c r="L177" s="161">
        <v>21</v>
      </c>
      <c r="M177" s="161">
        <f>G177*(1+L177/100)</f>
        <v>0</v>
      </c>
      <c r="N177" s="160">
        <v>1.7610000000000001E-2</v>
      </c>
      <c r="O177" s="160">
        <f>ROUND(E177*N177,2)</f>
        <v>0.05</v>
      </c>
      <c r="P177" s="160">
        <v>0</v>
      </c>
      <c r="Q177" s="160">
        <f>ROUND(E177*P177,2)</f>
        <v>0</v>
      </c>
      <c r="R177" s="161"/>
      <c r="S177" s="161" t="s">
        <v>121</v>
      </c>
      <c r="T177" s="161" t="s">
        <v>122</v>
      </c>
      <c r="U177" s="161">
        <v>2.3562500000000002</v>
      </c>
      <c r="V177" s="161">
        <f>ROUND(E177*U177,2)</f>
        <v>7.07</v>
      </c>
      <c r="W177" s="161"/>
      <c r="X177" s="161" t="s">
        <v>123</v>
      </c>
      <c r="Y177" s="161" t="s">
        <v>163</v>
      </c>
      <c r="Z177" s="150"/>
      <c r="AA177" s="150"/>
      <c r="AB177" s="150"/>
      <c r="AC177" s="150"/>
      <c r="AD177" s="150"/>
      <c r="AE177" s="150"/>
      <c r="AF177" s="150"/>
      <c r="AG177" s="150" t="s">
        <v>170</v>
      </c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</row>
    <row r="178" spans="1:60" outlineLevel="2" x14ac:dyDescent="0.2">
      <c r="A178" s="157"/>
      <c r="B178" s="158"/>
      <c r="C178" s="192" t="s">
        <v>329</v>
      </c>
      <c r="D178" s="163"/>
      <c r="E178" s="164">
        <v>3</v>
      </c>
      <c r="F178" s="161"/>
      <c r="G178" s="161"/>
      <c r="H178" s="161"/>
      <c r="I178" s="161"/>
      <c r="J178" s="161"/>
      <c r="K178" s="161"/>
      <c r="L178" s="161"/>
      <c r="M178" s="161"/>
      <c r="N178" s="160"/>
      <c r="O178" s="160"/>
      <c r="P178" s="160"/>
      <c r="Q178" s="160"/>
      <c r="R178" s="161"/>
      <c r="S178" s="161"/>
      <c r="T178" s="161"/>
      <c r="U178" s="161"/>
      <c r="V178" s="161"/>
      <c r="W178" s="161"/>
      <c r="X178" s="161"/>
      <c r="Y178" s="161"/>
      <c r="Z178" s="150"/>
      <c r="AA178" s="150"/>
      <c r="AB178" s="150"/>
      <c r="AC178" s="150"/>
      <c r="AD178" s="150"/>
      <c r="AE178" s="150"/>
      <c r="AF178" s="150"/>
      <c r="AG178" s="150" t="s">
        <v>142</v>
      </c>
      <c r="AH178" s="150">
        <v>0</v>
      </c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</row>
    <row r="179" spans="1:60" ht="22.5" outlineLevel="1" x14ac:dyDescent="0.2">
      <c r="A179" s="176">
        <v>63</v>
      </c>
      <c r="B179" s="177" t="s">
        <v>330</v>
      </c>
      <c r="C179" s="191" t="s">
        <v>455</v>
      </c>
      <c r="D179" s="178" t="s">
        <v>270</v>
      </c>
      <c r="E179" s="179">
        <v>3</v>
      </c>
      <c r="F179" s="180"/>
      <c r="G179" s="181">
        <f>ROUND(E179*F179,2)</f>
        <v>0</v>
      </c>
      <c r="H179" s="162">
        <v>940.03</v>
      </c>
      <c r="I179" s="161">
        <f>ROUND(E179*H179,2)</f>
        <v>2820.09</v>
      </c>
      <c r="J179" s="162">
        <v>6435.08</v>
      </c>
      <c r="K179" s="161">
        <f>ROUND(E179*J179,2)</f>
        <v>19305.240000000002</v>
      </c>
      <c r="L179" s="161">
        <v>21</v>
      </c>
      <c r="M179" s="161">
        <f>G179*(1+L179/100)</f>
        <v>0</v>
      </c>
      <c r="N179" s="160">
        <v>1.7610000000000001E-2</v>
      </c>
      <c r="O179" s="160">
        <f>ROUND(E179*N179,2)</f>
        <v>0.05</v>
      </c>
      <c r="P179" s="160">
        <v>0</v>
      </c>
      <c r="Q179" s="160">
        <f>ROUND(E179*P179,2)</f>
        <v>0</v>
      </c>
      <c r="R179" s="161"/>
      <c r="S179" s="161" t="s">
        <v>121</v>
      </c>
      <c r="T179" s="161" t="s">
        <v>122</v>
      </c>
      <c r="U179" s="161">
        <v>4.7125000000000004</v>
      </c>
      <c r="V179" s="161">
        <f>ROUND(E179*U179,2)</f>
        <v>14.14</v>
      </c>
      <c r="W179" s="161"/>
      <c r="X179" s="161" t="s">
        <v>123</v>
      </c>
      <c r="Y179" s="161" t="s">
        <v>163</v>
      </c>
      <c r="Z179" s="150"/>
      <c r="AA179" s="150"/>
      <c r="AB179" s="150"/>
      <c r="AC179" s="150"/>
      <c r="AD179" s="150"/>
      <c r="AE179" s="150"/>
      <c r="AF179" s="150"/>
      <c r="AG179" s="150" t="s">
        <v>170</v>
      </c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</row>
    <row r="180" spans="1:60" outlineLevel="2" x14ac:dyDescent="0.2">
      <c r="A180" s="157"/>
      <c r="B180" s="158"/>
      <c r="C180" s="192" t="s">
        <v>331</v>
      </c>
      <c r="D180" s="163"/>
      <c r="E180" s="164">
        <v>3</v>
      </c>
      <c r="F180" s="161"/>
      <c r="G180" s="161"/>
      <c r="H180" s="161"/>
      <c r="I180" s="161"/>
      <c r="J180" s="161"/>
      <c r="K180" s="161"/>
      <c r="L180" s="161"/>
      <c r="M180" s="161"/>
      <c r="N180" s="160"/>
      <c r="O180" s="160"/>
      <c r="P180" s="160"/>
      <c r="Q180" s="160"/>
      <c r="R180" s="161"/>
      <c r="S180" s="161"/>
      <c r="T180" s="161"/>
      <c r="U180" s="161"/>
      <c r="V180" s="161"/>
      <c r="W180" s="161"/>
      <c r="X180" s="161"/>
      <c r="Y180" s="161"/>
      <c r="Z180" s="150"/>
      <c r="AA180" s="150"/>
      <c r="AB180" s="150"/>
      <c r="AC180" s="150"/>
      <c r="AD180" s="150"/>
      <c r="AE180" s="150"/>
      <c r="AF180" s="150"/>
      <c r="AG180" s="150" t="s">
        <v>142</v>
      </c>
      <c r="AH180" s="150">
        <v>0</v>
      </c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</row>
    <row r="181" spans="1:60" ht="22.5" outlineLevel="1" x14ac:dyDescent="0.2">
      <c r="A181" s="176">
        <v>64</v>
      </c>
      <c r="B181" s="177" t="s">
        <v>332</v>
      </c>
      <c r="C181" s="191" t="s">
        <v>457</v>
      </c>
      <c r="D181" s="178" t="s">
        <v>162</v>
      </c>
      <c r="E181" s="179">
        <v>16.8</v>
      </c>
      <c r="F181" s="180"/>
      <c r="G181" s="181">
        <f>ROUND(E181*F181,2)</f>
        <v>0</v>
      </c>
      <c r="H181" s="162">
        <v>198.17</v>
      </c>
      <c r="I181" s="161">
        <f>ROUND(E181*H181,2)</f>
        <v>3329.26</v>
      </c>
      <c r="J181" s="162">
        <v>759.63</v>
      </c>
      <c r="K181" s="161">
        <f>ROUND(E181*J181,2)</f>
        <v>12761.78</v>
      </c>
      <c r="L181" s="161">
        <v>21</v>
      </c>
      <c r="M181" s="161">
        <f>G181*(1+L181/100)</f>
        <v>0</v>
      </c>
      <c r="N181" s="160">
        <v>1.1100000000000001E-3</v>
      </c>
      <c r="O181" s="160">
        <f>ROUND(E181*N181,2)</f>
        <v>0.02</v>
      </c>
      <c r="P181" s="160">
        <v>0</v>
      </c>
      <c r="Q181" s="160">
        <f>ROUND(E181*P181,2)</f>
        <v>0</v>
      </c>
      <c r="R181" s="161"/>
      <c r="S181" s="161" t="s">
        <v>121</v>
      </c>
      <c r="T181" s="161" t="s">
        <v>122</v>
      </c>
      <c r="U181" s="161">
        <v>0.54437999999999998</v>
      </c>
      <c r="V181" s="161">
        <f>ROUND(E181*U181,2)</f>
        <v>9.15</v>
      </c>
      <c r="W181" s="161"/>
      <c r="X181" s="161" t="s">
        <v>123</v>
      </c>
      <c r="Y181" s="161" t="s">
        <v>163</v>
      </c>
      <c r="Z181" s="150"/>
      <c r="AA181" s="150"/>
      <c r="AB181" s="150"/>
      <c r="AC181" s="150"/>
      <c r="AD181" s="150"/>
      <c r="AE181" s="150"/>
      <c r="AF181" s="150"/>
      <c r="AG181" s="150" t="s">
        <v>170</v>
      </c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</row>
    <row r="182" spans="1:60" outlineLevel="2" x14ac:dyDescent="0.2">
      <c r="A182" s="157"/>
      <c r="B182" s="158"/>
      <c r="C182" s="192" t="s">
        <v>326</v>
      </c>
      <c r="D182" s="163"/>
      <c r="E182" s="164">
        <v>16.8</v>
      </c>
      <c r="F182" s="161"/>
      <c r="G182" s="161"/>
      <c r="H182" s="161"/>
      <c r="I182" s="161"/>
      <c r="J182" s="161"/>
      <c r="K182" s="161"/>
      <c r="L182" s="161"/>
      <c r="M182" s="161"/>
      <c r="N182" s="160"/>
      <c r="O182" s="160"/>
      <c r="P182" s="160"/>
      <c r="Q182" s="160"/>
      <c r="R182" s="161"/>
      <c r="S182" s="161"/>
      <c r="T182" s="161"/>
      <c r="U182" s="161"/>
      <c r="V182" s="161"/>
      <c r="W182" s="161"/>
      <c r="X182" s="161"/>
      <c r="Y182" s="161"/>
      <c r="Z182" s="150"/>
      <c r="AA182" s="150"/>
      <c r="AB182" s="150"/>
      <c r="AC182" s="150"/>
      <c r="AD182" s="150"/>
      <c r="AE182" s="150"/>
      <c r="AF182" s="150"/>
      <c r="AG182" s="150" t="s">
        <v>142</v>
      </c>
      <c r="AH182" s="150">
        <v>0</v>
      </c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</row>
    <row r="183" spans="1:60" outlineLevel="1" x14ac:dyDescent="0.2">
      <c r="A183" s="176">
        <v>65</v>
      </c>
      <c r="B183" s="177" t="s">
        <v>333</v>
      </c>
      <c r="C183" s="191" t="s">
        <v>334</v>
      </c>
      <c r="D183" s="178" t="s">
        <v>162</v>
      </c>
      <c r="E183" s="179">
        <v>15.8</v>
      </c>
      <c r="F183" s="180"/>
      <c r="G183" s="181">
        <f>ROUND(E183*F183,2)</f>
        <v>0</v>
      </c>
      <c r="H183" s="162">
        <v>0</v>
      </c>
      <c r="I183" s="161">
        <f>ROUND(E183*H183,2)</f>
        <v>0</v>
      </c>
      <c r="J183" s="162">
        <v>61.56</v>
      </c>
      <c r="K183" s="161">
        <f>ROUND(E183*J183,2)</f>
        <v>972.65</v>
      </c>
      <c r="L183" s="161">
        <v>21</v>
      </c>
      <c r="M183" s="161">
        <f>G183*(1+L183/100)</f>
        <v>0</v>
      </c>
      <c r="N183" s="160">
        <v>0</v>
      </c>
      <c r="O183" s="160">
        <f>ROUND(E183*N183,2)</f>
        <v>0</v>
      </c>
      <c r="P183" s="160">
        <v>1.92E-3</v>
      </c>
      <c r="Q183" s="160">
        <f>ROUND(E183*P183,2)</f>
        <v>0.03</v>
      </c>
      <c r="R183" s="161"/>
      <c r="S183" s="161" t="s">
        <v>129</v>
      </c>
      <c r="T183" s="161" t="s">
        <v>122</v>
      </c>
      <c r="U183" s="161">
        <v>4.6309999999999997E-2</v>
      </c>
      <c r="V183" s="161">
        <f>ROUND(E183*U183,2)</f>
        <v>0.73</v>
      </c>
      <c r="W183" s="161"/>
      <c r="X183" s="161" t="s">
        <v>123</v>
      </c>
      <c r="Y183" s="161" t="s">
        <v>163</v>
      </c>
      <c r="Z183" s="150"/>
      <c r="AA183" s="150"/>
      <c r="AB183" s="150"/>
      <c r="AC183" s="150"/>
      <c r="AD183" s="150"/>
      <c r="AE183" s="150"/>
      <c r="AF183" s="150"/>
      <c r="AG183" s="150" t="s">
        <v>170</v>
      </c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</row>
    <row r="184" spans="1:60" outlineLevel="2" x14ac:dyDescent="0.2">
      <c r="A184" s="157"/>
      <c r="B184" s="158"/>
      <c r="C184" s="192" t="s">
        <v>335</v>
      </c>
      <c r="D184" s="163"/>
      <c r="E184" s="164">
        <v>15.8</v>
      </c>
      <c r="F184" s="161"/>
      <c r="G184" s="161"/>
      <c r="H184" s="161"/>
      <c r="I184" s="161"/>
      <c r="J184" s="161"/>
      <c r="K184" s="161"/>
      <c r="L184" s="161"/>
      <c r="M184" s="161"/>
      <c r="N184" s="160"/>
      <c r="O184" s="160"/>
      <c r="P184" s="160"/>
      <c r="Q184" s="160"/>
      <c r="R184" s="161"/>
      <c r="S184" s="161"/>
      <c r="T184" s="161"/>
      <c r="U184" s="161"/>
      <c r="V184" s="161"/>
      <c r="W184" s="161"/>
      <c r="X184" s="161"/>
      <c r="Y184" s="161"/>
      <c r="Z184" s="150"/>
      <c r="AA184" s="150"/>
      <c r="AB184" s="150"/>
      <c r="AC184" s="150"/>
      <c r="AD184" s="150"/>
      <c r="AE184" s="150"/>
      <c r="AF184" s="150"/>
      <c r="AG184" s="150" t="s">
        <v>142</v>
      </c>
      <c r="AH184" s="150">
        <v>0</v>
      </c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</row>
    <row r="185" spans="1:60" ht="22.5" outlineLevel="1" x14ac:dyDescent="0.2">
      <c r="A185" s="176">
        <v>66</v>
      </c>
      <c r="B185" s="177" t="s">
        <v>336</v>
      </c>
      <c r="C185" s="191" t="s">
        <v>337</v>
      </c>
      <c r="D185" s="178" t="s">
        <v>162</v>
      </c>
      <c r="E185" s="179">
        <v>38.865000000000002</v>
      </c>
      <c r="F185" s="180"/>
      <c r="G185" s="181">
        <f>ROUND(E185*F185,2)</f>
        <v>0</v>
      </c>
      <c r="H185" s="162">
        <v>25.53</v>
      </c>
      <c r="I185" s="161">
        <f>ROUND(E185*H185,2)</f>
        <v>992.22</v>
      </c>
      <c r="J185" s="162">
        <v>243.91</v>
      </c>
      <c r="K185" s="161">
        <f>ROUND(E185*J185,2)</f>
        <v>9479.56</v>
      </c>
      <c r="L185" s="161">
        <v>21</v>
      </c>
      <c r="M185" s="161">
        <f>G185*(1+L185/100)</f>
        <v>0</v>
      </c>
      <c r="N185" s="160">
        <v>8.4999999999999995E-4</v>
      </c>
      <c r="O185" s="160">
        <f>ROUND(E185*N185,2)</f>
        <v>0.03</v>
      </c>
      <c r="P185" s="160">
        <v>0</v>
      </c>
      <c r="Q185" s="160">
        <f>ROUND(E185*P185,2)</f>
        <v>0</v>
      </c>
      <c r="R185" s="161"/>
      <c r="S185" s="161" t="s">
        <v>121</v>
      </c>
      <c r="T185" s="161" t="s">
        <v>122</v>
      </c>
      <c r="U185" s="161">
        <v>0.18</v>
      </c>
      <c r="V185" s="161">
        <f>ROUND(E185*U185,2)</f>
        <v>7</v>
      </c>
      <c r="W185" s="161"/>
      <c r="X185" s="161" t="s">
        <v>123</v>
      </c>
      <c r="Y185" s="161" t="s">
        <v>163</v>
      </c>
      <c r="Z185" s="150"/>
      <c r="AA185" s="150"/>
      <c r="AB185" s="150"/>
      <c r="AC185" s="150"/>
      <c r="AD185" s="150"/>
      <c r="AE185" s="150"/>
      <c r="AF185" s="150"/>
      <c r="AG185" s="150" t="s">
        <v>125</v>
      </c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</row>
    <row r="186" spans="1:60" ht="22.5" outlineLevel="2" x14ac:dyDescent="0.2">
      <c r="A186" s="157"/>
      <c r="B186" s="158"/>
      <c r="C186" s="192" t="s">
        <v>338</v>
      </c>
      <c r="D186" s="163"/>
      <c r="E186" s="164">
        <v>38.865000000000002</v>
      </c>
      <c r="F186" s="161"/>
      <c r="G186" s="161"/>
      <c r="H186" s="161"/>
      <c r="I186" s="161"/>
      <c r="J186" s="161"/>
      <c r="K186" s="161"/>
      <c r="L186" s="161"/>
      <c r="M186" s="161"/>
      <c r="N186" s="160"/>
      <c r="O186" s="160"/>
      <c r="P186" s="160"/>
      <c r="Q186" s="160"/>
      <c r="R186" s="161"/>
      <c r="S186" s="161"/>
      <c r="T186" s="161"/>
      <c r="U186" s="161"/>
      <c r="V186" s="161"/>
      <c r="W186" s="161"/>
      <c r="X186" s="161"/>
      <c r="Y186" s="161"/>
      <c r="Z186" s="150"/>
      <c r="AA186" s="150"/>
      <c r="AB186" s="150"/>
      <c r="AC186" s="150"/>
      <c r="AD186" s="150"/>
      <c r="AE186" s="150"/>
      <c r="AF186" s="150"/>
      <c r="AG186" s="150" t="s">
        <v>142</v>
      </c>
      <c r="AH186" s="150">
        <v>0</v>
      </c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</row>
    <row r="187" spans="1:60" outlineLevel="1" x14ac:dyDescent="0.2">
      <c r="A187" s="176">
        <v>67</v>
      </c>
      <c r="B187" s="177" t="s">
        <v>339</v>
      </c>
      <c r="C187" s="191" t="s">
        <v>340</v>
      </c>
      <c r="D187" s="178" t="s">
        <v>162</v>
      </c>
      <c r="E187" s="179">
        <v>22.065000000000001</v>
      </c>
      <c r="F187" s="180"/>
      <c r="G187" s="181">
        <f>ROUND(E187*F187,2)</f>
        <v>0</v>
      </c>
      <c r="H187" s="162">
        <v>77.61</v>
      </c>
      <c r="I187" s="161">
        <f>ROUND(E187*H187,2)</f>
        <v>1712.46</v>
      </c>
      <c r="J187" s="162">
        <v>122.09</v>
      </c>
      <c r="K187" s="161">
        <f>ROUND(E187*J187,2)</f>
        <v>2693.92</v>
      </c>
      <c r="L187" s="161">
        <v>21</v>
      </c>
      <c r="M187" s="161">
        <f>G187*(1+L187/100)</f>
        <v>0</v>
      </c>
      <c r="N187" s="160">
        <v>5.5999999999999995E-4</v>
      </c>
      <c r="O187" s="160">
        <f>ROUND(E187*N187,2)</f>
        <v>0.01</v>
      </c>
      <c r="P187" s="160">
        <v>0</v>
      </c>
      <c r="Q187" s="160">
        <f>ROUND(E187*P187,2)</f>
        <v>0</v>
      </c>
      <c r="R187" s="161"/>
      <c r="S187" s="161" t="s">
        <v>129</v>
      </c>
      <c r="T187" s="161" t="s">
        <v>122</v>
      </c>
      <c r="U187" s="161">
        <v>8.1250000000000003E-2</v>
      </c>
      <c r="V187" s="161">
        <f>ROUND(E187*U187,2)</f>
        <v>1.79</v>
      </c>
      <c r="W187" s="161"/>
      <c r="X187" s="161" t="s">
        <v>123</v>
      </c>
      <c r="Y187" s="161" t="s">
        <v>163</v>
      </c>
      <c r="Z187" s="150"/>
      <c r="AA187" s="150"/>
      <c r="AB187" s="150"/>
      <c r="AC187" s="150"/>
      <c r="AD187" s="150"/>
      <c r="AE187" s="150"/>
      <c r="AF187" s="150"/>
      <c r="AG187" s="150" t="s">
        <v>170</v>
      </c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</row>
    <row r="188" spans="1:60" outlineLevel="2" x14ac:dyDescent="0.2">
      <c r="A188" s="157"/>
      <c r="B188" s="158"/>
      <c r="C188" s="192" t="s">
        <v>313</v>
      </c>
      <c r="D188" s="163"/>
      <c r="E188" s="164">
        <v>22.065000000000001</v>
      </c>
      <c r="F188" s="161"/>
      <c r="G188" s="161"/>
      <c r="H188" s="161"/>
      <c r="I188" s="161"/>
      <c r="J188" s="161"/>
      <c r="K188" s="161"/>
      <c r="L188" s="161"/>
      <c r="M188" s="161"/>
      <c r="N188" s="160"/>
      <c r="O188" s="160"/>
      <c r="P188" s="160"/>
      <c r="Q188" s="160"/>
      <c r="R188" s="161"/>
      <c r="S188" s="161"/>
      <c r="T188" s="161"/>
      <c r="U188" s="161"/>
      <c r="V188" s="161"/>
      <c r="W188" s="161"/>
      <c r="X188" s="161"/>
      <c r="Y188" s="161"/>
      <c r="Z188" s="150"/>
      <c r="AA188" s="150"/>
      <c r="AB188" s="150"/>
      <c r="AC188" s="150"/>
      <c r="AD188" s="150"/>
      <c r="AE188" s="150"/>
      <c r="AF188" s="150"/>
      <c r="AG188" s="150" t="s">
        <v>142</v>
      </c>
      <c r="AH188" s="150">
        <v>0</v>
      </c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</row>
    <row r="189" spans="1:60" outlineLevel="1" x14ac:dyDescent="0.2">
      <c r="A189" s="176">
        <v>68</v>
      </c>
      <c r="B189" s="177" t="s">
        <v>341</v>
      </c>
      <c r="C189" s="191" t="s">
        <v>458</v>
      </c>
      <c r="D189" s="178" t="s">
        <v>162</v>
      </c>
      <c r="E189" s="179">
        <v>7.15</v>
      </c>
      <c r="F189" s="180"/>
      <c r="G189" s="181">
        <f>ROUND(E189*F189,2)</f>
        <v>0</v>
      </c>
      <c r="H189" s="162">
        <v>248.04</v>
      </c>
      <c r="I189" s="161">
        <f>ROUND(E189*H189,2)</f>
        <v>1773.49</v>
      </c>
      <c r="J189" s="162">
        <v>801.07</v>
      </c>
      <c r="K189" s="161">
        <f>ROUND(E189*J189,2)</f>
        <v>5727.65</v>
      </c>
      <c r="L189" s="161">
        <v>21</v>
      </c>
      <c r="M189" s="161">
        <f>G189*(1+L189/100)</f>
        <v>0</v>
      </c>
      <c r="N189" s="160">
        <v>2.2799999999999999E-3</v>
      </c>
      <c r="O189" s="160">
        <f>ROUND(E189*N189,2)</f>
        <v>0.02</v>
      </c>
      <c r="P189" s="160">
        <v>0</v>
      </c>
      <c r="Q189" s="160">
        <f>ROUND(E189*P189,2)</f>
        <v>0</v>
      </c>
      <c r="R189" s="161"/>
      <c r="S189" s="161" t="s">
        <v>121</v>
      </c>
      <c r="T189" s="161" t="s">
        <v>122</v>
      </c>
      <c r="U189" s="161">
        <v>0.56874999999999998</v>
      </c>
      <c r="V189" s="161">
        <f>ROUND(E189*U189,2)</f>
        <v>4.07</v>
      </c>
      <c r="W189" s="161"/>
      <c r="X189" s="161" t="s">
        <v>123</v>
      </c>
      <c r="Y189" s="161" t="s">
        <v>163</v>
      </c>
      <c r="Z189" s="150"/>
      <c r="AA189" s="150"/>
      <c r="AB189" s="150"/>
      <c r="AC189" s="150"/>
      <c r="AD189" s="150"/>
      <c r="AE189" s="150"/>
      <c r="AF189" s="150"/>
      <c r="AG189" s="150" t="s">
        <v>170</v>
      </c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</row>
    <row r="190" spans="1:60" outlineLevel="2" x14ac:dyDescent="0.2">
      <c r="A190" s="157"/>
      <c r="B190" s="158"/>
      <c r="C190" s="192" t="s">
        <v>342</v>
      </c>
      <c r="D190" s="163"/>
      <c r="E190" s="164">
        <v>7.15</v>
      </c>
      <c r="F190" s="161"/>
      <c r="G190" s="161"/>
      <c r="H190" s="161"/>
      <c r="I190" s="161"/>
      <c r="J190" s="161"/>
      <c r="K190" s="161"/>
      <c r="L190" s="161"/>
      <c r="M190" s="161"/>
      <c r="N190" s="160"/>
      <c r="O190" s="160"/>
      <c r="P190" s="160"/>
      <c r="Q190" s="160"/>
      <c r="R190" s="161"/>
      <c r="S190" s="161"/>
      <c r="T190" s="161"/>
      <c r="U190" s="161"/>
      <c r="V190" s="161"/>
      <c r="W190" s="161"/>
      <c r="X190" s="161"/>
      <c r="Y190" s="161"/>
      <c r="Z190" s="150"/>
      <c r="AA190" s="150"/>
      <c r="AB190" s="150"/>
      <c r="AC190" s="150"/>
      <c r="AD190" s="150"/>
      <c r="AE190" s="150"/>
      <c r="AF190" s="150"/>
      <c r="AG190" s="150" t="s">
        <v>142</v>
      </c>
      <c r="AH190" s="150">
        <v>0</v>
      </c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</row>
    <row r="191" spans="1:60" outlineLevel="1" x14ac:dyDescent="0.2">
      <c r="A191" s="176">
        <v>69</v>
      </c>
      <c r="B191" s="177" t="s">
        <v>343</v>
      </c>
      <c r="C191" s="191" t="s">
        <v>459</v>
      </c>
      <c r="D191" s="178" t="s">
        <v>162</v>
      </c>
      <c r="E191" s="179">
        <v>7</v>
      </c>
      <c r="F191" s="180"/>
      <c r="G191" s="181">
        <f>ROUND(E191*F191,2)</f>
        <v>0</v>
      </c>
      <c r="H191" s="162">
        <v>553.14</v>
      </c>
      <c r="I191" s="161">
        <f>ROUND(E191*H191,2)</f>
        <v>3871.98</v>
      </c>
      <c r="J191" s="162">
        <v>694.44</v>
      </c>
      <c r="K191" s="161">
        <f>ROUND(E191*J191,2)</f>
        <v>4861.08</v>
      </c>
      <c r="L191" s="161">
        <v>21</v>
      </c>
      <c r="M191" s="161">
        <f>G191*(1+L191/100)</f>
        <v>0</v>
      </c>
      <c r="N191" s="160">
        <v>1.06E-3</v>
      </c>
      <c r="O191" s="160">
        <f>ROUND(E191*N191,2)</f>
        <v>0.01</v>
      </c>
      <c r="P191" s="160">
        <v>0</v>
      </c>
      <c r="Q191" s="160">
        <f>ROUND(E191*P191,2)</f>
        <v>0</v>
      </c>
      <c r="R191" s="161"/>
      <c r="S191" s="161" t="s">
        <v>121</v>
      </c>
      <c r="T191" s="161" t="s">
        <v>122</v>
      </c>
      <c r="U191" s="161">
        <v>0.44688</v>
      </c>
      <c r="V191" s="161">
        <f>ROUND(E191*U191,2)</f>
        <v>3.13</v>
      </c>
      <c r="W191" s="161"/>
      <c r="X191" s="161" t="s">
        <v>123</v>
      </c>
      <c r="Y191" s="161" t="s">
        <v>163</v>
      </c>
      <c r="Z191" s="150"/>
      <c r="AA191" s="150"/>
      <c r="AB191" s="150"/>
      <c r="AC191" s="150"/>
      <c r="AD191" s="150"/>
      <c r="AE191" s="150"/>
      <c r="AF191" s="150"/>
      <c r="AG191" s="150" t="s">
        <v>170</v>
      </c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</row>
    <row r="192" spans="1:60" outlineLevel="2" x14ac:dyDescent="0.2">
      <c r="A192" s="157"/>
      <c r="B192" s="158"/>
      <c r="C192" s="192" t="s">
        <v>344</v>
      </c>
      <c r="D192" s="163"/>
      <c r="E192" s="164">
        <v>7</v>
      </c>
      <c r="F192" s="161"/>
      <c r="G192" s="161"/>
      <c r="H192" s="161"/>
      <c r="I192" s="161"/>
      <c r="J192" s="161"/>
      <c r="K192" s="161"/>
      <c r="L192" s="161"/>
      <c r="M192" s="161"/>
      <c r="N192" s="160"/>
      <c r="O192" s="160"/>
      <c r="P192" s="160"/>
      <c r="Q192" s="160"/>
      <c r="R192" s="161"/>
      <c r="S192" s="161"/>
      <c r="T192" s="161"/>
      <c r="U192" s="161"/>
      <c r="V192" s="161"/>
      <c r="W192" s="161"/>
      <c r="X192" s="161"/>
      <c r="Y192" s="161"/>
      <c r="Z192" s="150"/>
      <c r="AA192" s="150"/>
      <c r="AB192" s="150"/>
      <c r="AC192" s="150"/>
      <c r="AD192" s="150"/>
      <c r="AE192" s="150"/>
      <c r="AF192" s="150"/>
      <c r="AG192" s="150" t="s">
        <v>142</v>
      </c>
      <c r="AH192" s="150">
        <v>0</v>
      </c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</row>
    <row r="193" spans="1:60" outlineLevel="1" x14ac:dyDescent="0.2">
      <c r="A193" s="176">
        <v>70</v>
      </c>
      <c r="B193" s="177" t="s">
        <v>345</v>
      </c>
      <c r="C193" s="191" t="s">
        <v>346</v>
      </c>
      <c r="D193" s="178" t="s">
        <v>162</v>
      </c>
      <c r="E193" s="179">
        <v>7</v>
      </c>
      <c r="F193" s="180"/>
      <c r="G193" s="181">
        <f>ROUND(E193*F193,2)</f>
        <v>0</v>
      </c>
      <c r="H193" s="162">
        <v>0</v>
      </c>
      <c r="I193" s="161">
        <f>ROUND(E193*H193,2)</f>
        <v>0</v>
      </c>
      <c r="J193" s="162">
        <v>64.8</v>
      </c>
      <c r="K193" s="161">
        <f>ROUND(E193*J193,2)</f>
        <v>453.6</v>
      </c>
      <c r="L193" s="161">
        <v>21</v>
      </c>
      <c r="M193" s="161">
        <f>G193*(1+L193/100)</f>
        <v>0</v>
      </c>
      <c r="N193" s="160">
        <v>0</v>
      </c>
      <c r="O193" s="160">
        <f>ROUND(E193*N193,2)</f>
        <v>0</v>
      </c>
      <c r="P193" s="160">
        <v>2.8500000000000001E-3</v>
      </c>
      <c r="Q193" s="160">
        <f>ROUND(E193*P193,2)</f>
        <v>0.02</v>
      </c>
      <c r="R193" s="161"/>
      <c r="S193" s="161" t="s">
        <v>129</v>
      </c>
      <c r="T193" s="161" t="s">
        <v>122</v>
      </c>
      <c r="U193" s="161">
        <v>4.8750000000000002E-2</v>
      </c>
      <c r="V193" s="161">
        <f>ROUND(E193*U193,2)</f>
        <v>0.34</v>
      </c>
      <c r="W193" s="161"/>
      <c r="X193" s="161" t="s">
        <v>123</v>
      </c>
      <c r="Y193" s="161" t="s">
        <v>163</v>
      </c>
      <c r="Z193" s="150"/>
      <c r="AA193" s="150"/>
      <c r="AB193" s="150"/>
      <c r="AC193" s="150"/>
      <c r="AD193" s="150"/>
      <c r="AE193" s="150"/>
      <c r="AF193" s="150"/>
      <c r="AG193" s="150" t="s">
        <v>170</v>
      </c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</row>
    <row r="194" spans="1:60" outlineLevel="2" x14ac:dyDescent="0.2">
      <c r="A194" s="157"/>
      <c r="B194" s="158"/>
      <c r="C194" s="192" t="s">
        <v>344</v>
      </c>
      <c r="D194" s="163"/>
      <c r="E194" s="164">
        <v>7</v>
      </c>
      <c r="F194" s="161"/>
      <c r="G194" s="161"/>
      <c r="H194" s="161"/>
      <c r="I194" s="161"/>
      <c r="J194" s="161"/>
      <c r="K194" s="161"/>
      <c r="L194" s="161"/>
      <c r="M194" s="161"/>
      <c r="N194" s="160"/>
      <c r="O194" s="160"/>
      <c r="P194" s="160"/>
      <c r="Q194" s="160"/>
      <c r="R194" s="161"/>
      <c r="S194" s="161"/>
      <c r="T194" s="161"/>
      <c r="U194" s="161"/>
      <c r="V194" s="161"/>
      <c r="W194" s="161"/>
      <c r="X194" s="161"/>
      <c r="Y194" s="161"/>
      <c r="Z194" s="150"/>
      <c r="AA194" s="150"/>
      <c r="AB194" s="150"/>
      <c r="AC194" s="150"/>
      <c r="AD194" s="150"/>
      <c r="AE194" s="150"/>
      <c r="AF194" s="150"/>
      <c r="AG194" s="150" t="s">
        <v>142</v>
      </c>
      <c r="AH194" s="150">
        <v>0</v>
      </c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</row>
    <row r="195" spans="1:60" outlineLevel="1" x14ac:dyDescent="0.2">
      <c r="A195" s="176">
        <v>71</v>
      </c>
      <c r="B195" s="177" t="s">
        <v>347</v>
      </c>
      <c r="C195" s="191" t="s">
        <v>348</v>
      </c>
      <c r="D195" s="178" t="s">
        <v>162</v>
      </c>
      <c r="E195" s="179">
        <v>319.2</v>
      </c>
      <c r="F195" s="180"/>
      <c r="G195" s="181">
        <f>ROUND(E195*F195,2)</f>
        <v>0</v>
      </c>
      <c r="H195" s="162">
        <v>13.8</v>
      </c>
      <c r="I195" s="161">
        <f>ROUND(E195*H195,2)</f>
        <v>4404.96</v>
      </c>
      <c r="J195" s="162">
        <v>22.44</v>
      </c>
      <c r="K195" s="161">
        <f>ROUND(E195*J195,2)</f>
        <v>7162.85</v>
      </c>
      <c r="L195" s="161">
        <v>21</v>
      </c>
      <c r="M195" s="161">
        <f>G195*(1+L195/100)</f>
        <v>0</v>
      </c>
      <c r="N195" s="160">
        <v>1E-4</v>
      </c>
      <c r="O195" s="160">
        <f>ROUND(E195*N195,2)</f>
        <v>0.03</v>
      </c>
      <c r="P195" s="160">
        <v>0</v>
      </c>
      <c r="Q195" s="160">
        <f>ROUND(E195*P195,2)</f>
        <v>0</v>
      </c>
      <c r="R195" s="161"/>
      <c r="S195" s="161" t="s">
        <v>121</v>
      </c>
      <c r="T195" s="161" t="s">
        <v>122</v>
      </c>
      <c r="U195" s="161">
        <v>1.4999999999999999E-2</v>
      </c>
      <c r="V195" s="161">
        <f>ROUND(E195*U195,2)</f>
        <v>4.79</v>
      </c>
      <c r="W195" s="161"/>
      <c r="X195" s="161" t="s">
        <v>123</v>
      </c>
      <c r="Y195" s="161" t="s">
        <v>163</v>
      </c>
      <c r="Z195" s="150"/>
      <c r="AA195" s="150"/>
      <c r="AB195" s="150"/>
      <c r="AC195" s="150"/>
      <c r="AD195" s="150"/>
      <c r="AE195" s="150"/>
      <c r="AF195" s="150"/>
      <c r="AG195" s="150" t="s">
        <v>125</v>
      </c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</row>
    <row r="196" spans="1:60" outlineLevel="2" x14ac:dyDescent="0.2">
      <c r="A196" s="157"/>
      <c r="B196" s="158"/>
      <c r="C196" s="192" t="s">
        <v>349</v>
      </c>
      <c r="D196" s="163"/>
      <c r="E196" s="164">
        <v>319.2</v>
      </c>
      <c r="F196" s="161"/>
      <c r="G196" s="161"/>
      <c r="H196" s="161"/>
      <c r="I196" s="161"/>
      <c r="J196" s="161"/>
      <c r="K196" s="161"/>
      <c r="L196" s="161"/>
      <c r="M196" s="161"/>
      <c r="N196" s="160"/>
      <c r="O196" s="160"/>
      <c r="P196" s="160"/>
      <c r="Q196" s="160"/>
      <c r="R196" s="161"/>
      <c r="S196" s="161"/>
      <c r="T196" s="161"/>
      <c r="U196" s="161"/>
      <c r="V196" s="161"/>
      <c r="W196" s="161"/>
      <c r="X196" s="161"/>
      <c r="Y196" s="161"/>
      <c r="Z196" s="150"/>
      <c r="AA196" s="150"/>
      <c r="AB196" s="150"/>
      <c r="AC196" s="150"/>
      <c r="AD196" s="150"/>
      <c r="AE196" s="150"/>
      <c r="AF196" s="150"/>
      <c r="AG196" s="150" t="s">
        <v>142</v>
      </c>
      <c r="AH196" s="150">
        <v>0</v>
      </c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</row>
    <row r="197" spans="1:60" outlineLevel="1" x14ac:dyDescent="0.2">
      <c r="A197" s="157">
        <v>72</v>
      </c>
      <c r="B197" s="158" t="s">
        <v>350</v>
      </c>
      <c r="C197" s="194" t="s">
        <v>351</v>
      </c>
      <c r="D197" s="159" t="s">
        <v>0</v>
      </c>
      <c r="E197" s="188"/>
      <c r="F197" s="162"/>
      <c r="G197" s="161">
        <f>ROUND(E197*F197,2)</f>
        <v>0</v>
      </c>
      <c r="H197" s="162">
        <v>0</v>
      </c>
      <c r="I197" s="161">
        <f>ROUND(E197*H197,2)</f>
        <v>0</v>
      </c>
      <c r="J197" s="162">
        <v>9.35</v>
      </c>
      <c r="K197" s="161">
        <f>ROUND(E197*J197,2)</f>
        <v>0</v>
      </c>
      <c r="L197" s="161">
        <v>21</v>
      </c>
      <c r="M197" s="161">
        <f>G197*(1+L197/100)</f>
        <v>0</v>
      </c>
      <c r="N197" s="160">
        <v>0</v>
      </c>
      <c r="O197" s="160">
        <f>ROUND(E197*N197,2)</f>
        <v>0</v>
      </c>
      <c r="P197" s="160">
        <v>0</v>
      </c>
      <c r="Q197" s="160">
        <f>ROUND(E197*P197,2)</f>
        <v>0</v>
      </c>
      <c r="R197" s="161"/>
      <c r="S197" s="161" t="s">
        <v>129</v>
      </c>
      <c r="T197" s="161" t="s">
        <v>122</v>
      </c>
      <c r="U197" s="161">
        <v>7.0299999999999998E-3</v>
      </c>
      <c r="V197" s="161">
        <f>ROUND(E197*U197,2)</f>
        <v>0</v>
      </c>
      <c r="W197" s="161"/>
      <c r="X197" s="161" t="s">
        <v>200</v>
      </c>
      <c r="Y197" s="161" t="s">
        <v>163</v>
      </c>
      <c r="Z197" s="150"/>
      <c r="AA197" s="150"/>
      <c r="AB197" s="150"/>
      <c r="AC197" s="150"/>
      <c r="AD197" s="150"/>
      <c r="AE197" s="150"/>
      <c r="AF197" s="150"/>
      <c r="AG197" s="150" t="s">
        <v>235</v>
      </c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</row>
    <row r="198" spans="1:60" outlineLevel="1" x14ac:dyDescent="0.2">
      <c r="A198" s="182">
        <v>73</v>
      </c>
      <c r="B198" s="183" t="s">
        <v>352</v>
      </c>
      <c r="C198" s="190" t="s">
        <v>242</v>
      </c>
      <c r="D198" s="184" t="s">
        <v>154</v>
      </c>
      <c r="E198" s="185">
        <v>0.20019000000000001</v>
      </c>
      <c r="F198" s="186"/>
      <c r="G198" s="187">
        <f>ROUND(E198*F198,2)</f>
        <v>0</v>
      </c>
      <c r="H198" s="162">
        <v>0</v>
      </c>
      <c r="I198" s="161">
        <f>ROUND(E198*H198,2)</f>
        <v>0</v>
      </c>
      <c r="J198" s="162">
        <v>455.63</v>
      </c>
      <c r="K198" s="161">
        <f>ROUND(E198*J198,2)</f>
        <v>91.21</v>
      </c>
      <c r="L198" s="161">
        <v>21</v>
      </c>
      <c r="M198" s="161">
        <f>G198*(1+L198/100)</f>
        <v>0</v>
      </c>
      <c r="N198" s="160">
        <v>0</v>
      </c>
      <c r="O198" s="160">
        <f>ROUND(E198*N198,2)</f>
        <v>0</v>
      </c>
      <c r="P198" s="160">
        <v>0</v>
      </c>
      <c r="Q198" s="160">
        <f>ROUND(E198*P198,2)</f>
        <v>0</v>
      </c>
      <c r="R198" s="161"/>
      <c r="S198" s="161" t="s">
        <v>121</v>
      </c>
      <c r="T198" s="161" t="s">
        <v>122</v>
      </c>
      <c r="U198" s="161">
        <v>0.37017</v>
      </c>
      <c r="V198" s="161">
        <f>ROUND(E198*U198,2)</f>
        <v>7.0000000000000007E-2</v>
      </c>
      <c r="W198" s="161"/>
      <c r="X198" s="161" t="s">
        <v>238</v>
      </c>
      <c r="Y198" s="161" t="s">
        <v>163</v>
      </c>
      <c r="Z198" s="150"/>
      <c r="AA198" s="150"/>
      <c r="AB198" s="150"/>
      <c r="AC198" s="150"/>
      <c r="AD198" s="150"/>
      <c r="AE198" s="150"/>
      <c r="AF198" s="150"/>
      <c r="AG198" s="150" t="s">
        <v>243</v>
      </c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</row>
    <row r="199" spans="1:60" outlineLevel="1" x14ac:dyDescent="0.2">
      <c r="A199" s="182">
        <v>74</v>
      </c>
      <c r="B199" s="183" t="s">
        <v>353</v>
      </c>
      <c r="C199" s="190" t="s">
        <v>245</v>
      </c>
      <c r="D199" s="184" t="s">
        <v>154</v>
      </c>
      <c r="E199" s="185">
        <v>0.20019000000000001</v>
      </c>
      <c r="F199" s="186"/>
      <c r="G199" s="187">
        <f>ROUND(E199*F199,2)</f>
        <v>0</v>
      </c>
      <c r="H199" s="162">
        <v>0</v>
      </c>
      <c r="I199" s="161">
        <f>ROUND(E199*H199,2)</f>
        <v>0</v>
      </c>
      <c r="J199" s="162">
        <v>410.08</v>
      </c>
      <c r="K199" s="161">
        <f>ROUND(E199*J199,2)</f>
        <v>82.09</v>
      </c>
      <c r="L199" s="161">
        <v>21</v>
      </c>
      <c r="M199" s="161">
        <f>G199*(1+L199/100)</f>
        <v>0</v>
      </c>
      <c r="N199" s="160">
        <v>0</v>
      </c>
      <c r="O199" s="160">
        <f>ROUND(E199*N199,2)</f>
        <v>0</v>
      </c>
      <c r="P199" s="160">
        <v>0</v>
      </c>
      <c r="Q199" s="160">
        <f>ROUND(E199*P199,2)</f>
        <v>0</v>
      </c>
      <c r="R199" s="161"/>
      <c r="S199" s="161" t="s">
        <v>121</v>
      </c>
      <c r="T199" s="161" t="s">
        <v>122</v>
      </c>
      <c r="U199" s="161">
        <v>0.33544000000000002</v>
      </c>
      <c r="V199" s="161">
        <f>ROUND(E199*U199,2)</f>
        <v>7.0000000000000007E-2</v>
      </c>
      <c r="W199" s="161"/>
      <c r="X199" s="161" t="s">
        <v>238</v>
      </c>
      <c r="Y199" s="161" t="s">
        <v>239</v>
      </c>
      <c r="Z199" s="150"/>
      <c r="AA199" s="150"/>
      <c r="AB199" s="150"/>
      <c r="AC199" s="150"/>
      <c r="AD199" s="150"/>
      <c r="AE199" s="150"/>
      <c r="AF199" s="150"/>
      <c r="AG199" s="150" t="s">
        <v>243</v>
      </c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</row>
    <row r="200" spans="1:60" outlineLevel="1" x14ac:dyDescent="0.2">
      <c r="A200" s="182">
        <v>75</v>
      </c>
      <c r="B200" s="183" t="s">
        <v>354</v>
      </c>
      <c r="C200" s="190" t="s">
        <v>355</v>
      </c>
      <c r="D200" s="184" t="s">
        <v>154</v>
      </c>
      <c r="E200" s="185">
        <v>0.20019000000000001</v>
      </c>
      <c r="F200" s="186"/>
      <c r="G200" s="187">
        <f>ROUND(E200*F200,2)</f>
        <v>0</v>
      </c>
      <c r="H200" s="162">
        <v>0</v>
      </c>
      <c r="I200" s="161">
        <f>ROUND(E200*H200,2)</f>
        <v>0</v>
      </c>
      <c r="J200" s="162">
        <v>234.33</v>
      </c>
      <c r="K200" s="161">
        <f>ROUND(E200*J200,2)</f>
        <v>46.91</v>
      </c>
      <c r="L200" s="161">
        <v>21</v>
      </c>
      <c r="M200" s="161">
        <f>G200*(1+L200/100)</f>
        <v>0</v>
      </c>
      <c r="N200" s="160">
        <v>0</v>
      </c>
      <c r="O200" s="160">
        <f>ROUND(E200*N200,2)</f>
        <v>0</v>
      </c>
      <c r="P200" s="160">
        <v>0</v>
      </c>
      <c r="Q200" s="160">
        <f>ROUND(E200*P200,2)</f>
        <v>0</v>
      </c>
      <c r="R200" s="161"/>
      <c r="S200" s="161" t="s">
        <v>121</v>
      </c>
      <c r="T200" s="161" t="s">
        <v>122</v>
      </c>
      <c r="U200" s="161">
        <v>1.3</v>
      </c>
      <c r="V200" s="161">
        <f>ROUND(E200*U200,2)</f>
        <v>0.26</v>
      </c>
      <c r="W200" s="161"/>
      <c r="X200" s="161" t="s">
        <v>238</v>
      </c>
      <c r="Y200" s="161" t="s">
        <v>163</v>
      </c>
      <c r="Z200" s="150"/>
      <c r="AA200" s="150"/>
      <c r="AB200" s="150"/>
      <c r="AC200" s="150"/>
      <c r="AD200" s="150"/>
      <c r="AE200" s="150"/>
      <c r="AF200" s="150"/>
      <c r="AG200" s="150" t="s">
        <v>240</v>
      </c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</row>
    <row r="201" spans="1:60" x14ac:dyDescent="0.2">
      <c r="A201" s="169" t="s">
        <v>116</v>
      </c>
      <c r="B201" s="170" t="s">
        <v>82</v>
      </c>
      <c r="C201" s="189" t="s">
        <v>83</v>
      </c>
      <c r="D201" s="171"/>
      <c r="E201" s="172"/>
      <c r="F201" s="173"/>
      <c r="G201" s="174">
        <f>SUMIF(AG202:AG224,"&lt;&gt;NOR",G202:G224)</f>
        <v>0</v>
      </c>
      <c r="H201" s="168"/>
      <c r="I201" s="168">
        <f>SUM(I202:I224)</f>
        <v>470961.2699999999</v>
      </c>
      <c r="J201" s="168"/>
      <c r="K201" s="168">
        <f>SUM(K202:K224)</f>
        <v>104012.45999999999</v>
      </c>
      <c r="L201" s="168"/>
      <c r="M201" s="168">
        <f>SUM(M202:M224)</f>
        <v>0</v>
      </c>
      <c r="N201" s="167"/>
      <c r="O201" s="167">
        <f>SUM(O202:O224)</f>
        <v>0.09</v>
      </c>
      <c r="P201" s="167"/>
      <c r="Q201" s="167">
        <f>SUM(Q202:Q224)</f>
        <v>0.06</v>
      </c>
      <c r="R201" s="168"/>
      <c r="S201" s="168"/>
      <c r="T201" s="168"/>
      <c r="U201" s="168"/>
      <c r="V201" s="168">
        <f>SUM(V202:V224)</f>
        <v>77.84</v>
      </c>
      <c r="W201" s="168"/>
      <c r="X201" s="168"/>
      <c r="Y201" s="168"/>
      <c r="AG201" t="s">
        <v>117</v>
      </c>
    </row>
    <row r="202" spans="1:60" outlineLevel="1" x14ac:dyDescent="0.2">
      <c r="A202" s="182">
        <v>76</v>
      </c>
      <c r="B202" s="183" t="s">
        <v>356</v>
      </c>
      <c r="C202" s="190" t="s">
        <v>357</v>
      </c>
      <c r="D202" s="184" t="s">
        <v>270</v>
      </c>
      <c r="E202" s="185">
        <v>6</v>
      </c>
      <c r="F202" s="186"/>
      <c r="G202" s="187">
        <f t="shared" ref="G202:G210" si="7">ROUND(E202*F202,2)</f>
        <v>0</v>
      </c>
      <c r="H202" s="162">
        <v>0</v>
      </c>
      <c r="I202" s="161">
        <f t="shared" ref="I202:I210" si="8">ROUND(E202*H202,2)</f>
        <v>0</v>
      </c>
      <c r="J202" s="162">
        <v>4923.4399999999996</v>
      </c>
      <c r="K202" s="161">
        <f t="shared" ref="K202:K210" si="9">ROUND(E202*J202,2)</f>
        <v>29540.639999999999</v>
      </c>
      <c r="L202" s="161">
        <v>21</v>
      </c>
      <c r="M202" s="161">
        <f t="shared" ref="M202:M210" si="10">G202*(1+L202/100)</f>
        <v>0</v>
      </c>
      <c r="N202" s="160">
        <v>0</v>
      </c>
      <c r="O202" s="160">
        <f t="shared" ref="O202:O210" si="11">ROUND(E202*N202,2)</f>
        <v>0</v>
      </c>
      <c r="P202" s="160">
        <v>0</v>
      </c>
      <c r="Q202" s="160">
        <f t="shared" ref="Q202:Q210" si="12">ROUND(E202*P202,2)</f>
        <v>0</v>
      </c>
      <c r="R202" s="161"/>
      <c r="S202" s="161" t="s">
        <v>121</v>
      </c>
      <c r="T202" s="161" t="s">
        <v>122</v>
      </c>
      <c r="U202" s="161">
        <v>4</v>
      </c>
      <c r="V202" s="161">
        <f t="shared" ref="V202:V210" si="13">ROUND(E202*U202,2)</f>
        <v>24</v>
      </c>
      <c r="W202" s="161"/>
      <c r="X202" s="161" t="s">
        <v>123</v>
      </c>
      <c r="Y202" s="161" t="s">
        <v>358</v>
      </c>
      <c r="Z202" s="150"/>
      <c r="AA202" s="150"/>
      <c r="AB202" s="150"/>
      <c r="AC202" s="150"/>
      <c r="AD202" s="150"/>
      <c r="AE202" s="150"/>
      <c r="AF202" s="150"/>
      <c r="AG202" s="150" t="s">
        <v>170</v>
      </c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</row>
    <row r="203" spans="1:60" outlineLevel="1" x14ac:dyDescent="0.2">
      <c r="A203" s="182">
        <v>77</v>
      </c>
      <c r="B203" s="183" t="s">
        <v>359</v>
      </c>
      <c r="C203" s="190" t="s">
        <v>360</v>
      </c>
      <c r="D203" s="184" t="s">
        <v>270</v>
      </c>
      <c r="E203" s="185">
        <v>6</v>
      </c>
      <c r="F203" s="186"/>
      <c r="G203" s="187">
        <f t="shared" si="7"/>
        <v>0</v>
      </c>
      <c r="H203" s="162">
        <v>0</v>
      </c>
      <c r="I203" s="161">
        <f t="shared" si="8"/>
        <v>0</v>
      </c>
      <c r="J203" s="162">
        <v>2461.7199999999998</v>
      </c>
      <c r="K203" s="161">
        <f t="shared" si="9"/>
        <v>14770.32</v>
      </c>
      <c r="L203" s="161">
        <v>21</v>
      </c>
      <c r="M203" s="161">
        <f t="shared" si="10"/>
        <v>0</v>
      </c>
      <c r="N203" s="160">
        <v>1.31E-3</v>
      </c>
      <c r="O203" s="160">
        <f t="shared" si="11"/>
        <v>0.01</v>
      </c>
      <c r="P203" s="160">
        <v>0</v>
      </c>
      <c r="Q203" s="160">
        <f t="shared" si="12"/>
        <v>0</v>
      </c>
      <c r="R203" s="161"/>
      <c r="S203" s="161" t="s">
        <v>121</v>
      </c>
      <c r="T203" s="161" t="s">
        <v>122</v>
      </c>
      <c r="U203" s="161">
        <v>1</v>
      </c>
      <c r="V203" s="161">
        <f t="shared" si="13"/>
        <v>6</v>
      </c>
      <c r="W203" s="161"/>
      <c r="X203" s="161" t="s">
        <v>123</v>
      </c>
      <c r="Y203" s="161" t="s">
        <v>358</v>
      </c>
      <c r="Z203" s="150"/>
      <c r="AA203" s="150"/>
      <c r="AB203" s="150"/>
      <c r="AC203" s="150"/>
      <c r="AD203" s="150"/>
      <c r="AE203" s="150"/>
      <c r="AF203" s="150"/>
      <c r="AG203" s="150" t="s">
        <v>170</v>
      </c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</row>
    <row r="204" spans="1:60" outlineLevel="1" x14ac:dyDescent="0.2">
      <c r="A204" s="182">
        <v>78</v>
      </c>
      <c r="B204" s="183" t="s">
        <v>361</v>
      </c>
      <c r="C204" s="190" t="s">
        <v>362</v>
      </c>
      <c r="D204" s="184" t="s">
        <v>363</v>
      </c>
      <c r="E204" s="185">
        <v>3</v>
      </c>
      <c r="F204" s="186"/>
      <c r="G204" s="187">
        <f t="shared" si="7"/>
        <v>0</v>
      </c>
      <c r="H204" s="162">
        <v>0</v>
      </c>
      <c r="I204" s="161">
        <f t="shared" si="8"/>
        <v>0</v>
      </c>
      <c r="J204" s="162">
        <v>4923.4399999999996</v>
      </c>
      <c r="K204" s="161">
        <f t="shared" si="9"/>
        <v>14770.32</v>
      </c>
      <c r="L204" s="161">
        <v>21</v>
      </c>
      <c r="M204" s="161">
        <f t="shared" si="10"/>
        <v>0</v>
      </c>
      <c r="N204" s="160">
        <v>0</v>
      </c>
      <c r="O204" s="160">
        <f t="shared" si="11"/>
        <v>0</v>
      </c>
      <c r="P204" s="160">
        <v>2.1000000000000001E-2</v>
      </c>
      <c r="Q204" s="160">
        <f t="shared" si="12"/>
        <v>0.06</v>
      </c>
      <c r="R204" s="161"/>
      <c r="S204" s="161" t="s">
        <v>121</v>
      </c>
      <c r="T204" s="161" t="s">
        <v>122</v>
      </c>
      <c r="U204" s="161">
        <v>4</v>
      </c>
      <c r="V204" s="161">
        <f t="shared" si="13"/>
        <v>12</v>
      </c>
      <c r="W204" s="161"/>
      <c r="X204" s="161" t="s">
        <v>123</v>
      </c>
      <c r="Y204" s="161" t="s">
        <v>163</v>
      </c>
      <c r="Z204" s="150"/>
      <c r="AA204" s="150"/>
      <c r="AB204" s="150"/>
      <c r="AC204" s="150"/>
      <c r="AD204" s="150"/>
      <c r="AE204" s="150"/>
      <c r="AF204" s="150"/>
      <c r="AG204" s="150" t="s">
        <v>125</v>
      </c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</row>
    <row r="205" spans="1:60" outlineLevel="1" x14ac:dyDescent="0.2">
      <c r="A205" s="182">
        <v>79</v>
      </c>
      <c r="B205" s="183" t="s">
        <v>364</v>
      </c>
      <c r="C205" s="190" t="s">
        <v>365</v>
      </c>
      <c r="D205" s="184" t="s">
        <v>270</v>
      </c>
      <c r="E205" s="185">
        <v>3</v>
      </c>
      <c r="F205" s="186"/>
      <c r="G205" s="187">
        <f t="shared" si="7"/>
        <v>0</v>
      </c>
      <c r="H205" s="162">
        <v>0</v>
      </c>
      <c r="I205" s="161">
        <f t="shared" si="8"/>
        <v>0</v>
      </c>
      <c r="J205" s="162">
        <v>1969.99</v>
      </c>
      <c r="K205" s="161">
        <f t="shared" si="9"/>
        <v>5909.97</v>
      </c>
      <c r="L205" s="161">
        <v>21</v>
      </c>
      <c r="M205" s="161">
        <f t="shared" si="10"/>
        <v>0</v>
      </c>
      <c r="N205" s="160">
        <v>0</v>
      </c>
      <c r="O205" s="160">
        <f t="shared" si="11"/>
        <v>0</v>
      </c>
      <c r="P205" s="160">
        <v>0</v>
      </c>
      <c r="Q205" s="160">
        <f t="shared" si="12"/>
        <v>0</v>
      </c>
      <c r="R205" s="161"/>
      <c r="S205" s="161" t="s">
        <v>129</v>
      </c>
      <c r="T205" s="161" t="s">
        <v>122</v>
      </c>
      <c r="U205" s="161">
        <v>1.6005</v>
      </c>
      <c r="V205" s="161">
        <f t="shared" si="13"/>
        <v>4.8</v>
      </c>
      <c r="W205" s="161"/>
      <c r="X205" s="161" t="s">
        <v>123</v>
      </c>
      <c r="Y205" s="161" t="s">
        <v>163</v>
      </c>
      <c r="Z205" s="150"/>
      <c r="AA205" s="150"/>
      <c r="AB205" s="150"/>
      <c r="AC205" s="150"/>
      <c r="AD205" s="150"/>
      <c r="AE205" s="150"/>
      <c r="AF205" s="150"/>
      <c r="AG205" s="150" t="s">
        <v>125</v>
      </c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</row>
    <row r="206" spans="1:60" outlineLevel="1" x14ac:dyDescent="0.2">
      <c r="A206" s="182">
        <v>80</v>
      </c>
      <c r="B206" s="183" t="s">
        <v>366</v>
      </c>
      <c r="C206" s="190" t="s">
        <v>367</v>
      </c>
      <c r="D206" s="184" t="s">
        <v>270</v>
      </c>
      <c r="E206" s="185">
        <v>3</v>
      </c>
      <c r="F206" s="186"/>
      <c r="G206" s="187">
        <f t="shared" si="7"/>
        <v>0</v>
      </c>
      <c r="H206" s="162">
        <v>0</v>
      </c>
      <c r="I206" s="161">
        <f t="shared" si="8"/>
        <v>0</v>
      </c>
      <c r="J206" s="162">
        <v>4596.6499999999996</v>
      </c>
      <c r="K206" s="161">
        <f t="shared" si="9"/>
        <v>13789.95</v>
      </c>
      <c r="L206" s="161">
        <v>21</v>
      </c>
      <c r="M206" s="161">
        <f t="shared" si="10"/>
        <v>0</v>
      </c>
      <c r="N206" s="160">
        <v>0</v>
      </c>
      <c r="O206" s="160">
        <f t="shared" si="11"/>
        <v>0</v>
      </c>
      <c r="P206" s="160">
        <v>0</v>
      </c>
      <c r="Q206" s="160">
        <f t="shared" si="12"/>
        <v>0</v>
      </c>
      <c r="R206" s="161"/>
      <c r="S206" s="161" t="s">
        <v>129</v>
      </c>
      <c r="T206" s="161" t="s">
        <v>122</v>
      </c>
      <c r="U206" s="161">
        <v>3.7345000000000002</v>
      </c>
      <c r="V206" s="161">
        <f t="shared" si="13"/>
        <v>11.2</v>
      </c>
      <c r="W206" s="161"/>
      <c r="X206" s="161" t="s">
        <v>123</v>
      </c>
      <c r="Y206" s="161" t="s">
        <v>163</v>
      </c>
      <c r="Z206" s="150"/>
      <c r="AA206" s="150"/>
      <c r="AB206" s="150"/>
      <c r="AC206" s="150"/>
      <c r="AD206" s="150"/>
      <c r="AE206" s="150"/>
      <c r="AF206" s="150"/>
      <c r="AG206" s="150" t="s">
        <v>125</v>
      </c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</row>
    <row r="207" spans="1:60" outlineLevel="1" x14ac:dyDescent="0.2">
      <c r="A207" s="182">
        <v>81</v>
      </c>
      <c r="B207" s="183" t="s">
        <v>368</v>
      </c>
      <c r="C207" s="190" t="s">
        <v>369</v>
      </c>
      <c r="D207" s="184" t="s">
        <v>270</v>
      </c>
      <c r="E207" s="185">
        <v>12</v>
      </c>
      <c r="F207" s="186"/>
      <c r="G207" s="187">
        <f t="shared" si="7"/>
        <v>0</v>
      </c>
      <c r="H207" s="162">
        <v>0</v>
      </c>
      <c r="I207" s="161">
        <f t="shared" si="8"/>
        <v>0</v>
      </c>
      <c r="J207" s="162">
        <v>788</v>
      </c>
      <c r="K207" s="161">
        <f t="shared" si="9"/>
        <v>9456</v>
      </c>
      <c r="L207" s="161">
        <v>21</v>
      </c>
      <c r="M207" s="161">
        <f t="shared" si="10"/>
        <v>0</v>
      </c>
      <c r="N207" s="160">
        <v>0</v>
      </c>
      <c r="O207" s="160">
        <f t="shared" si="11"/>
        <v>0</v>
      </c>
      <c r="P207" s="160">
        <v>0</v>
      </c>
      <c r="Q207" s="160">
        <f t="shared" si="12"/>
        <v>0</v>
      </c>
      <c r="R207" s="161"/>
      <c r="S207" s="161" t="s">
        <v>121</v>
      </c>
      <c r="T207" s="161" t="s">
        <v>122</v>
      </c>
      <c r="U207" s="161">
        <v>0.64019999999999999</v>
      </c>
      <c r="V207" s="161">
        <f t="shared" si="13"/>
        <v>7.68</v>
      </c>
      <c r="W207" s="161"/>
      <c r="X207" s="161" t="s">
        <v>123</v>
      </c>
      <c r="Y207" s="161" t="s">
        <v>163</v>
      </c>
      <c r="Z207" s="150"/>
      <c r="AA207" s="150"/>
      <c r="AB207" s="150"/>
      <c r="AC207" s="150"/>
      <c r="AD207" s="150"/>
      <c r="AE207" s="150"/>
      <c r="AF207" s="150"/>
      <c r="AG207" s="150" t="s">
        <v>125</v>
      </c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</row>
    <row r="208" spans="1:60" outlineLevel="1" x14ac:dyDescent="0.2">
      <c r="A208" s="182">
        <v>82</v>
      </c>
      <c r="B208" s="183" t="s">
        <v>370</v>
      </c>
      <c r="C208" s="190" t="s">
        <v>371</v>
      </c>
      <c r="D208" s="184" t="s">
        <v>363</v>
      </c>
      <c r="E208" s="185">
        <v>3</v>
      </c>
      <c r="F208" s="186"/>
      <c r="G208" s="187">
        <f t="shared" si="7"/>
        <v>0</v>
      </c>
      <c r="H208" s="162">
        <v>0</v>
      </c>
      <c r="I208" s="161">
        <f t="shared" si="8"/>
        <v>0</v>
      </c>
      <c r="J208" s="162">
        <v>262.67</v>
      </c>
      <c r="K208" s="161">
        <f t="shared" si="9"/>
        <v>788.01</v>
      </c>
      <c r="L208" s="161">
        <v>21</v>
      </c>
      <c r="M208" s="161">
        <f t="shared" si="10"/>
        <v>0</v>
      </c>
      <c r="N208" s="160">
        <v>0</v>
      </c>
      <c r="O208" s="160">
        <f t="shared" si="11"/>
        <v>0</v>
      </c>
      <c r="P208" s="160">
        <v>0</v>
      </c>
      <c r="Q208" s="160">
        <f t="shared" si="12"/>
        <v>0</v>
      </c>
      <c r="R208" s="161"/>
      <c r="S208" s="161" t="s">
        <v>121</v>
      </c>
      <c r="T208" s="161" t="s">
        <v>122</v>
      </c>
      <c r="U208" s="161">
        <v>0.21340000000000001</v>
      </c>
      <c r="V208" s="161">
        <f t="shared" si="13"/>
        <v>0.64</v>
      </c>
      <c r="W208" s="161"/>
      <c r="X208" s="161" t="s">
        <v>123</v>
      </c>
      <c r="Y208" s="161" t="s">
        <v>163</v>
      </c>
      <c r="Z208" s="150"/>
      <c r="AA208" s="150"/>
      <c r="AB208" s="150"/>
      <c r="AC208" s="150"/>
      <c r="AD208" s="150"/>
      <c r="AE208" s="150"/>
      <c r="AF208" s="150"/>
      <c r="AG208" s="150" t="s">
        <v>125</v>
      </c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</row>
    <row r="209" spans="1:60" outlineLevel="1" x14ac:dyDescent="0.2">
      <c r="A209" s="182">
        <v>83</v>
      </c>
      <c r="B209" s="183" t="s">
        <v>372</v>
      </c>
      <c r="C209" s="190" t="s">
        <v>373</v>
      </c>
      <c r="D209" s="184" t="s">
        <v>363</v>
      </c>
      <c r="E209" s="185">
        <v>3</v>
      </c>
      <c r="F209" s="186"/>
      <c r="G209" s="187">
        <f t="shared" si="7"/>
        <v>0</v>
      </c>
      <c r="H209" s="162">
        <v>0</v>
      </c>
      <c r="I209" s="161">
        <f t="shared" si="8"/>
        <v>0</v>
      </c>
      <c r="J209" s="162">
        <v>267.75</v>
      </c>
      <c r="K209" s="161">
        <f t="shared" si="9"/>
        <v>803.25</v>
      </c>
      <c r="L209" s="161">
        <v>21</v>
      </c>
      <c r="M209" s="161">
        <f t="shared" si="10"/>
        <v>0</v>
      </c>
      <c r="N209" s="160">
        <v>0</v>
      </c>
      <c r="O209" s="160">
        <f t="shared" si="11"/>
        <v>0</v>
      </c>
      <c r="P209" s="160">
        <v>0</v>
      </c>
      <c r="Q209" s="160">
        <f t="shared" si="12"/>
        <v>0</v>
      </c>
      <c r="R209" s="161"/>
      <c r="S209" s="161" t="s">
        <v>121</v>
      </c>
      <c r="T209" s="161" t="s">
        <v>122</v>
      </c>
      <c r="U209" s="161">
        <v>0</v>
      </c>
      <c r="V209" s="161">
        <f t="shared" si="13"/>
        <v>0</v>
      </c>
      <c r="W209" s="161"/>
      <c r="X209" s="161" t="s">
        <v>123</v>
      </c>
      <c r="Y209" s="161" t="s">
        <v>163</v>
      </c>
      <c r="Z209" s="150"/>
      <c r="AA209" s="150"/>
      <c r="AB209" s="150"/>
      <c r="AC209" s="150"/>
      <c r="AD209" s="150"/>
      <c r="AE209" s="150"/>
      <c r="AF209" s="150"/>
      <c r="AG209" s="150" t="s">
        <v>125</v>
      </c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</row>
    <row r="210" spans="1:60" outlineLevel="1" x14ac:dyDescent="0.2">
      <c r="A210" s="176">
        <v>84</v>
      </c>
      <c r="B210" s="177" t="s">
        <v>374</v>
      </c>
      <c r="C210" s="191" t="s">
        <v>375</v>
      </c>
      <c r="D210" s="178" t="s">
        <v>363</v>
      </c>
      <c r="E210" s="179">
        <v>36</v>
      </c>
      <c r="F210" s="180"/>
      <c r="G210" s="181">
        <f t="shared" si="7"/>
        <v>0</v>
      </c>
      <c r="H210" s="162">
        <v>0</v>
      </c>
      <c r="I210" s="161">
        <f t="shared" si="8"/>
        <v>0</v>
      </c>
      <c r="J210" s="162">
        <v>394</v>
      </c>
      <c r="K210" s="161">
        <f t="shared" si="9"/>
        <v>14184</v>
      </c>
      <c r="L210" s="161">
        <v>21</v>
      </c>
      <c r="M210" s="161">
        <f t="shared" si="10"/>
        <v>0</v>
      </c>
      <c r="N210" s="160">
        <v>0</v>
      </c>
      <c r="O210" s="160">
        <f t="shared" si="11"/>
        <v>0</v>
      </c>
      <c r="P210" s="160">
        <v>0</v>
      </c>
      <c r="Q210" s="160">
        <f t="shared" si="12"/>
        <v>0</v>
      </c>
      <c r="R210" s="161"/>
      <c r="S210" s="161" t="s">
        <v>121</v>
      </c>
      <c r="T210" s="161" t="s">
        <v>122</v>
      </c>
      <c r="U210" s="161">
        <v>0.3201</v>
      </c>
      <c r="V210" s="161">
        <f t="shared" si="13"/>
        <v>11.52</v>
      </c>
      <c r="W210" s="161"/>
      <c r="X210" s="161" t="s">
        <v>123</v>
      </c>
      <c r="Y210" s="161" t="s">
        <v>163</v>
      </c>
      <c r="Z210" s="150"/>
      <c r="AA210" s="150"/>
      <c r="AB210" s="150"/>
      <c r="AC210" s="150"/>
      <c r="AD210" s="150"/>
      <c r="AE210" s="150"/>
      <c r="AF210" s="150"/>
      <c r="AG210" s="150" t="s">
        <v>125</v>
      </c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</row>
    <row r="211" spans="1:60" outlineLevel="2" x14ac:dyDescent="0.2">
      <c r="A211" s="157"/>
      <c r="B211" s="158"/>
      <c r="C211" s="192" t="s">
        <v>376</v>
      </c>
      <c r="D211" s="163"/>
      <c r="E211" s="164">
        <v>6</v>
      </c>
      <c r="F211" s="161"/>
      <c r="G211" s="161"/>
      <c r="H211" s="161"/>
      <c r="I211" s="161"/>
      <c r="J211" s="161"/>
      <c r="K211" s="161"/>
      <c r="L211" s="161"/>
      <c r="M211" s="161"/>
      <c r="N211" s="160"/>
      <c r="O211" s="160"/>
      <c r="P211" s="160"/>
      <c r="Q211" s="160"/>
      <c r="R211" s="161"/>
      <c r="S211" s="161"/>
      <c r="T211" s="161"/>
      <c r="U211" s="161"/>
      <c r="V211" s="161"/>
      <c r="W211" s="161"/>
      <c r="X211" s="161"/>
      <c r="Y211" s="161"/>
      <c r="Z211" s="150"/>
      <c r="AA211" s="150"/>
      <c r="AB211" s="150"/>
      <c r="AC211" s="150"/>
      <c r="AD211" s="150"/>
      <c r="AE211" s="150"/>
      <c r="AF211" s="150"/>
      <c r="AG211" s="150" t="s">
        <v>142</v>
      </c>
      <c r="AH211" s="150">
        <v>0</v>
      </c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</row>
    <row r="212" spans="1:60" outlineLevel="3" x14ac:dyDescent="0.2">
      <c r="A212" s="157"/>
      <c r="B212" s="158"/>
      <c r="C212" s="192" t="s">
        <v>377</v>
      </c>
      <c r="D212" s="163"/>
      <c r="E212" s="164">
        <v>18</v>
      </c>
      <c r="F212" s="161"/>
      <c r="G212" s="161"/>
      <c r="H212" s="161"/>
      <c r="I212" s="161"/>
      <c r="J212" s="161"/>
      <c r="K212" s="161"/>
      <c r="L212" s="161"/>
      <c r="M212" s="161"/>
      <c r="N212" s="160"/>
      <c r="O212" s="160"/>
      <c r="P212" s="160"/>
      <c r="Q212" s="160"/>
      <c r="R212" s="161"/>
      <c r="S212" s="161"/>
      <c r="T212" s="161"/>
      <c r="U212" s="161"/>
      <c r="V212" s="161"/>
      <c r="W212" s="161"/>
      <c r="X212" s="161"/>
      <c r="Y212" s="161"/>
      <c r="Z212" s="150"/>
      <c r="AA212" s="150"/>
      <c r="AB212" s="150"/>
      <c r="AC212" s="150"/>
      <c r="AD212" s="150"/>
      <c r="AE212" s="150"/>
      <c r="AF212" s="150"/>
      <c r="AG212" s="150" t="s">
        <v>142</v>
      </c>
      <c r="AH212" s="150">
        <v>0</v>
      </c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</row>
    <row r="213" spans="1:60" outlineLevel="3" x14ac:dyDescent="0.2">
      <c r="A213" s="157"/>
      <c r="B213" s="158"/>
      <c r="C213" s="192" t="s">
        <v>378</v>
      </c>
      <c r="D213" s="163"/>
      <c r="E213" s="164">
        <v>6</v>
      </c>
      <c r="F213" s="161"/>
      <c r="G213" s="161"/>
      <c r="H213" s="161"/>
      <c r="I213" s="161"/>
      <c r="J213" s="161"/>
      <c r="K213" s="161"/>
      <c r="L213" s="161"/>
      <c r="M213" s="161"/>
      <c r="N213" s="160"/>
      <c r="O213" s="160"/>
      <c r="P213" s="160"/>
      <c r="Q213" s="160"/>
      <c r="R213" s="161"/>
      <c r="S213" s="161"/>
      <c r="T213" s="161"/>
      <c r="U213" s="161"/>
      <c r="V213" s="161"/>
      <c r="W213" s="161"/>
      <c r="X213" s="161"/>
      <c r="Y213" s="161"/>
      <c r="Z213" s="150"/>
      <c r="AA213" s="150"/>
      <c r="AB213" s="150"/>
      <c r="AC213" s="150"/>
      <c r="AD213" s="150"/>
      <c r="AE213" s="150"/>
      <c r="AF213" s="150"/>
      <c r="AG213" s="150" t="s">
        <v>142</v>
      </c>
      <c r="AH213" s="150">
        <v>0</v>
      </c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</row>
    <row r="214" spans="1:60" outlineLevel="3" x14ac:dyDescent="0.2">
      <c r="A214" s="157"/>
      <c r="B214" s="158"/>
      <c r="C214" s="192" t="s">
        <v>379</v>
      </c>
      <c r="D214" s="163"/>
      <c r="E214" s="164">
        <v>6</v>
      </c>
      <c r="F214" s="161"/>
      <c r="G214" s="161"/>
      <c r="H214" s="161"/>
      <c r="I214" s="161"/>
      <c r="J214" s="161"/>
      <c r="K214" s="161"/>
      <c r="L214" s="161"/>
      <c r="M214" s="161"/>
      <c r="N214" s="160"/>
      <c r="O214" s="160"/>
      <c r="P214" s="160"/>
      <c r="Q214" s="160"/>
      <c r="R214" s="161"/>
      <c r="S214" s="161"/>
      <c r="T214" s="161"/>
      <c r="U214" s="161"/>
      <c r="V214" s="161"/>
      <c r="W214" s="161"/>
      <c r="X214" s="161"/>
      <c r="Y214" s="161"/>
      <c r="Z214" s="150"/>
      <c r="AA214" s="150"/>
      <c r="AB214" s="150"/>
      <c r="AC214" s="150"/>
      <c r="AD214" s="150"/>
      <c r="AE214" s="150"/>
      <c r="AF214" s="150"/>
      <c r="AG214" s="150" t="s">
        <v>142</v>
      </c>
      <c r="AH214" s="150">
        <v>0</v>
      </c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</row>
    <row r="215" spans="1:60" ht="33.75" outlineLevel="1" x14ac:dyDescent="0.2">
      <c r="A215" s="182">
        <v>85</v>
      </c>
      <c r="B215" s="183" t="s">
        <v>380</v>
      </c>
      <c r="C215" s="190" t="s">
        <v>460</v>
      </c>
      <c r="D215" s="184" t="s">
        <v>270</v>
      </c>
      <c r="E215" s="185">
        <v>3</v>
      </c>
      <c r="F215" s="186"/>
      <c r="G215" s="187">
        <f t="shared" ref="G215:G224" si="14">ROUND(E215*F215,2)</f>
        <v>0</v>
      </c>
      <c r="H215" s="162">
        <v>43242.9</v>
      </c>
      <c r="I215" s="161">
        <f t="shared" ref="I215:I224" si="15">ROUND(E215*H215,2)</f>
        <v>129728.7</v>
      </c>
      <c r="J215" s="162">
        <v>0</v>
      </c>
      <c r="K215" s="161">
        <f t="shared" ref="K215:K224" si="16">ROUND(E215*J215,2)</f>
        <v>0</v>
      </c>
      <c r="L215" s="161">
        <v>21</v>
      </c>
      <c r="M215" s="161">
        <f t="shared" ref="M215:M224" si="17">G215*(1+L215/100)</f>
        <v>0</v>
      </c>
      <c r="N215" s="160">
        <v>1.2999999999999999E-2</v>
      </c>
      <c r="O215" s="160">
        <f t="shared" ref="O215:O224" si="18">ROUND(E215*N215,2)</f>
        <v>0.04</v>
      </c>
      <c r="P215" s="160">
        <v>0</v>
      </c>
      <c r="Q215" s="160">
        <f t="shared" ref="Q215:Q224" si="19">ROUND(E215*P215,2)</f>
        <v>0</v>
      </c>
      <c r="R215" s="161"/>
      <c r="S215" s="161" t="s">
        <v>121</v>
      </c>
      <c r="T215" s="161" t="s">
        <v>122</v>
      </c>
      <c r="U215" s="161">
        <v>0</v>
      </c>
      <c r="V215" s="161">
        <f t="shared" ref="V215:V224" si="20">ROUND(E215*U215,2)</f>
        <v>0</v>
      </c>
      <c r="W215" s="161"/>
      <c r="X215" s="161" t="s">
        <v>190</v>
      </c>
      <c r="Y215" s="161" t="s">
        <v>163</v>
      </c>
      <c r="Z215" s="150"/>
      <c r="AA215" s="150"/>
      <c r="AB215" s="150"/>
      <c r="AC215" s="150"/>
      <c r="AD215" s="150"/>
      <c r="AE215" s="150"/>
      <c r="AF215" s="150"/>
      <c r="AG215" s="150" t="s">
        <v>191</v>
      </c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</row>
    <row r="216" spans="1:60" ht="33.75" outlineLevel="1" x14ac:dyDescent="0.2">
      <c r="A216" s="182">
        <v>86</v>
      </c>
      <c r="B216" s="183" t="s">
        <v>381</v>
      </c>
      <c r="C216" s="190" t="s">
        <v>461</v>
      </c>
      <c r="D216" s="184" t="s">
        <v>270</v>
      </c>
      <c r="E216" s="185">
        <v>3</v>
      </c>
      <c r="F216" s="186"/>
      <c r="G216" s="187">
        <f t="shared" si="14"/>
        <v>0</v>
      </c>
      <c r="H216" s="162">
        <v>65780.009999999995</v>
      </c>
      <c r="I216" s="161">
        <f t="shared" si="15"/>
        <v>197340.03</v>
      </c>
      <c r="J216" s="162">
        <v>0</v>
      </c>
      <c r="K216" s="161">
        <f t="shared" si="16"/>
        <v>0</v>
      </c>
      <c r="L216" s="161">
        <v>21</v>
      </c>
      <c r="M216" s="161">
        <f t="shared" si="17"/>
        <v>0</v>
      </c>
      <c r="N216" s="160">
        <v>1.2999999999999999E-2</v>
      </c>
      <c r="O216" s="160">
        <f t="shared" si="18"/>
        <v>0.04</v>
      </c>
      <c r="P216" s="160">
        <v>0</v>
      </c>
      <c r="Q216" s="160">
        <f t="shared" si="19"/>
        <v>0</v>
      </c>
      <c r="R216" s="161"/>
      <c r="S216" s="161" t="s">
        <v>121</v>
      </c>
      <c r="T216" s="161" t="s">
        <v>122</v>
      </c>
      <c r="U216" s="161">
        <v>0</v>
      </c>
      <c r="V216" s="161">
        <f t="shared" si="20"/>
        <v>0</v>
      </c>
      <c r="W216" s="161"/>
      <c r="X216" s="161" t="s">
        <v>190</v>
      </c>
      <c r="Y216" s="161" t="s">
        <v>163</v>
      </c>
      <c r="Z216" s="150"/>
      <c r="AA216" s="150"/>
      <c r="AB216" s="150"/>
      <c r="AC216" s="150"/>
      <c r="AD216" s="150"/>
      <c r="AE216" s="150"/>
      <c r="AF216" s="150"/>
      <c r="AG216" s="150" t="s">
        <v>191</v>
      </c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</row>
    <row r="217" spans="1:60" ht="22.5" outlineLevel="1" x14ac:dyDescent="0.2">
      <c r="A217" s="182">
        <v>87</v>
      </c>
      <c r="B217" s="183" t="s">
        <v>382</v>
      </c>
      <c r="C217" s="190" t="s">
        <v>462</v>
      </c>
      <c r="D217" s="184" t="s">
        <v>270</v>
      </c>
      <c r="E217" s="185">
        <v>3</v>
      </c>
      <c r="F217" s="186"/>
      <c r="G217" s="187">
        <f t="shared" si="14"/>
        <v>0</v>
      </c>
      <c r="H217" s="162">
        <v>4855.97</v>
      </c>
      <c r="I217" s="161">
        <f t="shared" si="15"/>
        <v>14567.91</v>
      </c>
      <c r="J217" s="162">
        <v>0</v>
      </c>
      <c r="K217" s="161">
        <f t="shared" si="16"/>
        <v>0</v>
      </c>
      <c r="L217" s="161">
        <v>21</v>
      </c>
      <c r="M217" s="161">
        <f t="shared" si="17"/>
        <v>0</v>
      </c>
      <c r="N217" s="160">
        <v>1E-3</v>
      </c>
      <c r="O217" s="160">
        <f t="shared" si="18"/>
        <v>0</v>
      </c>
      <c r="P217" s="160">
        <v>0</v>
      </c>
      <c r="Q217" s="160">
        <f t="shared" si="19"/>
        <v>0</v>
      </c>
      <c r="R217" s="161"/>
      <c r="S217" s="161" t="s">
        <v>121</v>
      </c>
      <c r="T217" s="161" t="s">
        <v>122</v>
      </c>
      <c r="U217" s="161">
        <v>0</v>
      </c>
      <c r="V217" s="161">
        <f t="shared" si="20"/>
        <v>0</v>
      </c>
      <c r="W217" s="161"/>
      <c r="X217" s="161" t="s">
        <v>190</v>
      </c>
      <c r="Y217" s="161" t="s">
        <v>163</v>
      </c>
      <c r="Z217" s="150"/>
      <c r="AA217" s="150"/>
      <c r="AB217" s="150"/>
      <c r="AC217" s="150"/>
      <c r="AD217" s="150"/>
      <c r="AE217" s="150"/>
      <c r="AF217" s="150"/>
      <c r="AG217" s="150" t="s">
        <v>191</v>
      </c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</row>
    <row r="218" spans="1:60" ht="22.5" outlineLevel="1" x14ac:dyDescent="0.2">
      <c r="A218" s="182">
        <v>88</v>
      </c>
      <c r="B218" s="183" t="s">
        <v>383</v>
      </c>
      <c r="C218" s="190" t="s">
        <v>463</v>
      </c>
      <c r="D218" s="184" t="s">
        <v>270</v>
      </c>
      <c r="E218" s="185">
        <v>3</v>
      </c>
      <c r="F218" s="186"/>
      <c r="G218" s="187">
        <f t="shared" si="14"/>
        <v>0</v>
      </c>
      <c r="H218" s="162">
        <v>6947.22</v>
      </c>
      <c r="I218" s="161">
        <f t="shared" si="15"/>
        <v>20841.66</v>
      </c>
      <c r="J218" s="162">
        <v>0</v>
      </c>
      <c r="K218" s="161">
        <f t="shared" si="16"/>
        <v>0</v>
      </c>
      <c r="L218" s="161">
        <v>21</v>
      </c>
      <c r="M218" s="161">
        <f t="shared" si="17"/>
        <v>0</v>
      </c>
      <c r="N218" s="160">
        <v>1E-3</v>
      </c>
      <c r="O218" s="160">
        <f t="shared" si="18"/>
        <v>0</v>
      </c>
      <c r="P218" s="160">
        <v>0</v>
      </c>
      <c r="Q218" s="160">
        <f t="shared" si="19"/>
        <v>0</v>
      </c>
      <c r="R218" s="161"/>
      <c r="S218" s="161" t="s">
        <v>121</v>
      </c>
      <c r="T218" s="161" t="s">
        <v>122</v>
      </c>
      <c r="U218" s="161">
        <v>0</v>
      </c>
      <c r="V218" s="161">
        <f t="shared" si="20"/>
        <v>0</v>
      </c>
      <c r="W218" s="161"/>
      <c r="X218" s="161" t="s">
        <v>190</v>
      </c>
      <c r="Y218" s="161" t="s">
        <v>163</v>
      </c>
      <c r="Z218" s="150"/>
      <c r="AA218" s="150"/>
      <c r="AB218" s="150"/>
      <c r="AC218" s="150"/>
      <c r="AD218" s="150"/>
      <c r="AE218" s="150"/>
      <c r="AF218" s="150"/>
      <c r="AG218" s="150" t="s">
        <v>191</v>
      </c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</row>
    <row r="219" spans="1:60" ht="22.5" outlineLevel="1" x14ac:dyDescent="0.2">
      <c r="A219" s="182">
        <v>89</v>
      </c>
      <c r="B219" s="183" t="s">
        <v>384</v>
      </c>
      <c r="C219" s="190" t="s">
        <v>464</v>
      </c>
      <c r="D219" s="184" t="s">
        <v>270</v>
      </c>
      <c r="E219" s="185">
        <v>3</v>
      </c>
      <c r="F219" s="186"/>
      <c r="G219" s="187">
        <f t="shared" si="14"/>
        <v>0</v>
      </c>
      <c r="H219" s="162">
        <v>4372.7299999999996</v>
      </c>
      <c r="I219" s="161">
        <f t="shared" si="15"/>
        <v>13118.19</v>
      </c>
      <c r="J219" s="162">
        <v>0</v>
      </c>
      <c r="K219" s="161">
        <f t="shared" si="16"/>
        <v>0</v>
      </c>
      <c r="L219" s="161">
        <v>21</v>
      </c>
      <c r="M219" s="161">
        <f t="shared" si="17"/>
        <v>0</v>
      </c>
      <c r="N219" s="160">
        <v>1E-3</v>
      </c>
      <c r="O219" s="160">
        <f t="shared" si="18"/>
        <v>0</v>
      </c>
      <c r="P219" s="160">
        <v>0</v>
      </c>
      <c r="Q219" s="160">
        <f t="shared" si="19"/>
        <v>0</v>
      </c>
      <c r="R219" s="161"/>
      <c r="S219" s="161" t="s">
        <v>121</v>
      </c>
      <c r="T219" s="161" t="s">
        <v>122</v>
      </c>
      <c r="U219" s="161">
        <v>0</v>
      </c>
      <c r="V219" s="161">
        <f t="shared" si="20"/>
        <v>0</v>
      </c>
      <c r="W219" s="161"/>
      <c r="X219" s="161" t="s">
        <v>190</v>
      </c>
      <c r="Y219" s="161" t="s">
        <v>163</v>
      </c>
      <c r="Z219" s="150"/>
      <c r="AA219" s="150"/>
      <c r="AB219" s="150"/>
      <c r="AC219" s="150"/>
      <c r="AD219" s="150"/>
      <c r="AE219" s="150"/>
      <c r="AF219" s="150"/>
      <c r="AG219" s="150" t="s">
        <v>191</v>
      </c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</row>
    <row r="220" spans="1:60" ht="22.5" outlineLevel="1" x14ac:dyDescent="0.2">
      <c r="A220" s="182">
        <v>90</v>
      </c>
      <c r="B220" s="183" t="s">
        <v>385</v>
      </c>
      <c r="C220" s="190" t="s">
        <v>465</v>
      </c>
      <c r="D220" s="184" t="s">
        <v>270</v>
      </c>
      <c r="E220" s="185">
        <v>3</v>
      </c>
      <c r="F220" s="186"/>
      <c r="G220" s="187">
        <f t="shared" si="14"/>
        <v>0</v>
      </c>
      <c r="H220" s="162">
        <v>6250.14</v>
      </c>
      <c r="I220" s="161">
        <f t="shared" si="15"/>
        <v>18750.419999999998</v>
      </c>
      <c r="J220" s="162">
        <v>0</v>
      </c>
      <c r="K220" s="161">
        <f t="shared" si="16"/>
        <v>0</v>
      </c>
      <c r="L220" s="161">
        <v>21</v>
      </c>
      <c r="M220" s="161">
        <f t="shared" si="17"/>
        <v>0</v>
      </c>
      <c r="N220" s="160">
        <v>1E-3</v>
      </c>
      <c r="O220" s="160">
        <f t="shared" si="18"/>
        <v>0</v>
      </c>
      <c r="P220" s="160">
        <v>0</v>
      </c>
      <c r="Q220" s="160">
        <f t="shared" si="19"/>
        <v>0</v>
      </c>
      <c r="R220" s="161"/>
      <c r="S220" s="161" t="s">
        <v>121</v>
      </c>
      <c r="T220" s="161" t="s">
        <v>122</v>
      </c>
      <c r="U220" s="161">
        <v>0</v>
      </c>
      <c r="V220" s="161">
        <f t="shared" si="20"/>
        <v>0</v>
      </c>
      <c r="W220" s="161"/>
      <c r="X220" s="161" t="s">
        <v>190</v>
      </c>
      <c r="Y220" s="161" t="s">
        <v>163</v>
      </c>
      <c r="Z220" s="150"/>
      <c r="AA220" s="150"/>
      <c r="AB220" s="150"/>
      <c r="AC220" s="150"/>
      <c r="AD220" s="150"/>
      <c r="AE220" s="150"/>
      <c r="AF220" s="150"/>
      <c r="AG220" s="150" t="s">
        <v>191</v>
      </c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</row>
    <row r="221" spans="1:60" outlineLevel="1" x14ac:dyDescent="0.2">
      <c r="A221" s="182">
        <v>91</v>
      </c>
      <c r="B221" s="183" t="s">
        <v>386</v>
      </c>
      <c r="C221" s="190" t="s">
        <v>466</v>
      </c>
      <c r="D221" s="184" t="s">
        <v>270</v>
      </c>
      <c r="E221" s="185">
        <v>3</v>
      </c>
      <c r="F221" s="186"/>
      <c r="G221" s="187">
        <f t="shared" si="14"/>
        <v>0</v>
      </c>
      <c r="H221" s="162">
        <v>8843.5300000000007</v>
      </c>
      <c r="I221" s="161">
        <f t="shared" si="15"/>
        <v>26530.59</v>
      </c>
      <c r="J221" s="162">
        <v>0</v>
      </c>
      <c r="K221" s="161">
        <f t="shared" si="16"/>
        <v>0</v>
      </c>
      <c r="L221" s="161">
        <v>21</v>
      </c>
      <c r="M221" s="161">
        <f t="shared" si="17"/>
        <v>0</v>
      </c>
      <c r="N221" s="160">
        <v>1E-3</v>
      </c>
      <c r="O221" s="160">
        <f t="shared" si="18"/>
        <v>0</v>
      </c>
      <c r="P221" s="160">
        <v>0</v>
      </c>
      <c r="Q221" s="160">
        <f t="shared" si="19"/>
        <v>0</v>
      </c>
      <c r="R221" s="161"/>
      <c r="S221" s="161" t="s">
        <v>121</v>
      </c>
      <c r="T221" s="161" t="s">
        <v>122</v>
      </c>
      <c r="U221" s="161">
        <v>0</v>
      </c>
      <c r="V221" s="161">
        <f t="shared" si="20"/>
        <v>0</v>
      </c>
      <c r="W221" s="161"/>
      <c r="X221" s="161" t="s">
        <v>190</v>
      </c>
      <c r="Y221" s="161" t="s">
        <v>163</v>
      </c>
      <c r="Z221" s="150"/>
      <c r="AA221" s="150"/>
      <c r="AB221" s="150"/>
      <c r="AC221" s="150"/>
      <c r="AD221" s="150"/>
      <c r="AE221" s="150"/>
      <c r="AF221" s="150"/>
      <c r="AG221" s="150" t="s">
        <v>191</v>
      </c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</row>
    <row r="222" spans="1:60" outlineLevel="1" x14ac:dyDescent="0.2">
      <c r="A222" s="182">
        <v>92</v>
      </c>
      <c r="B222" s="183" t="s">
        <v>387</v>
      </c>
      <c r="C222" s="190" t="s">
        <v>467</v>
      </c>
      <c r="D222" s="184" t="s">
        <v>270</v>
      </c>
      <c r="E222" s="185">
        <v>3</v>
      </c>
      <c r="F222" s="186"/>
      <c r="G222" s="187">
        <f t="shared" si="14"/>
        <v>0</v>
      </c>
      <c r="H222" s="162">
        <v>11578.7</v>
      </c>
      <c r="I222" s="161">
        <f t="shared" si="15"/>
        <v>34736.1</v>
      </c>
      <c r="J222" s="162">
        <v>0</v>
      </c>
      <c r="K222" s="161">
        <f t="shared" si="16"/>
        <v>0</v>
      </c>
      <c r="L222" s="161">
        <v>21</v>
      </c>
      <c r="M222" s="161">
        <f t="shared" si="17"/>
        <v>0</v>
      </c>
      <c r="N222" s="160">
        <v>1E-3</v>
      </c>
      <c r="O222" s="160">
        <f t="shared" si="18"/>
        <v>0</v>
      </c>
      <c r="P222" s="160">
        <v>0</v>
      </c>
      <c r="Q222" s="160">
        <f t="shared" si="19"/>
        <v>0</v>
      </c>
      <c r="R222" s="161"/>
      <c r="S222" s="161" t="s">
        <v>121</v>
      </c>
      <c r="T222" s="161" t="s">
        <v>122</v>
      </c>
      <c r="U222" s="161">
        <v>0</v>
      </c>
      <c r="V222" s="161">
        <f t="shared" si="20"/>
        <v>0</v>
      </c>
      <c r="W222" s="161"/>
      <c r="X222" s="161" t="s">
        <v>190</v>
      </c>
      <c r="Y222" s="161" t="s">
        <v>163</v>
      </c>
      <c r="Z222" s="150"/>
      <c r="AA222" s="150"/>
      <c r="AB222" s="150"/>
      <c r="AC222" s="150"/>
      <c r="AD222" s="150"/>
      <c r="AE222" s="150"/>
      <c r="AF222" s="150"/>
      <c r="AG222" s="150" t="s">
        <v>191</v>
      </c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</row>
    <row r="223" spans="1:60" outlineLevel="1" x14ac:dyDescent="0.2">
      <c r="A223" s="182">
        <v>93</v>
      </c>
      <c r="B223" s="183" t="s">
        <v>388</v>
      </c>
      <c r="C223" s="190" t="s">
        <v>468</v>
      </c>
      <c r="D223" s="184" t="s">
        <v>270</v>
      </c>
      <c r="E223" s="185">
        <v>3</v>
      </c>
      <c r="F223" s="186"/>
      <c r="G223" s="187">
        <f t="shared" si="14"/>
        <v>0</v>
      </c>
      <c r="H223" s="162">
        <v>2215.31</v>
      </c>
      <c r="I223" s="161">
        <f t="shared" si="15"/>
        <v>6645.93</v>
      </c>
      <c r="J223" s="162">
        <v>0</v>
      </c>
      <c r="K223" s="161">
        <f t="shared" si="16"/>
        <v>0</v>
      </c>
      <c r="L223" s="161">
        <v>21</v>
      </c>
      <c r="M223" s="161">
        <f t="shared" si="17"/>
        <v>0</v>
      </c>
      <c r="N223" s="160">
        <v>1E-4</v>
      </c>
      <c r="O223" s="160">
        <f t="shared" si="18"/>
        <v>0</v>
      </c>
      <c r="P223" s="160">
        <v>0</v>
      </c>
      <c r="Q223" s="160">
        <f t="shared" si="19"/>
        <v>0</v>
      </c>
      <c r="R223" s="161"/>
      <c r="S223" s="161" t="s">
        <v>121</v>
      </c>
      <c r="T223" s="161" t="s">
        <v>122</v>
      </c>
      <c r="U223" s="161">
        <v>0</v>
      </c>
      <c r="V223" s="161">
        <f t="shared" si="20"/>
        <v>0</v>
      </c>
      <c r="W223" s="161"/>
      <c r="X223" s="161" t="s">
        <v>190</v>
      </c>
      <c r="Y223" s="161" t="s">
        <v>163</v>
      </c>
      <c r="Z223" s="150"/>
      <c r="AA223" s="150"/>
      <c r="AB223" s="150"/>
      <c r="AC223" s="150"/>
      <c r="AD223" s="150"/>
      <c r="AE223" s="150"/>
      <c r="AF223" s="150"/>
      <c r="AG223" s="150" t="s">
        <v>191</v>
      </c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</row>
    <row r="224" spans="1:60" outlineLevel="1" x14ac:dyDescent="0.2">
      <c r="A224" s="182">
        <v>94</v>
      </c>
      <c r="B224" s="183" t="s">
        <v>389</v>
      </c>
      <c r="C224" s="190" t="s">
        <v>469</v>
      </c>
      <c r="D224" s="184" t="s">
        <v>270</v>
      </c>
      <c r="E224" s="185">
        <v>3</v>
      </c>
      <c r="F224" s="186"/>
      <c r="G224" s="187">
        <f t="shared" si="14"/>
        <v>0</v>
      </c>
      <c r="H224" s="162">
        <v>2900.58</v>
      </c>
      <c r="I224" s="161">
        <f t="shared" si="15"/>
        <v>8701.74</v>
      </c>
      <c r="J224" s="162">
        <v>0</v>
      </c>
      <c r="K224" s="161">
        <f t="shared" si="16"/>
        <v>0</v>
      </c>
      <c r="L224" s="161">
        <v>21</v>
      </c>
      <c r="M224" s="161">
        <f t="shared" si="17"/>
        <v>0</v>
      </c>
      <c r="N224" s="160">
        <v>1E-4</v>
      </c>
      <c r="O224" s="160">
        <f t="shared" si="18"/>
        <v>0</v>
      </c>
      <c r="P224" s="160">
        <v>0</v>
      </c>
      <c r="Q224" s="160">
        <f t="shared" si="19"/>
        <v>0</v>
      </c>
      <c r="R224" s="161"/>
      <c r="S224" s="161" t="s">
        <v>121</v>
      </c>
      <c r="T224" s="161" t="s">
        <v>122</v>
      </c>
      <c r="U224" s="161">
        <v>0</v>
      </c>
      <c r="V224" s="161">
        <f t="shared" si="20"/>
        <v>0</v>
      </c>
      <c r="W224" s="161"/>
      <c r="X224" s="161" t="s">
        <v>190</v>
      </c>
      <c r="Y224" s="161" t="s">
        <v>163</v>
      </c>
      <c r="Z224" s="150"/>
      <c r="AA224" s="150"/>
      <c r="AB224" s="150"/>
      <c r="AC224" s="150"/>
      <c r="AD224" s="150"/>
      <c r="AE224" s="150"/>
      <c r="AF224" s="150"/>
      <c r="AG224" s="150" t="s">
        <v>191</v>
      </c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</row>
    <row r="225" spans="1:60" x14ac:dyDescent="0.2">
      <c r="A225" s="169" t="s">
        <v>116</v>
      </c>
      <c r="B225" s="170" t="s">
        <v>84</v>
      </c>
      <c r="C225" s="189" t="s">
        <v>85</v>
      </c>
      <c r="D225" s="171"/>
      <c r="E225" s="172"/>
      <c r="F225" s="173"/>
      <c r="G225" s="174">
        <f>SUMIF(AG226:AG239,"&lt;&gt;NOR",G226:G239)</f>
        <v>0</v>
      </c>
      <c r="H225" s="168"/>
      <c r="I225" s="168">
        <f>SUM(I226:I239)</f>
        <v>450592.82999999996</v>
      </c>
      <c r="J225" s="168"/>
      <c r="K225" s="168">
        <f>SUM(K226:K239)</f>
        <v>356596.52999999997</v>
      </c>
      <c r="L225" s="168"/>
      <c r="M225" s="168">
        <f>SUM(M226:M239)</f>
        <v>0</v>
      </c>
      <c r="N225" s="167"/>
      <c r="O225" s="167">
        <f>SUM(O226:O239)</f>
        <v>6.91</v>
      </c>
      <c r="P225" s="167"/>
      <c r="Q225" s="167">
        <f>SUM(Q226:Q239)</f>
        <v>1.78</v>
      </c>
      <c r="R225" s="168"/>
      <c r="S225" s="168"/>
      <c r="T225" s="168"/>
      <c r="U225" s="168"/>
      <c r="V225" s="168">
        <f>SUM(V226:V239)</f>
        <v>139.4</v>
      </c>
      <c r="W225" s="168"/>
      <c r="X225" s="168"/>
      <c r="Y225" s="168"/>
      <c r="AG225" t="s">
        <v>117</v>
      </c>
    </row>
    <row r="226" spans="1:60" outlineLevel="1" x14ac:dyDescent="0.2">
      <c r="A226" s="176">
        <v>95</v>
      </c>
      <c r="B226" s="177" t="s">
        <v>390</v>
      </c>
      <c r="C226" s="191" t="s">
        <v>391</v>
      </c>
      <c r="D226" s="178" t="s">
        <v>137</v>
      </c>
      <c r="E226" s="179">
        <v>12</v>
      </c>
      <c r="F226" s="180"/>
      <c r="G226" s="181">
        <f>ROUND(E226*F226,2)</f>
        <v>0</v>
      </c>
      <c r="H226" s="162">
        <v>0</v>
      </c>
      <c r="I226" s="161">
        <f>ROUND(E226*H226,2)</f>
        <v>0</v>
      </c>
      <c r="J226" s="162">
        <v>553.89</v>
      </c>
      <c r="K226" s="161">
        <f>ROUND(E226*J226,2)</f>
        <v>6646.68</v>
      </c>
      <c r="L226" s="161">
        <v>21</v>
      </c>
      <c r="M226" s="161">
        <f>G226*(1+L226/100)</f>
        <v>0</v>
      </c>
      <c r="N226" s="160">
        <v>0</v>
      </c>
      <c r="O226" s="160">
        <f>ROUND(E226*N226,2)</f>
        <v>0</v>
      </c>
      <c r="P226" s="160">
        <v>2.1000000000000001E-2</v>
      </c>
      <c r="Q226" s="160">
        <f>ROUND(E226*P226,2)</f>
        <v>0.25</v>
      </c>
      <c r="R226" s="161"/>
      <c r="S226" s="161" t="s">
        <v>129</v>
      </c>
      <c r="T226" s="161" t="s">
        <v>122</v>
      </c>
      <c r="U226" s="161">
        <v>0.45</v>
      </c>
      <c r="V226" s="161">
        <f>ROUND(E226*U226,2)</f>
        <v>5.4</v>
      </c>
      <c r="W226" s="161"/>
      <c r="X226" s="161" t="s">
        <v>123</v>
      </c>
      <c r="Y226" s="161" t="s">
        <v>163</v>
      </c>
      <c r="Z226" s="150"/>
      <c r="AA226" s="150"/>
      <c r="AB226" s="150"/>
      <c r="AC226" s="150"/>
      <c r="AD226" s="150"/>
      <c r="AE226" s="150"/>
      <c r="AF226" s="150"/>
      <c r="AG226" s="150" t="s">
        <v>125</v>
      </c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</row>
    <row r="227" spans="1:60" outlineLevel="2" x14ac:dyDescent="0.2">
      <c r="A227" s="157"/>
      <c r="B227" s="158"/>
      <c r="C227" s="192" t="s">
        <v>392</v>
      </c>
      <c r="D227" s="163"/>
      <c r="E227" s="164">
        <v>12</v>
      </c>
      <c r="F227" s="161"/>
      <c r="G227" s="161"/>
      <c r="H227" s="161"/>
      <c r="I227" s="161"/>
      <c r="J227" s="161"/>
      <c r="K227" s="161"/>
      <c r="L227" s="161"/>
      <c r="M227" s="161"/>
      <c r="N227" s="160"/>
      <c r="O227" s="160"/>
      <c r="P227" s="160"/>
      <c r="Q227" s="160"/>
      <c r="R227" s="161"/>
      <c r="S227" s="161"/>
      <c r="T227" s="161"/>
      <c r="U227" s="161"/>
      <c r="V227" s="161"/>
      <c r="W227" s="161"/>
      <c r="X227" s="161"/>
      <c r="Y227" s="161"/>
      <c r="Z227" s="150"/>
      <c r="AA227" s="150"/>
      <c r="AB227" s="150"/>
      <c r="AC227" s="150"/>
      <c r="AD227" s="150"/>
      <c r="AE227" s="150"/>
      <c r="AF227" s="150"/>
      <c r="AG227" s="150" t="s">
        <v>142</v>
      </c>
      <c r="AH227" s="150">
        <v>0</v>
      </c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</row>
    <row r="228" spans="1:60" ht="22.5" outlineLevel="1" x14ac:dyDescent="0.2">
      <c r="A228" s="176">
        <v>96</v>
      </c>
      <c r="B228" s="177" t="s">
        <v>393</v>
      </c>
      <c r="C228" s="191" t="s">
        <v>394</v>
      </c>
      <c r="D228" s="178" t="s">
        <v>137</v>
      </c>
      <c r="E228" s="179">
        <v>177.10220000000001</v>
      </c>
      <c r="F228" s="180"/>
      <c r="G228" s="181">
        <f>ROUND(E228*F228,2)</f>
        <v>0</v>
      </c>
      <c r="H228" s="162">
        <v>71.36</v>
      </c>
      <c r="I228" s="161">
        <f>ROUND(E228*H228,2)</f>
        <v>12638.01</v>
      </c>
      <c r="J228" s="162">
        <v>431.44</v>
      </c>
      <c r="K228" s="161">
        <f>ROUND(E228*J228,2)</f>
        <v>76408.97</v>
      </c>
      <c r="L228" s="161">
        <v>21</v>
      </c>
      <c r="M228" s="161">
        <f>G228*(1+L228/100)</f>
        <v>0</v>
      </c>
      <c r="N228" s="160">
        <v>1.4E-3</v>
      </c>
      <c r="O228" s="160">
        <f>ROUND(E228*N228,2)</f>
        <v>0.25</v>
      </c>
      <c r="P228" s="160">
        <v>0</v>
      </c>
      <c r="Q228" s="160">
        <f>ROUND(E228*P228,2)</f>
        <v>0</v>
      </c>
      <c r="R228" s="161"/>
      <c r="S228" s="161" t="s">
        <v>121</v>
      </c>
      <c r="T228" s="161" t="s">
        <v>122</v>
      </c>
      <c r="U228" s="161">
        <v>0.34</v>
      </c>
      <c r="V228" s="161">
        <f>ROUND(E228*U228,2)</f>
        <v>60.21</v>
      </c>
      <c r="W228" s="161"/>
      <c r="X228" s="161" t="s">
        <v>123</v>
      </c>
      <c r="Y228" s="161" t="s">
        <v>239</v>
      </c>
      <c r="Z228" s="150"/>
      <c r="AA228" s="150"/>
      <c r="AB228" s="150"/>
      <c r="AC228" s="150"/>
      <c r="AD228" s="150"/>
      <c r="AE228" s="150"/>
      <c r="AF228" s="150"/>
      <c r="AG228" s="150" t="s">
        <v>125</v>
      </c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</row>
    <row r="229" spans="1:60" outlineLevel="2" x14ac:dyDescent="0.2">
      <c r="A229" s="157"/>
      <c r="B229" s="158"/>
      <c r="C229" s="192" t="s">
        <v>182</v>
      </c>
      <c r="D229" s="163"/>
      <c r="E229" s="164">
        <v>187</v>
      </c>
      <c r="F229" s="161"/>
      <c r="G229" s="161"/>
      <c r="H229" s="161"/>
      <c r="I229" s="161"/>
      <c r="J229" s="161"/>
      <c r="K229" s="161"/>
      <c r="L229" s="161"/>
      <c r="M229" s="161"/>
      <c r="N229" s="160"/>
      <c r="O229" s="160"/>
      <c r="P229" s="160"/>
      <c r="Q229" s="160"/>
      <c r="R229" s="161"/>
      <c r="S229" s="161"/>
      <c r="T229" s="161"/>
      <c r="U229" s="161"/>
      <c r="V229" s="161"/>
      <c r="W229" s="161"/>
      <c r="X229" s="161"/>
      <c r="Y229" s="161"/>
      <c r="Z229" s="150"/>
      <c r="AA229" s="150"/>
      <c r="AB229" s="150"/>
      <c r="AC229" s="150"/>
      <c r="AD229" s="150"/>
      <c r="AE229" s="150"/>
      <c r="AF229" s="150"/>
      <c r="AG229" s="150" t="s">
        <v>142</v>
      </c>
      <c r="AH229" s="150">
        <v>0</v>
      </c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</row>
    <row r="230" spans="1:60" outlineLevel="3" x14ac:dyDescent="0.2">
      <c r="A230" s="157"/>
      <c r="B230" s="158"/>
      <c r="C230" s="192" t="s">
        <v>183</v>
      </c>
      <c r="D230" s="163"/>
      <c r="E230" s="164">
        <v>-9</v>
      </c>
      <c r="F230" s="161"/>
      <c r="G230" s="161"/>
      <c r="H230" s="161"/>
      <c r="I230" s="161"/>
      <c r="J230" s="161"/>
      <c r="K230" s="161"/>
      <c r="L230" s="161"/>
      <c r="M230" s="161"/>
      <c r="N230" s="160"/>
      <c r="O230" s="160"/>
      <c r="P230" s="160"/>
      <c r="Q230" s="160"/>
      <c r="R230" s="161"/>
      <c r="S230" s="161"/>
      <c r="T230" s="161"/>
      <c r="U230" s="161"/>
      <c r="V230" s="161"/>
      <c r="W230" s="161"/>
      <c r="X230" s="161"/>
      <c r="Y230" s="161"/>
      <c r="Z230" s="150"/>
      <c r="AA230" s="150"/>
      <c r="AB230" s="150"/>
      <c r="AC230" s="150"/>
      <c r="AD230" s="150"/>
      <c r="AE230" s="150"/>
      <c r="AF230" s="150"/>
      <c r="AG230" s="150" t="s">
        <v>142</v>
      </c>
      <c r="AH230" s="150">
        <v>0</v>
      </c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</row>
    <row r="231" spans="1:60" outlineLevel="3" x14ac:dyDescent="0.2">
      <c r="A231" s="157"/>
      <c r="B231" s="158"/>
      <c r="C231" s="192" t="s">
        <v>184</v>
      </c>
      <c r="D231" s="163"/>
      <c r="E231" s="164">
        <v>-0.89780000000000004</v>
      </c>
      <c r="F231" s="161"/>
      <c r="G231" s="161"/>
      <c r="H231" s="161"/>
      <c r="I231" s="161"/>
      <c r="J231" s="161"/>
      <c r="K231" s="161"/>
      <c r="L231" s="161"/>
      <c r="M231" s="161"/>
      <c r="N231" s="160"/>
      <c r="O231" s="160"/>
      <c r="P231" s="160"/>
      <c r="Q231" s="160"/>
      <c r="R231" s="161"/>
      <c r="S231" s="161"/>
      <c r="T231" s="161"/>
      <c r="U231" s="161"/>
      <c r="V231" s="161"/>
      <c r="W231" s="161"/>
      <c r="X231" s="161"/>
      <c r="Y231" s="161"/>
      <c r="Z231" s="150"/>
      <c r="AA231" s="150"/>
      <c r="AB231" s="150"/>
      <c r="AC231" s="150"/>
      <c r="AD231" s="150"/>
      <c r="AE231" s="150"/>
      <c r="AF231" s="150"/>
      <c r="AG231" s="150" t="s">
        <v>142</v>
      </c>
      <c r="AH231" s="150">
        <v>0</v>
      </c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</row>
    <row r="232" spans="1:60" ht="22.5" outlineLevel="1" x14ac:dyDescent="0.2">
      <c r="A232" s="182">
        <v>97</v>
      </c>
      <c r="B232" s="183" t="s">
        <v>395</v>
      </c>
      <c r="C232" s="190" t="s">
        <v>396</v>
      </c>
      <c r="D232" s="184" t="s">
        <v>154</v>
      </c>
      <c r="E232" s="185">
        <v>3.9</v>
      </c>
      <c r="F232" s="186"/>
      <c r="G232" s="187">
        <f>ROUND(E232*F232,2)</f>
        <v>0</v>
      </c>
      <c r="H232" s="162">
        <v>0</v>
      </c>
      <c r="I232" s="161">
        <f>ROUND(E232*H232,2)</f>
        <v>0</v>
      </c>
      <c r="J232" s="162">
        <v>49870.65</v>
      </c>
      <c r="K232" s="161">
        <f>ROUND(E232*J232,2)</f>
        <v>194495.54</v>
      </c>
      <c r="L232" s="161">
        <v>21</v>
      </c>
      <c r="M232" s="161">
        <f>G232*(1+L232/100)</f>
        <v>0</v>
      </c>
      <c r="N232" s="160">
        <v>1.7090000000000001E-2</v>
      </c>
      <c r="O232" s="160">
        <f>ROUND(E232*N232,2)</f>
        <v>7.0000000000000007E-2</v>
      </c>
      <c r="P232" s="160">
        <v>0</v>
      </c>
      <c r="Q232" s="160">
        <f>ROUND(E232*P232,2)</f>
        <v>0</v>
      </c>
      <c r="R232" s="161"/>
      <c r="S232" s="161" t="s">
        <v>121</v>
      </c>
      <c r="T232" s="161" t="s">
        <v>122</v>
      </c>
      <c r="U232" s="161">
        <v>16.582999999999998</v>
      </c>
      <c r="V232" s="161">
        <f>ROUND(E232*U232,2)</f>
        <v>64.67</v>
      </c>
      <c r="W232" s="161"/>
      <c r="X232" s="161" t="s">
        <v>123</v>
      </c>
      <c r="Y232" s="161" t="s">
        <v>139</v>
      </c>
      <c r="Z232" s="150"/>
      <c r="AA232" s="150"/>
      <c r="AB232" s="150"/>
      <c r="AC232" s="150"/>
      <c r="AD232" s="150"/>
      <c r="AE232" s="150"/>
      <c r="AF232" s="150"/>
      <c r="AG232" s="150" t="s">
        <v>125</v>
      </c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</row>
    <row r="233" spans="1:60" outlineLevel="1" x14ac:dyDescent="0.2">
      <c r="A233" s="182">
        <v>98</v>
      </c>
      <c r="B233" s="183" t="s">
        <v>397</v>
      </c>
      <c r="C233" s="190" t="s">
        <v>398</v>
      </c>
      <c r="D233" s="184" t="s">
        <v>363</v>
      </c>
      <c r="E233" s="185">
        <v>1</v>
      </c>
      <c r="F233" s="186"/>
      <c r="G233" s="187">
        <f>ROUND(E233*F233,2)</f>
        <v>0</v>
      </c>
      <c r="H233" s="162">
        <v>0</v>
      </c>
      <c r="I233" s="161">
        <f>ROUND(E233*H233,2)</f>
        <v>0</v>
      </c>
      <c r="J233" s="162">
        <v>58583</v>
      </c>
      <c r="K233" s="161">
        <f>ROUND(E233*J233,2)</f>
        <v>58583</v>
      </c>
      <c r="L233" s="161">
        <v>21</v>
      </c>
      <c r="M233" s="161">
        <f>G233*(1+L233/100)</f>
        <v>0</v>
      </c>
      <c r="N233" s="160">
        <v>0</v>
      </c>
      <c r="O233" s="160">
        <f>ROUND(E233*N233,2)</f>
        <v>0</v>
      </c>
      <c r="P233" s="160">
        <v>0</v>
      </c>
      <c r="Q233" s="160">
        <f>ROUND(E233*P233,2)</f>
        <v>0</v>
      </c>
      <c r="R233" s="161"/>
      <c r="S233" s="161" t="s">
        <v>121</v>
      </c>
      <c r="T233" s="161" t="s">
        <v>122</v>
      </c>
      <c r="U233" s="161">
        <v>0.5</v>
      </c>
      <c r="V233" s="161">
        <f>ROUND(E233*U233,2)</f>
        <v>0.5</v>
      </c>
      <c r="W233" s="161"/>
      <c r="X233" s="161" t="s">
        <v>123</v>
      </c>
      <c r="Y233" s="161" t="s">
        <v>163</v>
      </c>
      <c r="Z233" s="150"/>
      <c r="AA233" s="150"/>
      <c r="AB233" s="150"/>
      <c r="AC233" s="150"/>
      <c r="AD233" s="150"/>
      <c r="AE233" s="150"/>
      <c r="AF233" s="150"/>
      <c r="AG233" s="150" t="s">
        <v>125</v>
      </c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</row>
    <row r="234" spans="1:60" outlineLevel="1" x14ac:dyDescent="0.2">
      <c r="A234" s="176">
        <v>99</v>
      </c>
      <c r="B234" s="177" t="s">
        <v>399</v>
      </c>
      <c r="C234" s="191" t="s">
        <v>400</v>
      </c>
      <c r="D234" s="178" t="s">
        <v>401</v>
      </c>
      <c r="E234" s="179">
        <v>1528.8</v>
      </c>
      <c r="F234" s="180"/>
      <c r="G234" s="181">
        <f>ROUND(E234*F234,2)</f>
        <v>0</v>
      </c>
      <c r="H234" s="162">
        <v>0</v>
      </c>
      <c r="I234" s="161">
        <f>ROUND(E234*H234,2)</f>
        <v>0</v>
      </c>
      <c r="J234" s="162">
        <v>12.89</v>
      </c>
      <c r="K234" s="161">
        <f>ROUND(E234*J234,2)</f>
        <v>19706.23</v>
      </c>
      <c r="L234" s="161">
        <v>21</v>
      </c>
      <c r="M234" s="161">
        <f>G234*(1+L234/100)</f>
        <v>0</v>
      </c>
      <c r="N234" s="160">
        <v>5.0000000000000002E-5</v>
      </c>
      <c r="O234" s="160">
        <f>ROUND(E234*N234,2)</f>
        <v>0.08</v>
      </c>
      <c r="P234" s="160">
        <v>1E-3</v>
      </c>
      <c r="Q234" s="160">
        <f>ROUND(E234*P234,2)</f>
        <v>1.53</v>
      </c>
      <c r="R234" s="161"/>
      <c r="S234" s="161" t="s">
        <v>121</v>
      </c>
      <c r="T234" s="161" t="s">
        <v>122</v>
      </c>
      <c r="U234" s="161">
        <v>5.2300000000000003E-3</v>
      </c>
      <c r="V234" s="161">
        <f>ROUND(E234*U234,2)</f>
        <v>8</v>
      </c>
      <c r="W234" s="161"/>
      <c r="X234" s="161" t="s">
        <v>123</v>
      </c>
      <c r="Y234" s="161" t="s">
        <v>163</v>
      </c>
      <c r="Z234" s="150"/>
      <c r="AA234" s="150"/>
      <c r="AB234" s="150"/>
      <c r="AC234" s="150"/>
      <c r="AD234" s="150"/>
      <c r="AE234" s="150"/>
      <c r="AF234" s="150"/>
      <c r="AG234" s="150" t="s">
        <v>125</v>
      </c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</row>
    <row r="235" spans="1:60" outlineLevel="2" x14ac:dyDescent="0.2">
      <c r="A235" s="157"/>
      <c r="B235" s="158"/>
      <c r="C235" s="192" t="s">
        <v>402</v>
      </c>
      <c r="D235" s="163"/>
      <c r="E235" s="164">
        <v>1528.8</v>
      </c>
      <c r="F235" s="161"/>
      <c r="G235" s="161"/>
      <c r="H235" s="161"/>
      <c r="I235" s="161"/>
      <c r="J235" s="161"/>
      <c r="K235" s="161"/>
      <c r="L235" s="161"/>
      <c r="M235" s="161"/>
      <c r="N235" s="160"/>
      <c r="O235" s="160"/>
      <c r="P235" s="160"/>
      <c r="Q235" s="160"/>
      <c r="R235" s="161"/>
      <c r="S235" s="161"/>
      <c r="T235" s="161"/>
      <c r="U235" s="161"/>
      <c r="V235" s="161"/>
      <c r="W235" s="161"/>
      <c r="X235" s="161"/>
      <c r="Y235" s="161"/>
      <c r="Z235" s="150"/>
      <c r="AA235" s="150"/>
      <c r="AB235" s="150"/>
      <c r="AC235" s="150"/>
      <c r="AD235" s="150"/>
      <c r="AE235" s="150"/>
      <c r="AF235" s="150"/>
      <c r="AG235" s="150" t="s">
        <v>142</v>
      </c>
      <c r="AH235" s="150">
        <v>0</v>
      </c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</row>
    <row r="236" spans="1:60" outlineLevel="1" x14ac:dyDescent="0.2">
      <c r="A236" s="182">
        <v>100</v>
      </c>
      <c r="B236" s="183" t="s">
        <v>403</v>
      </c>
      <c r="C236" s="190" t="s">
        <v>404</v>
      </c>
      <c r="D236" s="184" t="s">
        <v>154</v>
      </c>
      <c r="E236" s="185">
        <v>3.9</v>
      </c>
      <c r="F236" s="186"/>
      <c r="G236" s="187">
        <f>ROUND(E236*F236,2)</f>
        <v>0</v>
      </c>
      <c r="H236" s="162">
        <v>91028.97</v>
      </c>
      <c r="I236" s="161">
        <f>ROUND(E236*H236,2)</f>
        <v>355012.98</v>
      </c>
      <c r="J236" s="162">
        <v>0</v>
      </c>
      <c r="K236" s="161">
        <f>ROUND(E236*J236,2)</f>
        <v>0</v>
      </c>
      <c r="L236" s="161">
        <v>21</v>
      </c>
      <c r="M236" s="161">
        <f>G236*(1+L236/100)</f>
        <v>0</v>
      </c>
      <c r="N236" s="160">
        <v>1</v>
      </c>
      <c r="O236" s="160">
        <f>ROUND(E236*N236,2)</f>
        <v>3.9</v>
      </c>
      <c r="P236" s="160">
        <v>0</v>
      </c>
      <c r="Q236" s="160">
        <f>ROUND(E236*P236,2)</f>
        <v>0</v>
      </c>
      <c r="R236" s="161"/>
      <c r="S236" s="161" t="s">
        <v>121</v>
      </c>
      <c r="T236" s="161" t="s">
        <v>122</v>
      </c>
      <c r="U236" s="161">
        <v>0</v>
      </c>
      <c r="V236" s="161">
        <f>ROUND(E236*U236,2)</f>
        <v>0</v>
      </c>
      <c r="W236" s="161"/>
      <c r="X236" s="161" t="s">
        <v>190</v>
      </c>
      <c r="Y236" s="161" t="s">
        <v>139</v>
      </c>
      <c r="Z236" s="150"/>
      <c r="AA236" s="150"/>
      <c r="AB236" s="150"/>
      <c r="AC236" s="150"/>
      <c r="AD236" s="150"/>
      <c r="AE236" s="150"/>
      <c r="AF236" s="150"/>
      <c r="AG236" s="150" t="s">
        <v>191</v>
      </c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</row>
    <row r="237" spans="1:60" outlineLevel="1" x14ac:dyDescent="0.2">
      <c r="A237" s="176">
        <v>101</v>
      </c>
      <c r="B237" s="177" t="s">
        <v>405</v>
      </c>
      <c r="C237" s="191" t="s">
        <v>470</v>
      </c>
      <c r="D237" s="178" t="s">
        <v>137</v>
      </c>
      <c r="E237" s="179">
        <v>216</v>
      </c>
      <c r="F237" s="180"/>
      <c r="G237" s="181">
        <f>ROUND(E237*F237,2)</f>
        <v>0</v>
      </c>
      <c r="H237" s="162">
        <v>383.99</v>
      </c>
      <c r="I237" s="161">
        <f>ROUND(E237*H237,2)</f>
        <v>82941.84</v>
      </c>
      <c r="J237" s="162">
        <v>0</v>
      </c>
      <c r="K237" s="161">
        <f>ROUND(E237*J237,2)</f>
        <v>0</v>
      </c>
      <c r="L237" s="161">
        <v>21</v>
      </c>
      <c r="M237" s="161">
        <f>G237*(1+L237/100)</f>
        <v>0</v>
      </c>
      <c r="N237" s="160">
        <v>1.21E-2</v>
      </c>
      <c r="O237" s="160">
        <f>ROUND(E237*N237,2)</f>
        <v>2.61</v>
      </c>
      <c r="P237" s="160">
        <v>0</v>
      </c>
      <c r="Q237" s="160">
        <f>ROUND(E237*P237,2)</f>
        <v>0</v>
      </c>
      <c r="R237" s="161"/>
      <c r="S237" s="161" t="s">
        <v>121</v>
      </c>
      <c r="T237" s="161" t="s">
        <v>122</v>
      </c>
      <c r="U237" s="161">
        <v>0</v>
      </c>
      <c r="V237" s="161">
        <f>ROUND(E237*U237,2)</f>
        <v>0</v>
      </c>
      <c r="W237" s="161"/>
      <c r="X237" s="161" t="s">
        <v>190</v>
      </c>
      <c r="Y237" s="161" t="s">
        <v>239</v>
      </c>
      <c r="Z237" s="150"/>
      <c r="AA237" s="150"/>
      <c r="AB237" s="150"/>
      <c r="AC237" s="150"/>
      <c r="AD237" s="150"/>
      <c r="AE237" s="150"/>
      <c r="AF237" s="150"/>
      <c r="AG237" s="150" t="s">
        <v>406</v>
      </c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</row>
    <row r="238" spans="1:60" outlineLevel="2" x14ac:dyDescent="0.2">
      <c r="A238" s="157"/>
      <c r="B238" s="158"/>
      <c r="C238" s="192" t="s">
        <v>407</v>
      </c>
      <c r="D238" s="163"/>
      <c r="E238" s="164">
        <v>216</v>
      </c>
      <c r="F238" s="161"/>
      <c r="G238" s="161"/>
      <c r="H238" s="161"/>
      <c r="I238" s="161"/>
      <c r="J238" s="161"/>
      <c r="K238" s="161"/>
      <c r="L238" s="161"/>
      <c r="M238" s="161"/>
      <c r="N238" s="160"/>
      <c r="O238" s="160"/>
      <c r="P238" s="160"/>
      <c r="Q238" s="160"/>
      <c r="R238" s="161"/>
      <c r="S238" s="161"/>
      <c r="T238" s="161"/>
      <c r="U238" s="161"/>
      <c r="V238" s="161"/>
      <c r="W238" s="161"/>
      <c r="X238" s="161"/>
      <c r="Y238" s="161"/>
      <c r="Z238" s="150"/>
      <c r="AA238" s="150"/>
      <c r="AB238" s="150"/>
      <c r="AC238" s="150"/>
      <c r="AD238" s="150"/>
      <c r="AE238" s="150"/>
      <c r="AF238" s="150"/>
      <c r="AG238" s="150" t="s">
        <v>142</v>
      </c>
      <c r="AH238" s="150">
        <v>0</v>
      </c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</row>
    <row r="239" spans="1:60" outlineLevel="1" x14ac:dyDescent="0.2">
      <c r="A239" s="182">
        <v>102</v>
      </c>
      <c r="B239" s="183" t="s">
        <v>353</v>
      </c>
      <c r="C239" s="190" t="s">
        <v>245</v>
      </c>
      <c r="D239" s="184" t="s">
        <v>154</v>
      </c>
      <c r="E239" s="185">
        <v>1.8438000000000001</v>
      </c>
      <c r="F239" s="186"/>
      <c r="G239" s="187">
        <f>ROUND(E239*F239,2)</f>
        <v>0</v>
      </c>
      <c r="H239" s="162">
        <v>0</v>
      </c>
      <c r="I239" s="161">
        <f>ROUND(E239*H239,2)</f>
        <v>0</v>
      </c>
      <c r="J239" s="162">
        <v>410.08</v>
      </c>
      <c r="K239" s="161">
        <f>ROUND(E239*J239,2)</f>
        <v>756.11</v>
      </c>
      <c r="L239" s="161">
        <v>21</v>
      </c>
      <c r="M239" s="161">
        <f>G239*(1+L239/100)</f>
        <v>0</v>
      </c>
      <c r="N239" s="160">
        <v>0</v>
      </c>
      <c r="O239" s="160">
        <f>ROUND(E239*N239,2)</f>
        <v>0</v>
      </c>
      <c r="P239" s="160">
        <v>0</v>
      </c>
      <c r="Q239" s="160">
        <f>ROUND(E239*P239,2)</f>
        <v>0</v>
      </c>
      <c r="R239" s="161"/>
      <c r="S239" s="161" t="s">
        <v>121</v>
      </c>
      <c r="T239" s="161" t="s">
        <v>122</v>
      </c>
      <c r="U239" s="161">
        <v>0.33544000000000002</v>
      </c>
      <c r="V239" s="161">
        <f>ROUND(E239*U239,2)</f>
        <v>0.62</v>
      </c>
      <c r="W239" s="161"/>
      <c r="X239" s="161" t="s">
        <v>238</v>
      </c>
      <c r="Y239" s="161" t="s">
        <v>239</v>
      </c>
      <c r="Z239" s="150"/>
      <c r="AA239" s="150"/>
      <c r="AB239" s="150"/>
      <c r="AC239" s="150"/>
      <c r="AD239" s="150"/>
      <c r="AE239" s="150"/>
      <c r="AF239" s="150"/>
      <c r="AG239" s="150" t="s">
        <v>243</v>
      </c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</row>
    <row r="240" spans="1:60" x14ac:dyDescent="0.2">
      <c r="A240" s="169" t="s">
        <v>116</v>
      </c>
      <c r="B240" s="170" t="s">
        <v>86</v>
      </c>
      <c r="C240" s="189" t="s">
        <v>87</v>
      </c>
      <c r="D240" s="171"/>
      <c r="E240" s="172"/>
      <c r="F240" s="173"/>
      <c r="G240" s="174">
        <f>SUMIF(AG241:AG253,"&lt;&gt;NOR",G241:G253)</f>
        <v>0</v>
      </c>
      <c r="H240" s="168"/>
      <c r="I240" s="168">
        <f>SUM(I241:I253)</f>
        <v>0</v>
      </c>
      <c r="J240" s="168"/>
      <c r="K240" s="168">
        <f>SUM(K241:K253)</f>
        <v>119402.70999999999</v>
      </c>
      <c r="L240" s="168"/>
      <c r="M240" s="168">
        <f>SUM(M241:M253)</f>
        <v>0</v>
      </c>
      <c r="N240" s="167"/>
      <c r="O240" s="167">
        <f>SUM(O241:O253)</f>
        <v>0</v>
      </c>
      <c r="P240" s="167"/>
      <c r="Q240" s="167">
        <f>SUM(Q241:Q253)</f>
        <v>0</v>
      </c>
      <c r="R240" s="168"/>
      <c r="S240" s="168"/>
      <c r="T240" s="168"/>
      <c r="U240" s="168"/>
      <c r="V240" s="168">
        <f>SUM(V241:V253)</f>
        <v>0</v>
      </c>
      <c r="W240" s="168"/>
      <c r="X240" s="168"/>
      <c r="Y240" s="168"/>
      <c r="AG240" t="s">
        <v>117</v>
      </c>
    </row>
    <row r="241" spans="1:60" outlineLevel="1" x14ac:dyDescent="0.2">
      <c r="A241" s="182">
        <v>103</v>
      </c>
      <c r="B241" s="183" t="s">
        <v>408</v>
      </c>
      <c r="C241" s="190" t="s">
        <v>409</v>
      </c>
      <c r="D241" s="184" t="s">
        <v>162</v>
      </c>
      <c r="E241" s="185">
        <v>200</v>
      </c>
      <c r="F241" s="186"/>
      <c r="G241" s="187">
        <f t="shared" ref="G241:G253" si="21">ROUND(E241*F241,2)</f>
        <v>0</v>
      </c>
      <c r="H241" s="162">
        <v>0</v>
      </c>
      <c r="I241" s="161">
        <f t="shared" ref="I241:I253" si="22">ROUND(E241*H241,2)</f>
        <v>0</v>
      </c>
      <c r="J241" s="162">
        <v>69.13</v>
      </c>
      <c r="K241" s="161">
        <f t="shared" ref="K241:K253" si="23">ROUND(E241*J241,2)</f>
        <v>13826</v>
      </c>
      <c r="L241" s="161">
        <v>21</v>
      </c>
      <c r="M241" s="161">
        <f t="shared" ref="M241:M253" si="24">G241*(1+L241/100)</f>
        <v>0</v>
      </c>
      <c r="N241" s="160">
        <v>0</v>
      </c>
      <c r="O241" s="160">
        <f t="shared" ref="O241:O253" si="25">ROUND(E241*N241,2)</f>
        <v>0</v>
      </c>
      <c r="P241" s="160">
        <v>0</v>
      </c>
      <c r="Q241" s="160">
        <f t="shared" ref="Q241:Q253" si="26">ROUND(E241*P241,2)</f>
        <v>0</v>
      </c>
      <c r="R241" s="161"/>
      <c r="S241" s="161" t="s">
        <v>121</v>
      </c>
      <c r="T241" s="161" t="s">
        <v>122</v>
      </c>
      <c r="U241" s="161">
        <v>0</v>
      </c>
      <c r="V241" s="161">
        <f t="shared" ref="V241:V253" si="27">ROUND(E241*U241,2)</f>
        <v>0</v>
      </c>
      <c r="W241" s="161"/>
      <c r="X241" s="161" t="s">
        <v>123</v>
      </c>
      <c r="Y241" s="161" t="s">
        <v>163</v>
      </c>
      <c r="Z241" s="150"/>
      <c r="AA241" s="150"/>
      <c r="AB241" s="150"/>
      <c r="AC241" s="150"/>
      <c r="AD241" s="150"/>
      <c r="AE241" s="150"/>
      <c r="AF241" s="150"/>
      <c r="AG241" s="150" t="s">
        <v>125</v>
      </c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</row>
    <row r="242" spans="1:60" outlineLevel="1" x14ac:dyDescent="0.2">
      <c r="A242" s="182">
        <v>104</v>
      </c>
      <c r="B242" s="183" t="s">
        <v>410</v>
      </c>
      <c r="C242" s="190" t="s">
        <v>411</v>
      </c>
      <c r="D242" s="184" t="s">
        <v>162</v>
      </c>
      <c r="E242" s="185">
        <v>100</v>
      </c>
      <c r="F242" s="186"/>
      <c r="G242" s="187">
        <f t="shared" si="21"/>
        <v>0</v>
      </c>
      <c r="H242" s="162">
        <v>0</v>
      </c>
      <c r="I242" s="161">
        <f t="shared" si="22"/>
        <v>0</v>
      </c>
      <c r="J242" s="162">
        <v>94.9</v>
      </c>
      <c r="K242" s="161">
        <f t="shared" si="23"/>
        <v>9490</v>
      </c>
      <c r="L242" s="161">
        <v>21</v>
      </c>
      <c r="M242" s="161">
        <f t="shared" si="24"/>
        <v>0</v>
      </c>
      <c r="N242" s="160">
        <v>0</v>
      </c>
      <c r="O242" s="160">
        <f t="shared" si="25"/>
        <v>0</v>
      </c>
      <c r="P242" s="160">
        <v>0</v>
      </c>
      <c r="Q242" s="160">
        <f t="shared" si="26"/>
        <v>0</v>
      </c>
      <c r="R242" s="161"/>
      <c r="S242" s="161" t="s">
        <v>121</v>
      </c>
      <c r="T242" s="161" t="s">
        <v>122</v>
      </c>
      <c r="U242" s="161">
        <v>0</v>
      </c>
      <c r="V242" s="161">
        <f t="shared" si="27"/>
        <v>0</v>
      </c>
      <c r="W242" s="161"/>
      <c r="X242" s="161" t="s">
        <v>123</v>
      </c>
      <c r="Y242" s="161" t="s">
        <v>163</v>
      </c>
      <c r="Z242" s="150"/>
      <c r="AA242" s="150"/>
      <c r="AB242" s="150"/>
      <c r="AC242" s="150"/>
      <c r="AD242" s="150"/>
      <c r="AE242" s="150"/>
      <c r="AF242" s="150"/>
      <c r="AG242" s="150" t="s">
        <v>125</v>
      </c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</row>
    <row r="243" spans="1:60" outlineLevel="1" x14ac:dyDescent="0.2">
      <c r="A243" s="182">
        <v>105</v>
      </c>
      <c r="B243" s="183" t="s">
        <v>412</v>
      </c>
      <c r="C243" s="190" t="s">
        <v>413</v>
      </c>
      <c r="D243" s="184" t="s">
        <v>248</v>
      </c>
      <c r="E243" s="185">
        <v>3</v>
      </c>
      <c r="F243" s="186"/>
      <c r="G243" s="187">
        <f t="shared" si="21"/>
        <v>0</v>
      </c>
      <c r="H243" s="162">
        <v>0</v>
      </c>
      <c r="I243" s="161">
        <f t="shared" si="22"/>
        <v>0</v>
      </c>
      <c r="J243" s="162">
        <v>251.91</v>
      </c>
      <c r="K243" s="161">
        <f t="shared" si="23"/>
        <v>755.73</v>
      </c>
      <c r="L243" s="161">
        <v>21</v>
      </c>
      <c r="M243" s="161">
        <f t="shared" si="24"/>
        <v>0</v>
      </c>
      <c r="N243" s="160">
        <v>0</v>
      </c>
      <c r="O243" s="160">
        <f t="shared" si="25"/>
        <v>0</v>
      </c>
      <c r="P243" s="160">
        <v>0</v>
      </c>
      <c r="Q243" s="160">
        <f t="shared" si="26"/>
        <v>0</v>
      </c>
      <c r="R243" s="161"/>
      <c r="S243" s="161" t="s">
        <v>121</v>
      </c>
      <c r="T243" s="161" t="s">
        <v>122</v>
      </c>
      <c r="U243" s="161">
        <v>0</v>
      </c>
      <c r="V243" s="161">
        <f t="shared" si="27"/>
        <v>0</v>
      </c>
      <c r="W243" s="161"/>
      <c r="X243" s="161" t="s">
        <v>123</v>
      </c>
      <c r="Y243" s="161" t="s">
        <v>163</v>
      </c>
      <c r="Z243" s="150"/>
      <c r="AA243" s="150"/>
      <c r="AB243" s="150"/>
      <c r="AC243" s="150"/>
      <c r="AD243" s="150"/>
      <c r="AE243" s="150"/>
      <c r="AF243" s="150"/>
      <c r="AG243" s="150" t="s">
        <v>125</v>
      </c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</row>
    <row r="244" spans="1:60" ht="45" outlineLevel="1" x14ac:dyDescent="0.2">
      <c r="A244" s="182">
        <v>106</v>
      </c>
      <c r="B244" s="183" t="s">
        <v>414</v>
      </c>
      <c r="C244" s="190" t="s">
        <v>477</v>
      </c>
      <c r="D244" s="184" t="s">
        <v>248</v>
      </c>
      <c r="E244" s="185">
        <v>2</v>
      </c>
      <c r="F244" s="186"/>
      <c r="G244" s="187">
        <f t="shared" si="21"/>
        <v>0</v>
      </c>
      <c r="H244" s="162">
        <v>0</v>
      </c>
      <c r="I244" s="161">
        <f t="shared" si="22"/>
        <v>0</v>
      </c>
      <c r="J244" s="162">
        <v>3461.08</v>
      </c>
      <c r="K244" s="161">
        <f t="shared" si="23"/>
        <v>6922.16</v>
      </c>
      <c r="L244" s="161">
        <v>21</v>
      </c>
      <c r="M244" s="161">
        <f t="shared" si="24"/>
        <v>0</v>
      </c>
      <c r="N244" s="160">
        <v>0</v>
      </c>
      <c r="O244" s="160">
        <f t="shared" si="25"/>
        <v>0</v>
      </c>
      <c r="P244" s="160">
        <v>0</v>
      </c>
      <c r="Q244" s="160">
        <f t="shared" si="26"/>
        <v>0</v>
      </c>
      <c r="R244" s="161"/>
      <c r="S244" s="161" t="s">
        <v>121</v>
      </c>
      <c r="T244" s="161" t="s">
        <v>122</v>
      </c>
      <c r="U244" s="161">
        <v>0</v>
      </c>
      <c r="V244" s="161">
        <f t="shared" si="27"/>
        <v>0</v>
      </c>
      <c r="W244" s="161"/>
      <c r="X244" s="161" t="s">
        <v>123</v>
      </c>
      <c r="Y244" s="161" t="s">
        <v>163</v>
      </c>
      <c r="Z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</row>
    <row r="245" spans="1:60" ht="33.75" outlineLevel="1" x14ac:dyDescent="0.2">
      <c r="A245" s="182">
        <v>107</v>
      </c>
      <c r="B245" s="183" t="s">
        <v>415</v>
      </c>
      <c r="C245" s="190" t="s">
        <v>478</v>
      </c>
      <c r="D245" s="184" t="s">
        <v>248</v>
      </c>
      <c r="E245" s="185">
        <v>8</v>
      </c>
      <c r="F245" s="186"/>
      <c r="G245" s="187">
        <f t="shared" si="21"/>
        <v>0</v>
      </c>
      <c r="H245" s="162">
        <v>0</v>
      </c>
      <c r="I245" s="161">
        <f t="shared" si="22"/>
        <v>0</v>
      </c>
      <c r="J245" s="162">
        <v>4086.75</v>
      </c>
      <c r="K245" s="161">
        <f t="shared" si="23"/>
        <v>32694</v>
      </c>
      <c r="L245" s="161">
        <v>21</v>
      </c>
      <c r="M245" s="161">
        <f t="shared" si="24"/>
        <v>0</v>
      </c>
      <c r="N245" s="160">
        <v>0</v>
      </c>
      <c r="O245" s="160">
        <f t="shared" si="25"/>
        <v>0</v>
      </c>
      <c r="P245" s="160">
        <v>0</v>
      </c>
      <c r="Q245" s="160">
        <f t="shared" si="26"/>
        <v>0</v>
      </c>
      <c r="R245" s="161"/>
      <c r="S245" s="161" t="s">
        <v>121</v>
      </c>
      <c r="T245" s="161" t="s">
        <v>122</v>
      </c>
      <c r="U245" s="161">
        <v>0</v>
      </c>
      <c r="V245" s="161">
        <f t="shared" si="27"/>
        <v>0</v>
      </c>
      <c r="W245" s="161"/>
      <c r="X245" s="161" t="s">
        <v>123</v>
      </c>
      <c r="Y245" s="161" t="s">
        <v>163</v>
      </c>
      <c r="Z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</row>
    <row r="246" spans="1:60" ht="21" customHeight="1" outlineLevel="1" x14ac:dyDescent="0.2">
      <c r="A246" s="182">
        <v>108</v>
      </c>
      <c r="B246" s="183" t="s">
        <v>416</v>
      </c>
      <c r="C246" s="190" t="s">
        <v>479</v>
      </c>
      <c r="D246" s="184" t="s">
        <v>248</v>
      </c>
      <c r="E246" s="185">
        <v>12</v>
      </c>
      <c r="F246" s="186"/>
      <c r="G246" s="187">
        <f t="shared" si="21"/>
        <v>0</v>
      </c>
      <c r="H246" s="162">
        <v>0</v>
      </c>
      <c r="I246" s="161">
        <f t="shared" si="22"/>
        <v>0</v>
      </c>
      <c r="J246" s="162">
        <v>2942.04</v>
      </c>
      <c r="K246" s="161">
        <f t="shared" si="23"/>
        <v>35304.480000000003</v>
      </c>
      <c r="L246" s="161">
        <v>21</v>
      </c>
      <c r="M246" s="161">
        <f t="shared" si="24"/>
        <v>0</v>
      </c>
      <c r="N246" s="160">
        <v>0</v>
      </c>
      <c r="O246" s="160">
        <f t="shared" si="25"/>
        <v>0</v>
      </c>
      <c r="P246" s="160">
        <v>0</v>
      </c>
      <c r="Q246" s="160">
        <f t="shared" si="26"/>
        <v>0</v>
      </c>
      <c r="R246" s="161"/>
      <c r="S246" s="161" t="s">
        <v>121</v>
      </c>
      <c r="T246" s="161" t="s">
        <v>122</v>
      </c>
      <c r="U246" s="161">
        <v>0</v>
      </c>
      <c r="V246" s="161">
        <f t="shared" si="27"/>
        <v>0</v>
      </c>
      <c r="W246" s="161"/>
      <c r="X246" s="161" t="s">
        <v>123</v>
      </c>
      <c r="Y246" s="161" t="s">
        <v>163</v>
      </c>
      <c r="Z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</row>
    <row r="247" spans="1:60" outlineLevel="1" x14ac:dyDescent="0.2">
      <c r="A247" s="182">
        <v>109</v>
      </c>
      <c r="B247" s="183" t="s">
        <v>417</v>
      </c>
      <c r="C247" s="190" t="s">
        <v>418</v>
      </c>
      <c r="D247" s="184" t="s">
        <v>255</v>
      </c>
      <c r="E247" s="185">
        <v>1</v>
      </c>
      <c r="F247" s="186"/>
      <c r="G247" s="187">
        <f t="shared" si="21"/>
        <v>0</v>
      </c>
      <c r="H247" s="162">
        <v>0</v>
      </c>
      <c r="I247" s="161">
        <f t="shared" si="22"/>
        <v>0</v>
      </c>
      <c r="J247" s="162">
        <v>4628.0600000000004</v>
      </c>
      <c r="K247" s="161">
        <f t="shared" si="23"/>
        <v>4628.0600000000004</v>
      </c>
      <c r="L247" s="161">
        <v>21</v>
      </c>
      <c r="M247" s="161">
        <f t="shared" si="24"/>
        <v>0</v>
      </c>
      <c r="N247" s="160">
        <v>0</v>
      </c>
      <c r="O247" s="160">
        <f t="shared" si="25"/>
        <v>0</v>
      </c>
      <c r="P247" s="160">
        <v>0</v>
      </c>
      <c r="Q247" s="160">
        <f t="shared" si="26"/>
        <v>0</v>
      </c>
      <c r="R247" s="161"/>
      <c r="S247" s="161" t="s">
        <v>121</v>
      </c>
      <c r="T247" s="161" t="s">
        <v>122</v>
      </c>
      <c r="U247" s="161">
        <v>0</v>
      </c>
      <c r="V247" s="161">
        <f t="shared" si="27"/>
        <v>0</v>
      </c>
      <c r="W247" s="161"/>
      <c r="X247" s="161" t="s">
        <v>123</v>
      </c>
      <c r="Y247" s="161" t="s">
        <v>163</v>
      </c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</row>
    <row r="248" spans="1:60" outlineLevel="1" x14ac:dyDescent="0.2">
      <c r="A248" s="182">
        <v>110</v>
      </c>
      <c r="B248" s="183" t="s">
        <v>419</v>
      </c>
      <c r="C248" s="190" t="s">
        <v>420</v>
      </c>
      <c r="D248" s="184" t="s">
        <v>421</v>
      </c>
      <c r="E248" s="185">
        <v>8</v>
      </c>
      <c r="F248" s="186"/>
      <c r="G248" s="187">
        <f t="shared" si="21"/>
        <v>0</v>
      </c>
      <c r="H248" s="162">
        <v>0</v>
      </c>
      <c r="I248" s="161">
        <f t="shared" si="22"/>
        <v>0</v>
      </c>
      <c r="J248" s="162">
        <v>585.83000000000004</v>
      </c>
      <c r="K248" s="161">
        <f t="shared" si="23"/>
        <v>4686.6400000000003</v>
      </c>
      <c r="L248" s="161">
        <v>21</v>
      </c>
      <c r="M248" s="161">
        <f t="shared" si="24"/>
        <v>0</v>
      </c>
      <c r="N248" s="160">
        <v>0</v>
      </c>
      <c r="O248" s="160">
        <f t="shared" si="25"/>
        <v>0</v>
      </c>
      <c r="P248" s="160">
        <v>0</v>
      </c>
      <c r="Q248" s="160">
        <f t="shared" si="26"/>
        <v>0</v>
      </c>
      <c r="R248" s="161"/>
      <c r="S248" s="161" t="s">
        <v>121</v>
      </c>
      <c r="T248" s="161" t="s">
        <v>122</v>
      </c>
      <c r="U248" s="161">
        <v>0</v>
      </c>
      <c r="V248" s="161">
        <f t="shared" si="27"/>
        <v>0</v>
      </c>
      <c r="W248" s="161"/>
      <c r="X248" s="161" t="s">
        <v>123</v>
      </c>
      <c r="Y248" s="161" t="s">
        <v>163</v>
      </c>
      <c r="Z248" s="150"/>
      <c r="AA248" s="150"/>
      <c r="AB248" s="150"/>
      <c r="AC248" s="150"/>
      <c r="AD248" s="150"/>
      <c r="AE248" s="150"/>
      <c r="AF248" s="150"/>
      <c r="AG248" s="150" t="s">
        <v>125</v>
      </c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</row>
    <row r="249" spans="1:60" outlineLevel="1" x14ac:dyDescent="0.2">
      <c r="A249" s="182">
        <v>111</v>
      </c>
      <c r="B249" s="183" t="s">
        <v>422</v>
      </c>
      <c r="C249" s="190" t="s">
        <v>423</v>
      </c>
      <c r="D249" s="184" t="s">
        <v>421</v>
      </c>
      <c r="E249" s="185">
        <v>3</v>
      </c>
      <c r="F249" s="186"/>
      <c r="G249" s="187">
        <f t="shared" si="21"/>
        <v>0</v>
      </c>
      <c r="H249" s="162">
        <v>0</v>
      </c>
      <c r="I249" s="161">
        <f t="shared" si="22"/>
        <v>0</v>
      </c>
      <c r="J249" s="162">
        <v>527.25</v>
      </c>
      <c r="K249" s="161">
        <f t="shared" si="23"/>
        <v>1581.75</v>
      </c>
      <c r="L249" s="161">
        <v>21</v>
      </c>
      <c r="M249" s="161">
        <f t="shared" si="24"/>
        <v>0</v>
      </c>
      <c r="N249" s="160">
        <v>0</v>
      </c>
      <c r="O249" s="160">
        <f t="shared" si="25"/>
        <v>0</v>
      </c>
      <c r="P249" s="160">
        <v>0</v>
      </c>
      <c r="Q249" s="160">
        <f t="shared" si="26"/>
        <v>0</v>
      </c>
      <c r="R249" s="161"/>
      <c r="S249" s="161" t="s">
        <v>121</v>
      </c>
      <c r="T249" s="161" t="s">
        <v>122</v>
      </c>
      <c r="U249" s="161">
        <v>0</v>
      </c>
      <c r="V249" s="161">
        <f t="shared" si="27"/>
        <v>0</v>
      </c>
      <c r="W249" s="161"/>
      <c r="X249" s="161" t="s">
        <v>123</v>
      </c>
      <c r="Y249" s="161" t="s">
        <v>163</v>
      </c>
      <c r="Z249" s="150"/>
      <c r="AA249" s="150"/>
      <c r="AB249" s="150"/>
      <c r="AC249" s="150"/>
      <c r="AD249" s="150"/>
      <c r="AE249" s="150"/>
      <c r="AF249" s="150"/>
      <c r="AG249" s="150" t="s">
        <v>125</v>
      </c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</row>
    <row r="250" spans="1:60" outlineLevel="1" x14ac:dyDescent="0.2">
      <c r="A250" s="182">
        <v>112</v>
      </c>
      <c r="B250" s="183" t="s">
        <v>424</v>
      </c>
      <c r="C250" s="190" t="s">
        <v>425</v>
      </c>
      <c r="D250" s="184" t="s">
        <v>421</v>
      </c>
      <c r="E250" s="185">
        <v>1</v>
      </c>
      <c r="F250" s="186"/>
      <c r="G250" s="187">
        <f t="shared" si="21"/>
        <v>0</v>
      </c>
      <c r="H250" s="162">
        <v>0</v>
      </c>
      <c r="I250" s="161">
        <f t="shared" si="22"/>
        <v>0</v>
      </c>
      <c r="J250" s="162">
        <v>527.25</v>
      </c>
      <c r="K250" s="161">
        <f t="shared" si="23"/>
        <v>527.25</v>
      </c>
      <c r="L250" s="161">
        <v>21</v>
      </c>
      <c r="M250" s="161">
        <f t="shared" si="24"/>
        <v>0</v>
      </c>
      <c r="N250" s="160">
        <v>0</v>
      </c>
      <c r="O250" s="160">
        <f t="shared" si="25"/>
        <v>0</v>
      </c>
      <c r="P250" s="160">
        <v>0</v>
      </c>
      <c r="Q250" s="160">
        <f t="shared" si="26"/>
        <v>0</v>
      </c>
      <c r="R250" s="161"/>
      <c r="S250" s="161" t="s">
        <v>121</v>
      </c>
      <c r="T250" s="161" t="s">
        <v>122</v>
      </c>
      <c r="U250" s="161">
        <v>0</v>
      </c>
      <c r="V250" s="161">
        <f t="shared" si="27"/>
        <v>0</v>
      </c>
      <c r="W250" s="161"/>
      <c r="X250" s="161" t="s">
        <v>123</v>
      </c>
      <c r="Y250" s="161" t="s">
        <v>163</v>
      </c>
      <c r="Z250" s="150"/>
      <c r="AA250" s="150"/>
      <c r="AB250" s="150"/>
      <c r="AC250" s="150"/>
      <c r="AD250" s="150"/>
      <c r="AE250" s="150"/>
      <c r="AF250" s="150"/>
      <c r="AG250" s="150" t="s">
        <v>125</v>
      </c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</row>
    <row r="251" spans="1:60" outlineLevel="1" x14ac:dyDescent="0.2">
      <c r="A251" s="182">
        <v>113</v>
      </c>
      <c r="B251" s="183" t="s">
        <v>426</v>
      </c>
      <c r="C251" s="190" t="s">
        <v>427</v>
      </c>
      <c r="D251" s="184" t="s">
        <v>421</v>
      </c>
      <c r="E251" s="185">
        <v>3</v>
      </c>
      <c r="F251" s="186"/>
      <c r="G251" s="187">
        <f t="shared" si="21"/>
        <v>0</v>
      </c>
      <c r="H251" s="162">
        <v>0</v>
      </c>
      <c r="I251" s="161">
        <f t="shared" si="22"/>
        <v>0</v>
      </c>
      <c r="J251" s="162">
        <v>527.25</v>
      </c>
      <c r="K251" s="161">
        <f t="shared" si="23"/>
        <v>1581.75</v>
      </c>
      <c r="L251" s="161">
        <v>21</v>
      </c>
      <c r="M251" s="161">
        <f t="shared" si="24"/>
        <v>0</v>
      </c>
      <c r="N251" s="160">
        <v>0</v>
      </c>
      <c r="O251" s="160">
        <f t="shared" si="25"/>
        <v>0</v>
      </c>
      <c r="P251" s="160">
        <v>0</v>
      </c>
      <c r="Q251" s="160">
        <f t="shared" si="26"/>
        <v>0</v>
      </c>
      <c r="R251" s="161"/>
      <c r="S251" s="161" t="s">
        <v>121</v>
      </c>
      <c r="T251" s="161" t="s">
        <v>122</v>
      </c>
      <c r="U251" s="161">
        <v>0</v>
      </c>
      <c r="V251" s="161">
        <f t="shared" si="27"/>
        <v>0</v>
      </c>
      <c r="W251" s="161"/>
      <c r="X251" s="161" t="s">
        <v>123</v>
      </c>
      <c r="Y251" s="161" t="s">
        <v>163</v>
      </c>
      <c r="Z251" s="150"/>
      <c r="AA251" s="150"/>
      <c r="AB251" s="150"/>
      <c r="AC251" s="150"/>
      <c r="AD251" s="150"/>
      <c r="AE251" s="150"/>
      <c r="AF251" s="150"/>
      <c r="AG251" s="150" t="s">
        <v>125</v>
      </c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</row>
    <row r="252" spans="1:60" outlineLevel="1" x14ac:dyDescent="0.2">
      <c r="A252" s="182">
        <v>114</v>
      </c>
      <c r="B252" s="183" t="s">
        <v>428</v>
      </c>
      <c r="C252" s="190" t="s">
        <v>429</v>
      </c>
      <c r="D252" s="184" t="s">
        <v>255</v>
      </c>
      <c r="E252" s="185">
        <v>1</v>
      </c>
      <c r="F252" s="186"/>
      <c r="G252" s="187">
        <f t="shared" si="21"/>
        <v>0</v>
      </c>
      <c r="H252" s="162">
        <v>0</v>
      </c>
      <c r="I252" s="161">
        <f t="shared" si="22"/>
        <v>0</v>
      </c>
      <c r="J252" s="162">
        <v>2718.25</v>
      </c>
      <c r="K252" s="161">
        <f t="shared" si="23"/>
        <v>2718.25</v>
      </c>
      <c r="L252" s="161">
        <v>21</v>
      </c>
      <c r="M252" s="161">
        <f t="shared" si="24"/>
        <v>0</v>
      </c>
      <c r="N252" s="160">
        <v>0</v>
      </c>
      <c r="O252" s="160">
        <f t="shared" si="25"/>
        <v>0</v>
      </c>
      <c r="P252" s="160">
        <v>0</v>
      </c>
      <c r="Q252" s="160">
        <f t="shared" si="26"/>
        <v>0</v>
      </c>
      <c r="R252" s="161"/>
      <c r="S252" s="161" t="s">
        <v>121</v>
      </c>
      <c r="T252" s="161" t="s">
        <v>122</v>
      </c>
      <c r="U252" s="161">
        <v>0</v>
      </c>
      <c r="V252" s="161">
        <f t="shared" si="27"/>
        <v>0</v>
      </c>
      <c r="W252" s="161"/>
      <c r="X252" s="161" t="s">
        <v>123</v>
      </c>
      <c r="Y252" s="161" t="s">
        <v>163</v>
      </c>
      <c r="Z252" s="150"/>
      <c r="AA252" s="150"/>
      <c r="AB252" s="150"/>
      <c r="AC252" s="150"/>
      <c r="AD252" s="150"/>
      <c r="AE252" s="150"/>
      <c r="AF252" s="150"/>
      <c r="AG252" s="150" t="s">
        <v>125</v>
      </c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</row>
    <row r="253" spans="1:60" outlineLevel="1" x14ac:dyDescent="0.2">
      <c r="A253" s="182">
        <v>115</v>
      </c>
      <c r="B253" s="183" t="s">
        <v>430</v>
      </c>
      <c r="C253" s="190" t="s">
        <v>431</v>
      </c>
      <c r="D253" s="184" t="s">
        <v>255</v>
      </c>
      <c r="E253" s="185">
        <v>1</v>
      </c>
      <c r="F253" s="186"/>
      <c r="G253" s="187">
        <f t="shared" si="21"/>
        <v>0</v>
      </c>
      <c r="H253" s="162">
        <v>0</v>
      </c>
      <c r="I253" s="161">
        <f t="shared" si="22"/>
        <v>0</v>
      </c>
      <c r="J253" s="162">
        <v>4686.6400000000003</v>
      </c>
      <c r="K253" s="161">
        <f t="shared" si="23"/>
        <v>4686.6400000000003</v>
      </c>
      <c r="L253" s="161">
        <v>21</v>
      </c>
      <c r="M253" s="161">
        <f t="shared" si="24"/>
        <v>0</v>
      </c>
      <c r="N253" s="160">
        <v>0</v>
      </c>
      <c r="O253" s="160">
        <f t="shared" si="25"/>
        <v>0</v>
      </c>
      <c r="P253" s="160">
        <v>0</v>
      </c>
      <c r="Q253" s="160">
        <f t="shared" si="26"/>
        <v>0</v>
      </c>
      <c r="R253" s="161"/>
      <c r="S253" s="161" t="s">
        <v>121</v>
      </c>
      <c r="T253" s="161" t="s">
        <v>122</v>
      </c>
      <c r="U253" s="161">
        <v>0</v>
      </c>
      <c r="V253" s="161">
        <f t="shared" si="27"/>
        <v>0</v>
      </c>
      <c r="W253" s="161"/>
      <c r="X253" s="161" t="s">
        <v>123</v>
      </c>
      <c r="Y253" s="161" t="s">
        <v>163</v>
      </c>
      <c r="Z253" s="150"/>
      <c r="AA253" s="150"/>
      <c r="AB253" s="150"/>
      <c r="AC253" s="150"/>
      <c r="AD253" s="150"/>
      <c r="AE253" s="150"/>
      <c r="AF253" s="150"/>
      <c r="AG253" s="150" t="s">
        <v>125</v>
      </c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</row>
    <row r="254" spans="1:60" x14ac:dyDescent="0.2">
      <c r="A254" s="169" t="s">
        <v>116</v>
      </c>
      <c r="B254" s="170" t="s">
        <v>88</v>
      </c>
      <c r="C254" s="189" t="s">
        <v>29</v>
      </c>
      <c r="D254" s="171"/>
      <c r="E254" s="172"/>
      <c r="F254" s="173"/>
      <c r="G254" s="174">
        <f>SUMIF(AG255:AG256,"&lt;&gt;NOR",G255:G256)</f>
        <v>0</v>
      </c>
      <c r="H254" s="168"/>
      <c r="I254" s="168">
        <f>SUM(I255:I256)</f>
        <v>0</v>
      </c>
      <c r="J254" s="168"/>
      <c r="K254" s="168">
        <f>SUM(K255:K256)</f>
        <v>35000</v>
      </c>
      <c r="L254" s="168"/>
      <c r="M254" s="168">
        <f>SUM(M255:M256)</f>
        <v>0</v>
      </c>
      <c r="N254" s="167"/>
      <c r="O254" s="167">
        <f>SUM(O255:O256)</f>
        <v>0</v>
      </c>
      <c r="P254" s="167"/>
      <c r="Q254" s="167">
        <f>SUM(Q255:Q256)</f>
        <v>0</v>
      </c>
      <c r="R254" s="168"/>
      <c r="S254" s="168"/>
      <c r="T254" s="168"/>
      <c r="U254" s="168"/>
      <c r="V254" s="168">
        <f>SUM(V255:V256)</f>
        <v>0</v>
      </c>
      <c r="W254" s="168"/>
      <c r="X254" s="168"/>
      <c r="Y254" s="168"/>
      <c r="AG254" t="s">
        <v>117</v>
      </c>
    </row>
    <row r="255" spans="1:60" outlineLevel="1" x14ac:dyDescent="0.2">
      <c r="A255" s="182">
        <v>116</v>
      </c>
      <c r="B255" s="183" t="s">
        <v>432</v>
      </c>
      <c r="C255" s="190" t="s">
        <v>433</v>
      </c>
      <c r="D255" s="184" t="s">
        <v>255</v>
      </c>
      <c r="E255" s="185">
        <v>1</v>
      </c>
      <c r="F255" s="186"/>
      <c r="G255" s="187">
        <f>ROUND(E255*F255,2)</f>
        <v>0</v>
      </c>
      <c r="H255" s="162">
        <v>0</v>
      </c>
      <c r="I255" s="161">
        <f>ROUND(E255*H255,2)</f>
        <v>0</v>
      </c>
      <c r="J255" s="162">
        <v>20000</v>
      </c>
      <c r="K255" s="161">
        <f>ROUND(E255*J255,2)</f>
        <v>20000</v>
      </c>
      <c r="L255" s="161">
        <v>21</v>
      </c>
      <c r="M255" s="161">
        <f>G255*(1+L255/100)</f>
        <v>0</v>
      </c>
      <c r="N255" s="160">
        <v>0</v>
      </c>
      <c r="O255" s="160">
        <f>ROUND(E255*N255,2)</f>
        <v>0</v>
      </c>
      <c r="P255" s="160">
        <v>0</v>
      </c>
      <c r="Q255" s="160">
        <f>ROUND(E255*P255,2)</f>
        <v>0</v>
      </c>
      <c r="R255" s="161"/>
      <c r="S255" s="161" t="s">
        <v>121</v>
      </c>
      <c r="T255" s="161" t="s">
        <v>434</v>
      </c>
      <c r="U255" s="161">
        <v>0</v>
      </c>
      <c r="V255" s="161">
        <f>ROUND(E255*U255,2)</f>
        <v>0</v>
      </c>
      <c r="W255" s="161"/>
      <c r="X255" s="161" t="s">
        <v>123</v>
      </c>
      <c r="Y255" s="161" t="s">
        <v>163</v>
      </c>
      <c r="Z255" s="150"/>
      <c r="AA255" s="150"/>
      <c r="AB255" s="150"/>
      <c r="AC255" s="150"/>
      <c r="AD255" s="150"/>
      <c r="AE255" s="150"/>
      <c r="AF255" s="150"/>
      <c r="AG255" s="150" t="s">
        <v>125</v>
      </c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</row>
    <row r="256" spans="1:60" outlineLevel="1" x14ac:dyDescent="0.2">
      <c r="A256" s="176">
        <v>117</v>
      </c>
      <c r="B256" s="177" t="s">
        <v>435</v>
      </c>
      <c r="C256" s="191" t="s">
        <v>436</v>
      </c>
      <c r="D256" s="178" t="s">
        <v>255</v>
      </c>
      <c r="E256" s="179">
        <v>1</v>
      </c>
      <c r="F256" s="180"/>
      <c r="G256" s="181">
        <f>ROUND(E256*F256,2)</f>
        <v>0</v>
      </c>
      <c r="H256" s="162">
        <v>0</v>
      </c>
      <c r="I256" s="161">
        <f>ROUND(E256*H256,2)</f>
        <v>0</v>
      </c>
      <c r="J256" s="162">
        <v>15000</v>
      </c>
      <c r="K256" s="161">
        <f>ROUND(E256*J256,2)</f>
        <v>15000</v>
      </c>
      <c r="L256" s="161">
        <v>21</v>
      </c>
      <c r="M256" s="161">
        <f>G256*(1+L256/100)</f>
        <v>0</v>
      </c>
      <c r="N256" s="160">
        <v>0</v>
      </c>
      <c r="O256" s="160">
        <f>ROUND(E256*N256,2)</f>
        <v>0</v>
      </c>
      <c r="P256" s="160">
        <v>0</v>
      </c>
      <c r="Q256" s="160">
        <f>ROUND(E256*P256,2)</f>
        <v>0</v>
      </c>
      <c r="R256" s="161"/>
      <c r="S256" s="161" t="s">
        <v>121</v>
      </c>
      <c r="T256" s="161" t="s">
        <v>434</v>
      </c>
      <c r="U256" s="161">
        <v>0</v>
      </c>
      <c r="V256" s="161">
        <f>ROUND(E256*U256,2)</f>
        <v>0</v>
      </c>
      <c r="W256" s="161"/>
      <c r="X256" s="161" t="s">
        <v>123</v>
      </c>
      <c r="Y256" s="161" t="s">
        <v>163</v>
      </c>
      <c r="Z256" s="150"/>
      <c r="AA256" s="150"/>
      <c r="AB256" s="150"/>
      <c r="AC256" s="150"/>
      <c r="AD256" s="150"/>
      <c r="AE256" s="150"/>
      <c r="AF256" s="150"/>
      <c r="AG256" s="150" t="s">
        <v>125</v>
      </c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</row>
    <row r="257" spans="1:33" x14ac:dyDescent="0.2">
      <c r="A257" s="3"/>
      <c r="B257" s="4"/>
      <c r="C257" s="195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AE257">
        <v>12</v>
      </c>
      <c r="AF257">
        <v>21</v>
      </c>
      <c r="AG257" t="s">
        <v>102</v>
      </c>
    </row>
    <row r="258" spans="1:33" x14ac:dyDescent="0.2">
      <c r="A258" s="153"/>
      <c r="B258" s="154" t="s">
        <v>31</v>
      </c>
      <c r="C258" s="196"/>
      <c r="D258" s="155"/>
      <c r="E258" s="156"/>
      <c r="F258" s="156"/>
      <c r="G258" s="175">
        <f>G8+G12+G27+G32+G75+G109+G117+G150+G154+G201+G225+G240+G254</f>
        <v>0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AE258">
        <f>SUMIF(L7:L256,AE257,G7:G256)</f>
        <v>0</v>
      </c>
      <c r="AF258">
        <f>SUMIF(L7:L256,AF257,G7:G256)</f>
        <v>0</v>
      </c>
      <c r="AG258" t="s">
        <v>437</v>
      </c>
    </row>
    <row r="259" spans="1:33" x14ac:dyDescent="0.2">
      <c r="A259" s="3"/>
      <c r="B259" s="4"/>
      <c r="C259" s="195"/>
      <c r="D259" s="6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33" x14ac:dyDescent="0.2">
      <c r="A260" s="3"/>
      <c r="B260" s="4"/>
      <c r="C260" s="195"/>
      <c r="D260" s="6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33" x14ac:dyDescent="0.2">
      <c r="A261" s="274" t="s">
        <v>438</v>
      </c>
      <c r="B261" s="274"/>
      <c r="C261" s="275"/>
      <c r="D261" s="6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33" x14ac:dyDescent="0.2">
      <c r="A262" s="255"/>
      <c r="B262" s="256"/>
      <c r="C262" s="257"/>
      <c r="D262" s="256"/>
      <c r="E262" s="256"/>
      <c r="F262" s="256"/>
      <c r="G262" s="25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AG262" t="s">
        <v>439</v>
      </c>
    </row>
    <row r="263" spans="1:33" x14ac:dyDescent="0.2">
      <c r="A263" s="259"/>
      <c r="B263" s="260"/>
      <c r="C263" s="261"/>
      <c r="D263" s="260"/>
      <c r="E263" s="260"/>
      <c r="F263" s="260"/>
      <c r="G263" s="26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33" x14ac:dyDescent="0.2">
      <c r="A264" s="259"/>
      <c r="B264" s="260"/>
      <c r="C264" s="261"/>
      <c r="D264" s="260"/>
      <c r="E264" s="260"/>
      <c r="F264" s="260"/>
      <c r="G264" s="26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33" x14ac:dyDescent="0.2">
      <c r="A265" s="259"/>
      <c r="B265" s="260"/>
      <c r="C265" s="261"/>
      <c r="D265" s="260"/>
      <c r="E265" s="260"/>
      <c r="F265" s="260"/>
      <c r="G265" s="26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33" x14ac:dyDescent="0.2">
      <c r="A266" s="263"/>
      <c r="B266" s="264"/>
      <c r="C266" s="265"/>
      <c r="D266" s="264"/>
      <c r="E266" s="264"/>
      <c r="F266" s="264"/>
      <c r="G266" s="26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33" x14ac:dyDescent="0.2">
      <c r="A267" s="3"/>
      <c r="B267" s="4"/>
      <c r="C267" s="195"/>
      <c r="D267" s="6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33" x14ac:dyDescent="0.2">
      <c r="C268" s="197"/>
      <c r="D268" s="10"/>
      <c r="AG268" t="s">
        <v>440</v>
      </c>
    </row>
    <row r="269" spans="1:33" x14ac:dyDescent="0.2">
      <c r="D269" s="10"/>
    </row>
    <row r="270" spans="1:33" x14ac:dyDescent="0.2">
      <c r="D270" s="10"/>
    </row>
    <row r="271" spans="1:33" x14ac:dyDescent="0.2">
      <c r="D271" s="10"/>
    </row>
    <row r="272" spans="1:33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TCwWsJ0d9TH2JcvGzG4Kw2VpGklA2fE8A5G4sMfLf7qwSmRmBIQIlcLht/EZ2eLI+ZLBAH7u3iVoz1JSUnNVeQ==" saltValue="nmw0iWSlxxjAHKnIiyqFpg==" spinCount="100000" sheet="1" objects="1" scenarios="1"/>
  <mergeCells count="6">
    <mergeCell ref="A262:G266"/>
    <mergeCell ref="A1:G1"/>
    <mergeCell ref="C2:G2"/>
    <mergeCell ref="C3:G3"/>
    <mergeCell ref="C4:G4"/>
    <mergeCell ref="A261:C26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2400364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2400364 Pol'!Názvy_tisku</vt:lpstr>
      <vt:lpstr>oadresa</vt:lpstr>
      <vt:lpstr>Stavba!Objednatel</vt:lpstr>
      <vt:lpstr>Stavba!Objekt</vt:lpstr>
      <vt:lpstr>'01 2400364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Tereza Švíková</cp:lastModifiedBy>
  <cp:lastPrinted>2019-03-19T12:27:02Z</cp:lastPrinted>
  <dcterms:created xsi:type="dcterms:W3CDTF">2009-04-08T07:15:50Z</dcterms:created>
  <dcterms:modified xsi:type="dcterms:W3CDTF">2025-03-20T13:01:28Z</dcterms:modified>
</cp:coreProperties>
</file>