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_ZÁKÁZKY 202\2024\224027-36_Škola informatiky Brno\09_Final PD na CD\"/>
    </mc:Choice>
  </mc:AlternateContent>
  <xr:revisionPtr revIDLastSave="0" documentId="13_ncr:1_{0DC5DBA6-72B7-4006-A166-A568FF32A5BB}" xr6:coauthVersionLast="47" xr6:coauthVersionMax="47" xr10:uidLastSave="{00000000-0000-0000-0000-000000000000}"/>
  <workbookProtection workbookAlgorithmName="SHA-512" workbookHashValue="mfhKLJqNjkf3lK2xNdV+Ub8T6L+wp3ASt9HgFDvNR5uhFHGLzIEK6HLAVDeY1U0EdQC/6z1TgFpMj7X5WsG6Lw==" workbookSaltValue="ZDCEmkKuGqNIpBiWsBsCQw==" workbookSpinCount="100000" lockStructure="1"/>
  <bookViews>
    <workbookView xWindow="-34886" yWindow="-109" windowWidth="34995" windowHeight="190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01 01 Pol" sheetId="12" r:id="rId4"/>
    <sheet name="IO01 02 Pol" sheetId="13" r:id="rId5"/>
    <sheet name="IO01 03 Pol" sheetId="14" r:id="rId6"/>
    <sheet name="IO01 04 Pol" sheetId="15" r:id="rId7"/>
    <sheet name="IO02 01 Pol" sheetId="16" r:id="rId8"/>
    <sheet name="IO02 02 Pol" sheetId="17" r:id="rId9"/>
    <sheet name="IO02 03 Pol" sheetId="18" r:id="rId10"/>
    <sheet name="IO02 04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01 Pol'!$1:$7</definedName>
    <definedName name="_xlnm.Print_Titles" localSheetId="4">'IO01 02 Pol'!$1:$7</definedName>
    <definedName name="_xlnm.Print_Titles" localSheetId="5">'IO01 03 Pol'!$1:$7</definedName>
    <definedName name="_xlnm.Print_Titles" localSheetId="6">'IO01 04 Pol'!$1:$7</definedName>
    <definedName name="_xlnm.Print_Titles" localSheetId="7">'IO02 01 Pol'!$1:$7</definedName>
    <definedName name="_xlnm.Print_Titles" localSheetId="8">'IO02 02 Pol'!$1:$7</definedName>
    <definedName name="_xlnm.Print_Titles" localSheetId="9">'IO02 03 Pol'!$1:$7</definedName>
    <definedName name="_xlnm.Print_Titles" localSheetId="10">'IO02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01 Pol'!$A$1:$Y$587</definedName>
    <definedName name="_xlnm.Print_Area" localSheetId="4">'IO01 02 Pol'!$A$1:$Y$323</definedName>
    <definedName name="_xlnm.Print_Area" localSheetId="5">'IO01 03 Pol'!$A$1:$Y$35</definedName>
    <definedName name="_xlnm.Print_Area" localSheetId="6">'IO01 04 Pol'!$A$1:$Y$71</definedName>
    <definedName name="_xlnm.Print_Area" localSheetId="7">'IO02 01 Pol'!$A$1:$Y$664</definedName>
    <definedName name="_xlnm.Print_Area" localSheetId="8">'IO02 02 Pol'!$A$1:$Y$390</definedName>
    <definedName name="_xlnm.Print_Area" localSheetId="9">'IO02 03 Pol'!$A$1:$Y$35</definedName>
    <definedName name="_xlnm.Print_Area" localSheetId="10">'IO02 04 Pol'!$A$1:$Y$71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70" i="19"/>
  <c r="BA49" i="19"/>
  <c r="BA46" i="19"/>
  <c r="BA43" i="19"/>
  <c r="BA39" i="19"/>
  <c r="BA35" i="19"/>
  <c r="BA34" i="19"/>
  <c r="BA31" i="19"/>
  <c r="BA29" i="19"/>
  <c r="BA28" i="19"/>
  <c r="BA15" i="19"/>
  <c r="G9" i="19"/>
  <c r="I9" i="19"/>
  <c r="K9" i="19"/>
  <c r="M9" i="19"/>
  <c r="O9" i="19"/>
  <c r="Q9" i="19"/>
  <c r="V9" i="19"/>
  <c r="V8" i="19" s="1"/>
  <c r="G10" i="19"/>
  <c r="AF70" i="19" s="1"/>
  <c r="I10" i="19"/>
  <c r="K10" i="19"/>
  <c r="M10" i="19"/>
  <c r="O10" i="19"/>
  <c r="Q10" i="19"/>
  <c r="V10" i="19"/>
  <c r="G11" i="19"/>
  <c r="G8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I8" i="19" s="1"/>
  <c r="K13" i="19"/>
  <c r="K8" i="19" s="1"/>
  <c r="O13" i="19"/>
  <c r="Q13" i="19"/>
  <c r="V13" i="19"/>
  <c r="G14" i="19"/>
  <c r="I14" i="19"/>
  <c r="K14" i="19"/>
  <c r="M14" i="19"/>
  <c r="O14" i="19"/>
  <c r="Q14" i="19"/>
  <c r="V14" i="19"/>
  <c r="G16" i="19"/>
  <c r="I16" i="19"/>
  <c r="K16" i="19"/>
  <c r="M16" i="19"/>
  <c r="O16" i="19"/>
  <c r="O8" i="19" s="1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20" i="19"/>
  <c r="I20" i="19"/>
  <c r="K20" i="19"/>
  <c r="M20" i="19"/>
  <c r="O20" i="19"/>
  <c r="Q20" i="19"/>
  <c r="V20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I25" i="19"/>
  <c r="K25" i="19"/>
  <c r="M25" i="19"/>
  <c r="O25" i="19"/>
  <c r="Q25" i="19"/>
  <c r="V25" i="19"/>
  <c r="G27" i="19"/>
  <c r="I27" i="19"/>
  <c r="K27" i="19"/>
  <c r="M27" i="19"/>
  <c r="O27" i="19"/>
  <c r="Q27" i="19"/>
  <c r="V27" i="19"/>
  <c r="G30" i="19"/>
  <c r="I30" i="19"/>
  <c r="K30" i="19"/>
  <c r="M30" i="19"/>
  <c r="O30" i="19"/>
  <c r="Q30" i="19"/>
  <c r="Q8" i="19" s="1"/>
  <c r="V30" i="19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6" i="19"/>
  <c r="M36" i="19" s="1"/>
  <c r="I36" i="19"/>
  <c r="K36" i="19"/>
  <c r="O36" i="19"/>
  <c r="Q36" i="19"/>
  <c r="V36" i="19"/>
  <c r="G38" i="19"/>
  <c r="I38" i="19"/>
  <c r="K38" i="19"/>
  <c r="M38" i="19"/>
  <c r="O38" i="19"/>
  <c r="Q38" i="19"/>
  <c r="V38" i="19"/>
  <c r="G41" i="19"/>
  <c r="I41" i="19"/>
  <c r="K41" i="19"/>
  <c r="M41" i="19"/>
  <c r="O41" i="19"/>
  <c r="O40" i="19" s="1"/>
  <c r="Q41" i="19"/>
  <c r="Q40" i="19" s="1"/>
  <c r="V41" i="19"/>
  <c r="V40" i="19" s="1"/>
  <c r="G42" i="19"/>
  <c r="I42" i="19"/>
  <c r="K42" i="19"/>
  <c r="M42" i="19"/>
  <c r="O42" i="19"/>
  <c r="Q42" i="19"/>
  <c r="V42" i="19"/>
  <c r="G44" i="19"/>
  <c r="I44" i="19"/>
  <c r="K44" i="19"/>
  <c r="M44" i="19"/>
  <c r="O44" i="19"/>
  <c r="Q44" i="19"/>
  <c r="V44" i="19"/>
  <c r="G45" i="19"/>
  <c r="I45" i="19"/>
  <c r="K45" i="19"/>
  <c r="M45" i="19"/>
  <c r="O45" i="19"/>
  <c r="Q45" i="19"/>
  <c r="V45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50" i="19"/>
  <c r="G40" i="19" s="1"/>
  <c r="I50" i="19"/>
  <c r="I40" i="19" s="1"/>
  <c r="K50" i="19"/>
  <c r="O50" i="19"/>
  <c r="Q50" i="19"/>
  <c r="V50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0" i="19"/>
  <c r="I60" i="19"/>
  <c r="K60" i="19"/>
  <c r="M60" i="19"/>
  <c r="O60" i="19"/>
  <c r="Q60" i="19"/>
  <c r="V60" i="19"/>
  <c r="G61" i="19"/>
  <c r="M61" i="19" s="1"/>
  <c r="I61" i="19"/>
  <c r="K61" i="19"/>
  <c r="K40" i="19" s="1"/>
  <c r="O61" i="19"/>
  <c r="Q61" i="19"/>
  <c r="V61" i="19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I66" i="19"/>
  <c r="K66" i="19"/>
  <c r="M66" i="19"/>
  <c r="O66" i="19"/>
  <c r="Q66" i="19"/>
  <c r="V66" i="19"/>
  <c r="G67" i="19"/>
  <c r="I67" i="19"/>
  <c r="K67" i="19"/>
  <c r="M67" i="19"/>
  <c r="O67" i="19"/>
  <c r="Q67" i="19"/>
  <c r="V67" i="19"/>
  <c r="G68" i="19"/>
  <c r="M68" i="19" s="1"/>
  <c r="I68" i="19"/>
  <c r="K68" i="19"/>
  <c r="O68" i="19"/>
  <c r="Q68" i="19"/>
  <c r="V68" i="19"/>
  <c r="AE70" i="19"/>
  <c r="G34" i="18"/>
  <c r="BA10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G12" i="18"/>
  <c r="G13" i="18"/>
  <c r="I13" i="18"/>
  <c r="I12" i="18" s="1"/>
  <c r="K13" i="18"/>
  <c r="K12" i="18" s="1"/>
  <c r="M13" i="18"/>
  <c r="M12" i="18" s="1"/>
  <c r="O13" i="18"/>
  <c r="O12" i="18" s="1"/>
  <c r="Q13" i="18"/>
  <c r="Q12" i="18" s="1"/>
  <c r="V13" i="18"/>
  <c r="V12" i="18" s="1"/>
  <c r="G15" i="18"/>
  <c r="I15" i="18"/>
  <c r="K15" i="18"/>
  <c r="G16" i="18"/>
  <c r="I16" i="18"/>
  <c r="K16" i="18"/>
  <c r="M16" i="18"/>
  <c r="M15" i="18" s="1"/>
  <c r="O16" i="18"/>
  <c r="O15" i="18" s="1"/>
  <c r="Q16" i="18"/>
  <c r="Q15" i="18" s="1"/>
  <c r="V16" i="18"/>
  <c r="V15" i="18" s="1"/>
  <c r="G18" i="18"/>
  <c r="I18" i="18"/>
  <c r="K18" i="18"/>
  <c r="M18" i="18"/>
  <c r="O18" i="18"/>
  <c r="Q18" i="18"/>
  <c r="V18" i="18"/>
  <c r="G20" i="18"/>
  <c r="I20" i="18"/>
  <c r="K20" i="18"/>
  <c r="M20" i="18"/>
  <c r="O20" i="18"/>
  <c r="Q20" i="18"/>
  <c r="V20" i="18"/>
  <c r="G22" i="18"/>
  <c r="I22" i="18"/>
  <c r="K22" i="18"/>
  <c r="M22" i="18"/>
  <c r="O22" i="18"/>
  <c r="Q22" i="18"/>
  <c r="V22" i="18"/>
  <c r="G24" i="18"/>
  <c r="I24" i="18"/>
  <c r="K24" i="18"/>
  <c r="M24" i="18"/>
  <c r="O24" i="18"/>
  <c r="Q24" i="18"/>
  <c r="V24" i="18"/>
  <c r="K26" i="18"/>
  <c r="O26" i="18"/>
  <c r="Q26" i="18"/>
  <c r="V26" i="18"/>
  <c r="G27" i="18"/>
  <c r="AF34" i="18" s="1"/>
  <c r="I27" i="18"/>
  <c r="I26" i="18" s="1"/>
  <c r="K27" i="18"/>
  <c r="O27" i="18"/>
  <c r="Q27" i="18"/>
  <c r="V27" i="18"/>
  <c r="G29" i="18"/>
  <c r="I29" i="18"/>
  <c r="K29" i="18"/>
  <c r="M29" i="18"/>
  <c r="O29" i="18"/>
  <c r="Q29" i="18"/>
  <c r="V29" i="18"/>
  <c r="AE34" i="18"/>
  <c r="G389" i="17"/>
  <c r="BA381" i="17"/>
  <c r="BA353" i="17"/>
  <c r="BA350" i="17"/>
  <c r="BA50" i="17"/>
  <c r="BA43" i="17"/>
  <c r="BA17" i="17"/>
  <c r="O8" i="17"/>
  <c r="Q8" i="17"/>
  <c r="V8" i="17"/>
  <c r="G9" i="17"/>
  <c r="M9" i="17" s="1"/>
  <c r="M8" i="17" s="1"/>
  <c r="I9" i="17"/>
  <c r="I8" i="17" s="1"/>
  <c r="K9" i="17"/>
  <c r="K8" i="17" s="1"/>
  <c r="O9" i="17"/>
  <c r="Q9" i="17"/>
  <c r="V9" i="17"/>
  <c r="G15" i="17"/>
  <c r="G14" i="17" s="1"/>
  <c r="I15" i="17"/>
  <c r="I14" i="17" s="1"/>
  <c r="K15" i="17"/>
  <c r="K14" i="17" s="1"/>
  <c r="M15" i="17"/>
  <c r="O15" i="17"/>
  <c r="O14" i="17" s="1"/>
  <c r="Q15" i="17"/>
  <c r="V15" i="17"/>
  <c r="G19" i="17"/>
  <c r="I19" i="17"/>
  <c r="K19" i="17"/>
  <c r="M19" i="17"/>
  <c r="O19" i="17"/>
  <c r="Q19" i="17"/>
  <c r="V19" i="17"/>
  <c r="G22" i="17"/>
  <c r="I22" i="17"/>
  <c r="K22" i="17"/>
  <c r="M22" i="17"/>
  <c r="O22" i="17"/>
  <c r="Q22" i="17"/>
  <c r="Q14" i="17" s="1"/>
  <c r="V22" i="17"/>
  <c r="V14" i="17" s="1"/>
  <c r="G25" i="17"/>
  <c r="I25" i="17"/>
  <c r="K25" i="17"/>
  <c r="M25" i="17"/>
  <c r="O25" i="17"/>
  <c r="Q25" i="17"/>
  <c r="V25" i="17"/>
  <c r="G28" i="17"/>
  <c r="I28" i="17"/>
  <c r="K28" i="17"/>
  <c r="M28" i="17"/>
  <c r="O28" i="17"/>
  <c r="Q28" i="17"/>
  <c r="V28" i="17"/>
  <c r="G31" i="17"/>
  <c r="M31" i="17" s="1"/>
  <c r="I31" i="17"/>
  <c r="K31" i="17"/>
  <c r="O31" i="17"/>
  <c r="Q31" i="17"/>
  <c r="V31" i="17"/>
  <c r="G34" i="17"/>
  <c r="M34" i="17" s="1"/>
  <c r="I34" i="17"/>
  <c r="K34" i="17"/>
  <c r="O34" i="17"/>
  <c r="Q34" i="17"/>
  <c r="V34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2" i="17"/>
  <c r="I42" i="17"/>
  <c r="K42" i="17"/>
  <c r="M42" i="17"/>
  <c r="O42" i="17"/>
  <c r="Q42" i="17"/>
  <c r="V42" i="17"/>
  <c r="G46" i="17"/>
  <c r="G45" i="17" s="1"/>
  <c r="I46" i="17"/>
  <c r="I45" i="17" s="1"/>
  <c r="K46" i="17"/>
  <c r="K45" i="17" s="1"/>
  <c r="M46" i="17"/>
  <c r="M45" i="17" s="1"/>
  <c r="O46" i="17"/>
  <c r="O45" i="17" s="1"/>
  <c r="Q46" i="17"/>
  <c r="Q45" i="17" s="1"/>
  <c r="V46" i="17"/>
  <c r="V45" i="17" s="1"/>
  <c r="G48" i="17"/>
  <c r="G49" i="17"/>
  <c r="I49" i="17"/>
  <c r="I48" i="17" s="1"/>
  <c r="K49" i="17"/>
  <c r="K48" i="17" s="1"/>
  <c r="M49" i="17"/>
  <c r="M48" i="17" s="1"/>
  <c r="O49" i="17"/>
  <c r="O48" i="17" s="1"/>
  <c r="Q49" i="17"/>
  <c r="Q48" i="17" s="1"/>
  <c r="V49" i="17"/>
  <c r="V48" i="17" s="1"/>
  <c r="K56" i="17"/>
  <c r="G57" i="17"/>
  <c r="M57" i="17" s="1"/>
  <c r="I57" i="17"/>
  <c r="K57" i="17"/>
  <c r="O57" i="17"/>
  <c r="O56" i="17" s="1"/>
  <c r="Q57" i="17"/>
  <c r="Q56" i="17" s="1"/>
  <c r="V57" i="17"/>
  <c r="V56" i="17" s="1"/>
  <c r="G63" i="17"/>
  <c r="I63" i="17"/>
  <c r="K63" i="17"/>
  <c r="M63" i="17"/>
  <c r="O63" i="17"/>
  <c r="Q63" i="17"/>
  <c r="V63" i="17"/>
  <c r="G65" i="17"/>
  <c r="I65" i="17"/>
  <c r="K65" i="17"/>
  <c r="M65" i="17"/>
  <c r="O65" i="17"/>
  <c r="Q65" i="17"/>
  <c r="V65" i="17"/>
  <c r="G68" i="17"/>
  <c r="I68" i="17"/>
  <c r="K68" i="17"/>
  <c r="M68" i="17"/>
  <c r="O68" i="17"/>
  <c r="Q68" i="17"/>
  <c r="V68" i="17"/>
  <c r="G71" i="17"/>
  <c r="I71" i="17"/>
  <c r="K71" i="17"/>
  <c r="M71" i="17"/>
  <c r="O71" i="17"/>
  <c r="Q71" i="17"/>
  <c r="V71" i="17"/>
  <c r="G74" i="17"/>
  <c r="I74" i="17"/>
  <c r="K74" i="17"/>
  <c r="M74" i="17"/>
  <c r="O74" i="17"/>
  <c r="Q74" i="17"/>
  <c r="V74" i="17"/>
  <c r="G77" i="17"/>
  <c r="M77" i="17" s="1"/>
  <c r="I77" i="17"/>
  <c r="I56" i="17" s="1"/>
  <c r="K77" i="17"/>
  <c r="O77" i="17"/>
  <c r="Q77" i="17"/>
  <c r="V77" i="17"/>
  <c r="G79" i="17"/>
  <c r="M79" i="17" s="1"/>
  <c r="I79" i="17"/>
  <c r="K79" i="17"/>
  <c r="O79" i="17"/>
  <c r="Q79" i="17"/>
  <c r="V79" i="17"/>
  <c r="G82" i="17"/>
  <c r="M82" i="17" s="1"/>
  <c r="I82" i="17"/>
  <c r="K82" i="17"/>
  <c r="O82" i="17"/>
  <c r="O81" i="17" s="1"/>
  <c r="Q82" i="17"/>
  <c r="Q81" i="17" s="1"/>
  <c r="V82" i="17"/>
  <c r="V81" i="17" s="1"/>
  <c r="G85" i="17"/>
  <c r="I85" i="17"/>
  <c r="K85" i="17"/>
  <c r="M85" i="17"/>
  <c r="O85" i="17"/>
  <c r="Q85" i="17"/>
  <c r="V85" i="17"/>
  <c r="G89" i="17"/>
  <c r="I89" i="17"/>
  <c r="K89" i="17"/>
  <c r="M89" i="17"/>
  <c r="O89" i="17"/>
  <c r="Q89" i="17"/>
  <c r="V89" i="17"/>
  <c r="G92" i="17"/>
  <c r="I92" i="17"/>
  <c r="K92" i="17"/>
  <c r="M92" i="17"/>
  <c r="O92" i="17"/>
  <c r="Q92" i="17"/>
  <c r="V92" i="17"/>
  <c r="G95" i="17"/>
  <c r="M95" i="17" s="1"/>
  <c r="I95" i="17"/>
  <c r="K95" i="17"/>
  <c r="O95" i="17"/>
  <c r="Q95" i="17"/>
  <c r="V95" i="17"/>
  <c r="G98" i="17"/>
  <c r="I98" i="17"/>
  <c r="K98" i="17"/>
  <c r="M98" i="17"/>
  <c r="O98" i="17"/>
  <c r="Q98" i="17"/>
  <c r="V98" i="17"/>
  <c r="G101" i="17"/>
  <c r="M101" i="17" s="1"/>
  <c r="I101" i="17"/>
  <c r="I81" i="17" s="1"/>
  <c r="K101" i="17"/>
  <c r="K81" i="17" s="1"/>
  <c r="O101" i="17"/>
  <c r="Q101" i="17"/>
  <c r="V101" i="17"/>
  <c r="G104" i="17"/>
  <c r="M104" i="17" s="1"/>
  <c r="I104" i="17"/>
  <c r="K104" i="17"/>
  <c r="O104" i="17"/>
  <c r="Q104" i="17"/>
  <c r="V104" i="17"/>
  <c r="G107" i="17"/>
  <c r="I107" i="17"/>
  <c r="K107" i="17"/>
  <c r="M107" i="17"/>
  <c r="O107" i="17"/>
  <c r="Q107" i="17"/>
  <c r="V107" i="17"/>
  <c r="G110" i="17"/>
  <c r="I110" i="17"/>
  <c r="K110" i="17"/>
  <c r="M110" i="17"/>
  <c r="O110" i="17"/>
  <c r="Q110" i="17"/>
  <c r="V110" i="17"/>
  <c r="G113" i="17"/>
  <c r="I113" i="17"/>
  <c r="K113" i="17"/>
  <c r="M113" i="17"/>
  <c r="O113" i="17"/>
  <c r="Q113" i="17"/>
  <c r="V113" i="17"/>
  <c r="G117" i="17"/>
  <c r="I117" i="17"/>
  <c r="K117" i="17"/>
  <c r="M117" i="17"/>
  <c r="O117" i="17"/>
  <c r="Q117" i="17"/>
  <c r="V117" i="17"/>
  <c r="G121" i="17"/>
  <c r="I121" i="17"/>
  <c r="K121" i="17"/>
  <c r="M121" i="17"/>
  <c r="O121" i="17"/>
  <c r="Q121" i="17"/>
  <c r="V121" i="17"/>
  <c r="G125" i="17"/>
  <c r="M125" i="17" s="1"/>
  <c r="I125" i="17"/>
  <c r="K125" i="17"/>
  <c r="O125" i="17"/>
  <c r="Q125" i="17"/>
  <c r="V125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G142" i="17"/>
  <c r="I142" i="17"/>
  <c r="K142" i="17"/>
  <c r="M142" i="17"/>
  <c r="O142" i="17"/>
  <c r="Q142" i="17"/>
  <c r="V142" i="17"/>
  <c r="K143" i="17"/>
  <c r="G144" i="17"/>
  <c r="M144" i="17" s="1"/>
  <c r="I144" i="17"/>
  <c r="K144" i="17"/>
  <c r="O144" i="17"/>
  <c r="O143" i="17" s="1"/>
  <c r="Q144" i="17"/>
  <c r="Q143" i="17" s="1"/>
  <c r="V144" i="17"/>
  <c r="V143" i="17" s="1"/>
  <c r="G147" i="17"/>
  <c r="I147" i="17"/>
  <c r="K147" i="17"/>
  <c r="M147" i="17"/>
  <c r="O147" i="17"/>
  <c r="Q147" i="17"/>
  <c r="V147" i="17"/>
  <c r="G150" i="17"/>
  <c r="I150" i="17"/>
  <c r="K150" i="17"/>
  <c r="M150" i="17"/>
  <c r="O150" i="17"/>
  <c r="Q150" i="17"/>
  <c r="V150" i="17"/>
  <c r="G153" i="17"/>
  <c r="I153" i="17"/>
  <c r="K153" i="17"/>
  <c r="M153" i="17"/>
  <c r="O153" i="17"/>
  <c r="Q153" i="17"/>
  <c r="V153" i="17"/>
  <c r="G155" i="17"/>
  <c r="I155" i="17"/>
  <c r="K155" i="17"/>
  <c r="M155" i="17"/>
  <c r="O155" i="17"/>
  <c r="Q155" i="17"/>
  <c r="V155" i="17"/>
  <c r="G157" i="17"/>
  <c r="I157" i="17"/>
  <c r="K157" i="17"/>
  <c r="M157" i="17"/>
  <c r="O157" i="17"/>
  <c r="Q157" i="17"/>
  <c r="V157" i="17"/>
  <c r="G159" i="17"/>
  <c r="G143" i="17" s="1"/>
  <c r="I159" i="17"/>
  <c r="I143" i="17" s="1"/>
  <c r="K159" i="17"/>
  <c r="O159" i="17"/>
  <c r="Q159" i="17"/>
  <c r="V159" i="17"/>
  <c r="G161" i="17"/>
  <c r="M161" i="17" s="1"/>
  <c r="I161" i="17"/>
  <c r="K161" i="17"/>
  <c r="O161" i="17"/>
  <c r="Q161" i="17"/>
  <c r="V161" i="17"/>
  <c r="G165" i="17"/>
  <c r="I165" i="17"/>
  <c r="K165" i="17"/>
  <c r="M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I171" i="17"/>
  <c r="K171" i="17"/>
  <c r="M171" i="17"/>
  <c r="O171" i="17"/>
  <c r="Q171" i="17"/>
  <c r="V171" i="17"/>
  <c r="G174" i="17"/>
  <c r="I174" i="17"/>
  <c r="K174" i="17"/>
  <c r="M174" i="17"/>
  <c r="O174" i="17"/>
  <c r="Q174" i="17"/>
  <c r="V174" i="17"/>
  <c r="G175" i="17"/>
  <c r="M175" i="17" s="1"/>
  <c r="I175" i="17"/>
  <c r="K175" i="17"/>
  <c r="O175" i="17"/>
  <c r="Q175" i="17"/>
  <c r="V175" i="17"/>
  <c r="Q176" i="17"/>
  <c r="V176" i="17"/>
  <c r="G177" i="17"/>
  <c r="M177" i="17" s="1"/>
  <c r="I177" i="17"/>
  <c r="I176" i="17" s="1"/>
  <c r="K177" i="17"/>
  <c r="K176" i="17" s="1"/>
  <c r="O177" i="17"/>
  <c r="Q177" i="17"/>
  <c r="V177" i="17"/>
  <c r="G187" i="17"/>
  <c r="M187" i="17" s="1"/>
  <c r="I187" i="17"/>
  <c r="K187" i="17"/>
  <c r="O187" i="17"/>
  <c r="Q187" i="17"/>
  <c r="V187" i="17"/>
  <c r="G189" i="17"/>
  <c r="I189" i="17"/>
  <c r="K189" i="17"/>
  <c r="M189" i="17"/>
  <c r="O189" i="17"/>
  <c r="O176" i="17" s="1"/>
  <c r="Q189" i="17"/>
  <c r="V189" i="17"/>
  <c r="G192" i="17"/>
  <c r="G191" i="17" s="1"/>
  <c r="I192" i="17"/>
  <c r="I191" i="17" s="1"/>
  <c r="K192" i="17"/>
  <c r="K191" i="17" s="1"/>
  <c r="M192" i="17"/>
  <c r="M191" i="17" s="1"/>
  <c r="O192" i="17"/>
  <c r="O191" i="17" s="1"/>
  <c r="Q192" i="17"/>
  <c r="Q191" i="17" s="1"/>
  <c r="V192" i="17"/>
  <c r="V191" i="17" s="1"/>
  <c r="G198" i="17"/>
  <c r="I198" i="17"/>
  <c r="K198" i="17"/>
  <c r="M198" i="17"/>
  <c r="O198" i="17"/>
  <c r="Q198" i="17"/>
  <c r="V198" i="17"/>
  <c r="G204" i="17"/>
  <c r="I204" i="17"/>
  <c r="K204" i="17"/>
  <c r="M204" i="17"/>
  <c r="O204" i="17"/>
  <c r="Q204" i="17"/>
  <c r="V204" i="17"/>
  <c r="G209" i="17"/>
  <c r="I209" i="17"/>
  <c r="G210" i="17"/>
  <c r="M210" i="17" s="1"/>
  <c r="M209" i="17" s="1"/>
  <c r="I210" i="17"/>
  <c r="K210" i="17"/>
  <c r="K209" i="17" s="1"/>
  <c r="O210" i="17"/>
  <c r="O209" i="17" s="1"/>
  <c r="Q210" i="17"/>
  <c r="Q209" i="17" s="1"/>
  <c r="V210" i="17"/>
  <c r="V209" i="17" s="1"/>
  <c r="G212" i="17"/>
  <c r="I212" i="17"/>
  <c r="K212" i="17"/>
  <c r="G213" i="17"/>
  <c r="M213" i="17" s="1"/>
  <c r="M212" i="17" s="1"/>
  <c r="I213" i="17"/>
  <c r="K213" i="17"/>
  <c r="O213" i="17"/>
  <c r="O212" i="17" s="1"/>
  <c r="Q213" i="17"/>
  <c r="Q212" i="17" s="1"/>
  <c r="V213" i="17"/>
  <c r="V212" i="17" s="1"/>
  <c r="G215" i="17"/>
  <c r="I215" i="17"/>
  <c r="K215" i="17"/>
  <c r="M215" i="17"/>
  <c r="O215" i="17"/>
  <c r="Q215" i="17"/>
  <c r="V215" i="17"/>
  <c r="G218" i="17"/>
  <c r="G217" i="17" s="1"/>
  <c r="I218" i="17"/>
  <c r="I217" i="17" s="1"/>
  <c r="K218" i="17"/>
  <c r="K217" i="17" s="1"/>
  <c r="M218" i="17"/>
  <c r="O218" i="17"/>
  <c r="O217" i="17" s="1"/>
  <c r="Q218" i="17"/>
  <c r="Q217" i="17" s="1"/>
  <c r="V218" i="17"/>
  <c r="V217" i="17" s="1"/>
  <c r="G223" i="17"/>
  <c r="M223" i="17" s="1"/>
  <c r="I223" i="17"/>
  <c r="K223" i="17"/>
  <c r="O223" i="17"/>
  <c r="Q223" i="17"/>
  <c r="V223" i="17"/>
  <c r="G228" i="17"/>
  <c r="I228" i="17"/>
  <c r="K228" i="17"/>
  <c r="M228" i="17"/>
  <c r="O228" i="17"/>
  <c r="Q228" i="17"/>
  <c r="V228" i="17"/>
  <c r="G233" i="17"/>
  <c r="M233" i="17" s="1"/>
  <c r="I233" i="17"/>
  <c r="K233" i="17"/>
  <c r="O233" i="17"/>
  <c r="Q233" i="17"/>
  <c r="V233" i="17"/>
  <c r="G238" i="17"/>
  <c r="M238" i="17" s="1"/>
  <c r="I238" i="17"/>
  <c r="K238" i="17"/>
  <c r="O238" i="17"/>
  <c r="Q238" i="17"/>
  <c r="V238" i="17"/>
  <c r="G242" i="17"/>
  <c r="I242" i="17"/>
  <c r="K242" i="17"/>
  <c r="M242" i="17"/>
  <c r="O242" i="17"/>
  <c r="Q242" i="17"/>
  <c r="V242" i="17"/>
  <c r="G246" i="17"/>
  <c r="I246" i="17"/>
  <c r="K246" i="17"/>
  <c r="M246" i="17"/>
  <c r="O246" i="17"/>
  <c r="Q246" i="17"/>
  <c r="V246" i="17"/>
  <c r="G250" i="17"/>
  <c r="I250" i="17"/>
  <c r="K250" i="17"/>
  <c r="M250" i="17"/>
  <c r="O250" i="17"/>
  <c r="Q250" i="17"/>
  <c r="V250" i="17"/>
  <c r="G254" i="17"/>
  <c r="I254" i="17"/>
  <c r="K254" i="17"/>
  <c r="M254" i="17"/>
  <c r="O254" i="17"/>
  <c r="Q254" i="17"/>
  <c r="V254" i="17"/>
  <c r="G258" i="17"/>
  <c r="I258" i="17"/>
  <c r="K258" i="17"/>
  <c r="M258" i="17"/>
  <c r="O258" i="17"/>
  <c r="Q258" i="17"/>
  <c r="V258" i="17"/>
  <c r="G262" i="17"/>
  <c r="M262" i="17" s="1"/>
  <c r="I262" i="17"/>
  <c r="K262" i="17"/>
  <c r="O262" i="17"/>
  <c r="Q262" i="17"/>
  <c r="V262" i="17"/>
  <c r="G266" i="17"/>
  <c r="M266" i="17" s="1"/>
  <c r="I266" i="17"/>
  <c r="K266" i="17"/>
  <c r="O266" i="17"/>
  <c r="Q266" i="17"/>
  <c r="V266" i="17"/>
  <c r="G270" i="17"/>
  <c r="I270" i="17"/>
  <c r="K270" i="17"/>
  <c r="M270" i="17"/>
  <c r="O270" i="17"/>
  <c r="Q270" i="17"/>
  <c r="V270" i="17"/>
  <c r="G274" i="17"/>
  <c r="M274" i="17" s="1"/>
  <c r="I274" i="17"/>
  <c r="K274" i="17"/>
  <c r="O274" i="17"/>
  <c r="Q274" i="17"/>
  <c r="V274" i="17"/>
  <c r="G278" i="17"/>
  <c r="I278" i="17"/>
  <c r="K278" i="17"/>
  <c r="M278" i="17"/>
  <c r="O278" i="17"/>
  <c r="Q278" i="17"/>
  <c r="V278" i="17"/>
  <c r="G282" i="17"/>
  <c r="I282" i="17"/>
  <c r="K282" i="17"/>
  <c r="M282" i="17"/>
  <c r="O282" i="17"/>
  <c r="Q282" i="17"/>
  <c r="V282" i="17"/>
  <c r="G286" i="17"/>
  <c r="I286" i="17"/>
  <c r="K286" i="17"/>
  <c r="M286" i="17"/>
  <c r="O286" i="17"/>
  <c r="Q286" i="17"/>
  <c r="V286" i="17"/>
  <c r="G289" i="17"/>
  <c r="M289" i="17" s="1"/>
  <c r="I289" i="17"/>
  <c r="K289" i="17"/>
  <c r="O289" i="17"/>
  <c r="Q289" i="17"/>
  <c r="V289" i="17"/>
  <c r="G292" i="17"/>
  <c r="I292" i="17"/>
  <c r="K292" i="17"/>
  <c r="M292" i="17"/>
  <c r="O292" i="17"/>
  <c r="Q292" i="17"/>
  <c r="V292" i="17"/>
  <c r="G295" i="17"/>
  <c r="M295" i="17" s="1"/>
  <c r="I295" i="17"/>
  <c r="K295" i="17"/>
  <c r="O295" i="17"/>
  <c r="Q295" i="17"/>
  <c r="V295" i="17"/>
  <c r="G298" i="17"/>
  <c r="M298" i="17" s="1"/>
  <c r="I298" i="17"/>
  <c r="K298" i="17"/>
  <c r="O298" i="17"/>
  <c r="Q298" i="17"/>
  <c r="V298" i="17"/>
  <c r="G301" i="17"/>
  <c r="I301" i="17"/>
  <c r="K301" i="17"/>
  <c r="M301" i="17"/>
  <c r="O301" i="17"/>
  <c r="Q301" i="17"/>
  <c r="V301" i="17"/>
  <c r="G304" i="17"/>
  <c r="I304" i="17"/>
  <c r="K304" i="17"/>
  <c r="M304" i="17"/>
  <c r="O304" i="17"/>
  <c r="Q304" i="17"/>
  <c r="V304" i="17"/>
  <c r="G307" i="17"/>
  <c r="I307" i="17"/>
  <c r="K307" i="17"/>
  <c r="M307" i="17"/>
  <c r="O307" i="17"/>
  <c r="Q307" i="17"/>
  <c r="V307" i="17"/>
  <c r="G310" i="17"/>
  <c r="I310" i="17"/>
  <c r="K310" i="17"/>
  <c r="M310" i="17"/>
  <c r="O310" i="17"/>
  <c r="Q310" i="17"/>
  <c r="V310" i="17"/>
  <c r="G316" i="17"/>
  <c r="I316" i="17"/>
  <c r="K316" i="17"/>
  <c r="M316" i="17"/>
  <c r="O316" i="17"/>
  <c r="Q316" i="17"/>
  <c r="V316" i="17"/>
  <c r="G320" i="17"/>
  <c r="M320" i="17" s="1"/>
  <c r="I320" i="17"/>
  <c r="K320" i="17"/>
  <c r="O320" i="17"/>
  <c r="Q320" i="17"/>
  <c r="V320" i="17"/>
  <c r="G325" i="17"/>
  <c r="G324" i="17" s="1"/>
  <c r="I325" i="17"/>
  <c r="I324" i="17" s="1"/>
  <c r="K325" i="17"/>
  <c r="K324" i="17" s="1"/>
  <c r="M325" i="17"/>
  <c r="M324" i="17" s="1"/>
  <c r="O325" i="17"/>
  <c r="Q325" i="17"/>
  <c r="V325" i="17"/>
  <c r="G331" i="17"/>
  <c r="M331" i="17" s="1"/>
  <c r="I331" i="17"/>
  <c r="K331" i="17"/>
  <c r="O331" i="17"/>
  <c r="Q331" i="17"/>
  <c r="V331" i="17"/>
  <c r="G335" i="17"/>
  <c r="I335" i="17"/>
  <c r="K335" i="17"/>
  <c r="M335" i="17"/>
  <c r="O335" i="17"/>
  <c r="O324" i="17" s="1"/>
  <c r="Q335" i="17"/>
  <c r="Q324" i="17" s="1"/>
  <c r="V335" i="17"/>
  <c r="G339" i="17"/>
  <c r="I339" i="17"/>
  <c r="K339" i="17"/>
  <c r="M339" i="17"/>
  <c r="O339" i="17"/>
  <c r="Q339" i="17"/>
  <c r="V339" i="17"/>
  <c r="G342" i="17"/>
  <c r="I342" i="17"/>
  <c r="K342" i="17"/>
  <c r="M342" i="17"/>
  <c r="O342" i="17"/>
  <c r="Q342" i="17"/>
  <c r="V342" i="17"/>
  <c r="V324" i="17" s="1"/>
  <c r="G345" i="17"/>
  <c r="M345" i="17" s="1"/>
  <c r="I345" i="17"/>
  <c r="K345" i="17"/>
  <c r="O345" i="17"/>
  <c r="Q345" i="17"/>
  <c r="V345" i="17"/>
  <c r="G349" i="17"/>
  <c r="M349" i="17" s="1"/>
  <c r="I349" i="17"/>
  <c r="I348" i="17" s="1"/>
  <c r="K349" i="17"/>
  <c r="K348" i="17" s="1"/>
  <c r="O349" i="17"/>
  <c r="Q349" i="17"/>
  <c r="V349" i="17"/>
  <c r="G352" i="17"/>
  <c r="M352" i="17" s="1"/>
  <c r="I352" i="17"/>
  <c r="K352" i="17"/>
  <c r="O352" i="17"/>
  <c r="Q352" i="17"/>
  <c r="V352" i="17"/>
  <c r="G365" i="17"/>
  <c r="I365" i="17"/>
  <c r="K365" i="17"/>
  <c r="M365" i="17"/>
  <c r="O365" i="17"/>
  <c r="O348" i="17" s="1"/>
  <c r="Q365" i="17"/>
  <c r="V365" i="17"/>
  <c r="G367" i="17"/>
  <c r="I367" i="17"/>
  <c r="K367" i="17"/>
  <c r="M367" i="17"/>
  <c r="O367" i="17"/>
  <c r="Q367" i="17"/>
  <c r="V367" i="17"/>
  <c r="G369" i="17"/>
  <c r="I369" i="17"/>
  <c r="K369" i="17"/>
  <c r="M369" i="17"/>
  <c r="O369" i="17"/>
  <c r="Q369" i="17"/>
  <c r="Q348" i="17" s="1"/>
  <c r="V369" i="17"/>
  <c r="V348" i="17" s="1"/>
  <c r="G372" i="17"/>
  <c r="I372" i="17"/>
  <c r="K372" i="17"/>
  <c r="M372" i="17"/>
  <c r="O372" i="17"/>
  <c r="Q372" i="17"/>
  <c r="V372" i="17"/>
  <c r="G375" i="17"/>
  <c r="I375" i="17"/>
  <c r="K375" i="17"/>
  <c r="M375" i="17"/>
  <c r="O375" i="17"/>
  <c r="Q375" i="17"/>
  <c r="V375" i="17"/>
  <c r="G378" i="17"/>
  <c r="M378" i="17" s="1"/>
  <c r="I378" i="17"/>
  <c r="K378" i="17"/>
  <c r="O378" i="17"/>
  <c r="Q378" i="17"/>
  <c r="V378" i="17"/>
  <c r="G380" i="17"/>
  <c r="M380" i="17" s="1"/>
  <c r="I380" i="17"/>
  <c r="K380" i="17"/>
  <c r="O380" i="17"/>
  <c r="Q380" i="17"/>
  <c r="V380" i="17"/>
  <c r="G383" i="17"/>
  <c r="I383" i="17"/>
  <c r="K383" i="17"/>
  <c r="M383" i="17"/>
  <c r="O383" i="17"/>
  <c r="Q383" i="17"/>
  <c r="V383" i="17"/>
  <c r="AE389" i="17"/>
  <c r="G663" i="16"/>
  <c r="BA609" i="16"/>
  <c r="BA606" i="16"/>
  <c r="BA546" i="16"/>
  <c r="BA542" i="16"/>
  <c r="BA513" i="16"/>
  <c r="BA463" i="16"/>
  <c r="BA405" i="16"/>
  <c r="BA372" i="16"/>
  <c r="BA328" i="16"/>
  <c r="BA323" i="16"/>
  <c r="BA318" i="16"/>
  <c r="BA314" i="16"/>
  <c r="BA273" i="16"/>
  <c r="BA268" i="16"/>
  <c r="BA164" i="16"/>
  <c r="BA156" i="16"/>
  <c r="BA152" i="16"/>
  <c r="BA135" i="16"/>
  <c r="BA127" i="16"/>
  <c r="BA117" i="16"/>
  <c r="BA110" i="16"/>
  <c r="BA91" i="16"/>
  <c r="BA87" i="16"/>
  <c r="BA84" i="16"/>
  <c r="BA80" i="16"/>
  <c r="BA70" i="16"/>
  <c r="BA66" i="16"/>
  <c r="BA59" i="16"/>
  <c r="BA55" i="16"/>
  <c r="BA51" i="16"/>
  <c r="BA47" i="16"/>
  <c r="BA44" i="16"/>
  <c r="BA41" i="16"/>
  <c r="BA37" i="16"/>
  <c r="BA33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G13" i="16"/>
  <c r="I13" i="16"/>
  <c r="K13" i="16"/>
  <c r="M13" i="16"/>
  <c r="O13" i="16"/>
  <c r="Q13" i="16"/>
  <c r="V13" i="16"/>
  <c r="G17" i="16"/>
  <c r="I17" i="16"/>
  <c r="K17" i="16"/>
  <c r="M17" i="16"/>
  <c r="O17" i="16"/>
  <c r="Q17" i="16"/>
  <c r="V17" i="16"/>
  <c r="V8" i="16" s="1"/>
  <c r="G21" i="16"/>
  <c r="M21" i="16" s="1"/>
  <c r="I21" i="16"/>
  <c r="K21" i="16"/>
  <c r="O21" i="16"/>
  <c r="Q21" i="16"/>
  <c r="V21" i="16"/>
  <c r="G26" i="16"/>
  <c r="I26" i="16"/>
  <c r="K26" i="16"/>
  <c r="M26" i="16"/>
  <c r="O26" i="16"/>
  <c r="Q26" i="16"/>
  <c r="V26" i="16"/>
  <c r="G29" i="16"/>
  <c r="M29" i="16" s="1"/>
  <c r="I29" i="16"/>
  <c r="K29" i="16"/>
  <c r="O29" i="16"/>
  <c r="Q29" i="16"/>
  <c r="V29" i="16"/>
  <c r="G32" i="16"/>
  <c r="I32" i="16"/>
  <c r="K32" i="16"/>
  <c r="M32" i="16"/>
  <c r="O32" i="16"/>
  <c r="Q32" i="16"/>
  <c r="V32" i="16"/>
  <c r="G36" i="16"/>
  <c r="I36" i="16"/>
  <c r="K36" i="16"/>
  <c r="M36" i="16"/>
  <c r="O36" i="16"/>
  <c r="Q36" i="16"/>
  <c r="V36" i="16"/>
  <c r="G40" i="16"/>
  <c r="I40" i="16"/>
  <c r="K40" i="16"/>
  <c r="M40" i="16"/>
  <c r="O40" i="16"/>
  <c r="Q40" i="16"/>
  <c r="V40" i="16"/>
  <c r="G43" i="16"/>
  <c r="I43" i="16"/>
  <c r="K43" i="16"/>
  <c r="M43" i="16"/>
  <c r="O43" i="16"/>
  <c r="Q43" i="16"/>
  <c r="V43" i="16"/>
  <c r="G46" i="16"/>
  <c r="I46" i="16"/>
  <c r="K46" i="16"/>
  <c r="M46" i="16"/>
  <c r="O46" i="16"/>
  <c r="Q46" i="16"/>
  <c r="V46" i="16"/>
  <c r="G50" i="16"/>
  <c r="I50" i="16"/>
  <c r="K50" i="16"/>
  <c r="M50" i="16"/>
  <c r="O50" i="16"/>
  <c r="Q50" i="16"/>
  <c r="V50" i="16"/>
  <c r="G54" i="16"/>
  <c r="M54" i="16" s="1"/>
  <c r="I54" i="16"/>
  <c r="K54" i="16"/>
  <c r="O54" i="16"/>
  <c r="Q54" i="16"/>
  <c r="V54" i="16"/>
  <c r="G58" i="16"/>
  <c r="I58" i="16"/>
  <c r="K58" i="16"/>
  <c r="M58" i="16"/>
  <c r="O58" i="16"/>
  <c r="Q58" i="16"/>
  <c r="V58" i="16"/>
  <c r="G65" i="16"/>
  <c r="I65" i="16"/>
  <c r="K65" i="16"/>
  <c r="M65" i="16"/>
  <c r="O65" i="16"/>
  <c r="Q65" i="16"/>
  <c r="V65" i="16"/>
  <c r="G69" i="16"/>
  <c r="I69" i="16"/>
  <c r="K69" i="16"/>
  <c r="M69" i="16"/>
  <c r="O69" i="16"/>
  <c r="Q69" i="16"/>
  <c r="V69" i="16"/>
  <c r="G73" i="16"/>
  <c r="I73" i="16"/>
  <c r="K73" i="16"/>
  <c r="M73" i="16"/>
  <c r="O73" i="16"/>
  <c r="Q73" i="16"/>
  <c r="V73" i="16"/>
  <c r="G79" i="16"/>
  <c r="I79" i="16"/>
  <c r="K79" i="16"/>
  <c r="M79" i="16"/>
  <c r="O79" i="16"/>
  <c r="Q79" i="16"/>
  <c r="V79" i="16"/>
  <c r="G83" i="16"/>
  <c r="I83" i="16"/>
  <c r="K83" i="16"/>
  <c r="M83" i="16"/>
  <c r="O83" i="16"/>
  <c r="Q83" i="16"/>
  <c r="V83" i="16"/>
  <c r="G86" i="16"/>
  <c r="M86" i="16" s="1"/>
  <c r="I86" i="16"/>
  <c r="K86" i="16"/>
  <c r="O86" i="16"/>
  <c r="Q86" i="16"/>
  <c r="V86" i="16"/>
  <c r="G90" i="16"/>
  <c r="I90" i="16"/>
  <c r="K90" i="16"/>
  <c r="M90" i="16"/>
  <c r="O90" i="16"/>
  <c r="Q90" i="16"/>
  <c r="V90" i="16"/>
  <c r="G93" i="16"/>
  <c r="M93" i="16" s="1"/>
  <c r="I93" i="16"/>
  <c r="K93" i="16"/>
  <c r="O93" i="16"/>
  <c r="Q93" i="16"/>
  <c r="V93" i="16"/>
  <c r="G97" i="16"/>
  <c r="I97" i="16"/>
  <c r="K97" i="16"/>
  <c r="M97" i="16"/>
  <c r="O97" i="16"/>
  <c r="Q97" i="16"/>
  <c r="V97" i="16"/>
  <c r="G101" i="16"/>
  <c r="I101" i="16"/>
  <c r="K101" i="16"/>
  <c r="M101" i="16"/>
  <c r="O101" i="16"/>
  <c r="Q101" i="16"/>
  <c r="V101" i="16"/>
  <c r="G105" i="16"/>
  <c r="I105" i="16"/>
  <c r="K105" i="16"/>
  <c r="M105" i="16"/>
  <c r="O105" i="16"/>
  <c r="Q105" i="16"/>
  <c r="V105" i="16"/>
  <c r="G109" i="16"/>
  <c r="I109" i="16"/>
  <c r="K109" i="16"/>
  <c r="M109" i="16"/>
  <c r="O109" i="16"/>
  <c r="Q109" i="16"/>
  <c r="V109" i="16"/>
  <c r="G113" i="16"/>
  <c r="I113" i="16"/>
  <c r="K113" i="16"/>
  <c r="M113" i="16"/>
  <c r="O113" i="16"/>
  <c r="Q113" i="16"/>
  <c r="V113" i="16"/>
  <c r="G123" i="16"/>
  <c r="I123" i="16"/>
  <c r="K123" i="16"/>
  <c r="M123" i="16"/>
  <c r="O123" i="16"/>
  <c r="Q123" i="16"/>
  <c r="V123" i="16"/>
  <c r="G132" i="16"/>
  <c r="M132" i="16" s="1"/>
  <c r="I132" i="16"/>
  <c r="K132" i="16"/>
  <c r="O132" i="16"/>
  <c r="Q132" i="16"/>
  <c r="V132" i="16"/>
  <c r="G140" i="16"/>
  <c r="I140" i="16"/>
  <c r="K140" i="16"/>
  <c r="M140" i="16"/>
  <c r="O140" i="16"/>
  <c r="Q140" i="16"/>
  <c r="V140" i="16"/>
  <c r="G146" i="16"/>
  <c r="I146" i="16"/>
  <c r="K146" i="16"/>
  <c r="M146" i="16"/>
  <c r="O146" i="16"/>
  <c r="Q146" i="16"/>
  <c r="V146" i="16"/>
  <c r="G151" i="16"/>
  <c r="I151" i="16"/>
  <c r="K151" i="16"/>
  <c r="M151" i="16"/>
  <c r="O151" i="16"/>
  <c r="Q151" i="16"/>
  <c r="V151" i="16"/>
  <c r="G155" i="16"/>
  <c r="I155" i="16"/>
  <c r="K155" i="16"/>
  <c r="M155" i="16"/>
  <c r="O155" i="16"/>
  <c r="Q155" i="16"/>
  <c r="V155" i="16"/>
  <c r="G159" i="16"/>
  <c r="I159" i="16"/>
  <c r="K159" i="16"/>
  <c r="M159" i="16"/>
  <c r="O159" i="16"/>
  <c r="Q159" i="16"/>
  <c r="V159" i="16"/>
  <c r="G163" i="16"/>
  <c r="I163" i="16"/>
  <c r="K163" i="16"/>
  <c r="M163" i="16"/>
  <c r="O163" i="16"/>
  <c r="Q163" i="16"/>
  <c r="V163" i="16"/>
  <c r="G167" i="16"/>
  <c r="M167" i="16" s="1"/>
  <c r="I167" i="16"/>
  <c r="K167" i="16"/>
  <c r="O167" i="16"/>
  <c r="Q167" i="16"/>
  <c r="V167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9" i="16"/>
  <c r="I179" i="16"/>
  <c r="K179" i="16"/>
  <c r="M179" i="16"/>
  <c r="O179" i="16"/>
  <c r="Q179" i="16"/>
  <c r="V179" i="16"/>
  <c r="G184" i="16"/>
  <c r="I184" i="16"/>
  <c r="K184" i="16"/>
  <c r="M184" i="16"/>
  <c r="O184" i="16"/>
  <c r="Q184" i="16"/>
  <c r="V184" i="16"/>
  <c r="G187" i="16"/>
  <c r="I187" i="16"/>
  <c r="K187" i="16"/>
  <c r="M187" i="16"/>
  <c r="O187" i="16"/>
  <c r="Q187" i="16"/>
  <c r="V187" i="16"/>
  <c r="G190" i="16"/>
  <c r="I190" i="16"/>
  <c r="K190" i="16"/>
  <c r="M190" i="16"/>
  <c r="O190" i="16"/>
  <c r="Q190" i="16"/>
  <c r="V190" i="16"/>
  <c r="G193" i="16"/>
  <c r="I193" i="16"/>
  <c r="K193" i="16"/>
  <c r="M193" i="16"/>
  <c r="O193" i="16"/>
  <c r="Q193" i="16"/>
  <c r="V193" i="16"/>
  <c r="G195" i="16"/>
  <c r="I195" i="16"/>
  <c r="K195" i="16"/>
  <c r="M195" i="16"/>
  <c r="O195" i="16"/>
  <c r="Q195" i="16"/>
  <c r="V195" i="16"/>
  <c r="G198" i="16"/>
  <c r="M198" i="16" s="1"/>
  <c r="I198" i="16"/>
  <c r="K198" i="16"/>
  <c r="O198" i="16"/>
  <c r="Q198" i="16"/>
  <c r="V198" i="16"/>
  <c r="G205" i="16"/>
  <c r="G204" i="16" s="1"/>
  <c r="I205" i="16"/>
  <c r="I204" i="16" s="1"/>
  <c r="K205" i="16"/>
  <c r="K204" i="16" s="1"/>
  <c r="M205" i="16"/>
  <c r="O205" i="16"/>
  <c r="Q205" i="16"/>
  <c r="V205" i="16"/>
  <c r="G208" i="16"/>
  <c r="I208" i="16"/>
  <c r="K208" i="16"/>
  <c r="M208" i="16"/>
  <c r="O208" i="16"/>
  <c r="Q208" i="16"/>
  <c r="V208" i="16"/>
  <c r="G211" i="16"/>
  <c r="I211" i="16"/>
  <c r="K211" i="16"/>
  <c r="M211" i="16"/>
  <c r="O211" i="16"/>
  <c r="O204" i="16" s="1"/>
  <c r="Q211" i="16"/>
  <c r="Q204" i="16" s="1"/>
  <c r="V211" i="16"/>
  <c r="G214" i="16"/>
  <c r="I214" i="16"/>
  <c r="K214" i="16"/>
  <c r="M214" i="16"/>
  <c r="O214" i="16"/>
  <c r="Q214" i="16"/>
  <c r="V214" i="16"/>
  <c r="G217" i="16"/>
  <c r="I217" i="16"/>
  <c r="K217" i="16"/>
  <c r="M217" i="16"/>
  <c r="O217" i="16"/>
  <c r="Q217" i="16"/>
  <c r="V217" i="16"/>
  <c r="V204" i="16" s="1"/>
  <c r="G221" i="16"/>
  <c r="M221" i="16" s="1"/>
  <c r="I221" i="16"/>
  <c r="K221" i="16"/>
  <c r="O221" i="16"/>
  <c r="Q221" i="16"/>
  <c r="V221" i="16"/>
  <c r="G224" i="16"/>
  <c r="I224" i="16"/>
  <c r="K224" i="16"/>
  <c r="M224" i="16"/>
  <c r="O224" i="16"/>
  <c r="Q224" i="16"/>
  <c r="V224" i="16"/>
  <c r="G227" i="16"/>
  <c r="M227" i="16" s="1"/>
  <c r="I227" i="16"/>
  <c r="K227" i="16"/>
  <c r="O227" i="16"/>
  <c r="Q227" i="16"/>
  <c r="V227" i="16"/>
  <c r="G230" i="16"/>
  <c r="I230" i="16"/>
  <c r="K230" i="16"/>
  <c r="M230" i="16"/>
  <c r="O230" i="16"/>
  <c r="Q230" i="16"/>
  <c r="V230" i="16"/>
  <c r="G233" i="16"/>
  <c r="I233" i="16"/>
  <c r="K233" i="16"/>
  <c r="M233" i="16"/>
  <c r="O233" i="16"/>
  <c r="Q233" i="16"/>
  <c r="V233" i="16"/>
  <c r="G237" i="16"/>
  <c r="I237" i="16"/>
  <c r="K237" i="16"/>
  <c r="M237" i="16"/>
  <c r="O237" i="16"/>
  <c r="Q237" i="16"/>
  <c r="V237" i="16"/>
  <c r="G240" i="16"/>
  <c r="I240" i="16"/>
  <c r="K240" i="16"/>
  <c r="M240" i="16"/>
  <c r="O240" i="16"/>
  <c r="Q240" i="16"/>
  <c r="V240" i="16"/>
  <c r="G243" i="16"/>
  <c r="I243" i="16"/>
  <c r="K243" i="16"/>
  <c r="M243" i="16"/>
  <c r="O243" i="16"/>
  <c r="Q243" i="16"/>
  <c r="V243" i="16"/>
  <c r="G246" i="16"/>
  <c r="I246" i="16"/>
  <c r="K246" i="16"/>
  <c r="M246" i="16"/>
  <c r="O246" i="16"/>
  <c r="Q246" i="16"/>
  <c r="V246" i="16"/>
  <c r="G249" i="16"/>
  <c r="M249" i="16" s="1"/>
  <c r="I249" i="16"/>
  <c r="K249" i="16"/>
  <c r="O249" i="16"/>
  <c r="Q249" i="16"/>
  <c r="V249" i="16"/>
  <c r="G252" i="16"/>
  <c r="I252" i="16"/>
  <c r="K252" i="16"/>
  <c r="M252" i="16"/>
  <c r="O252" i="16"/>
  <c r="Q252" i="16"/>
  <c r="V252" i="16"/>
  <c r="G255" i="16"/>
  <c r="I255" i="16"/>
  <c r="K255" i="16"/>
  <c r="M255" i="16"/>
  <c r="O255" i="16"/>
  <c r="Q255" i="16"/>
  <c r="V255" i="16"/>
  <c r="G258" i="16"/>
  <c r="I258" i="16"/>
  <c r="K258" i="16"/>
  <c r="M258" i="16"/>
  <c r="O258" i="16"/>
  <c r="Q258" i="16"/>
  <c r="V258" i="16"/>
  <c r="I261" i="16"/>
  <c r="K261" i="16"/>
  <c r="O261" i="16"/>
  <c r="Q261" i="16"/>
  <c r="G262" i="16"/>
  <c r="I262" i="16"/>
  <c r="K262" i="16"/>
  <c r="M262" i="16"/>
  <c r="O262" i="16"/>
  <c r="Q262" i="16"/>
  <c r="V262" i="16"/>
  <c r="V261" i="16" s="1"/>
  <c r="G267" i="16"/>
  <c r="I267" i="16"/>
  <c r="K267" i="16"/>
  <c r="M267" i="16"/>
  <c r="O267" i="16"/>
  <c r="Q267" i="16"/>
  <c r="V267" i="16"/>
  <c r="G272" i="16"/>
  <c r="M272" i="16" s="1"/>
  <c r="M261" i="16" s="1"/>
  <c r="I272" i="16"/>
  <c r="K272" i="16"/>
  <c r="O272" i="16"/>
  <c r="Q272" i="16"/>
  <c r="V272" i="16"/>
  <c r="G278" i="16"/>
  <c r="I278" i="16"/>
  <c r="K278" i="16"/>
  <c r="M278" i="16"/>
  <c r="O278" i="16"/>
  <c r="Q278" i="16"/>
  <c r="V278" i="16"/>
  <c r="G281" i="16"/>
  <c r="I281" i="16"/>
  <c r="K281" i="16"/>
  <c r="G282" i="16"/>
  <c r="I282" i="16"/>
  <c r="K282" i="16"/>
  <c r="M282" i="16"/>
  <c r="M281" i="16" s="1"/>
  <c r="O282" i="16"/>
  <c r="O281" i="16" s="1"/>
  <c r="Q282" i="16"/>
  <c r="Q281" i="16" s="1"/>
  <c r="V282" i="16"/>
  <c r="V281" i="16" s="1"/>
  <c r="G286" i="16"/>
  <c r="I286" i="16"/>
  <c r="K286" i="16"/>
  <c r="M286" i="16"/>
  <c r="O286" i="16"/>
  <c r="Q286" i="16"/>
  <c r="V286" i="16"/>
  <c r="G291" i="16"/>
  <c r="I291" i="16"/>
  <c r="K291" i="16"/>
  <c r="M291" i="16"/>
  <c r="O291" i="16"/>
  <c r="Q291" i="16"/>
  <c r="V291" i="16"/>
  <c r="G295" i="16"/>
  <c r="I295" i="16"/>
  <c r="K295" i="16"/>
  <c r="M295" i="16"/>
  <c r="O295" i="16"/>
  <c r="Q295" i="16"/>
  <c r="V295" i="16"/>
  <c r="G300" i="16"/>
  <c r="G299" i="16" s="1"/>
  <c r="I300" i="16"/>
  <c r="I299" i="16" s="1"/>
  <c r="K300" i="16"/>
  <c r="K299" i="16" s="1"/>
  <c r="M300" i="16"/>
  <c r="O300" i="16"/>
  <c r="O299" i="16" s="1"/>
  <c r="Q300" i="16"/>
  <c r="Q299" i="16" s="1"/>
  <c r="V300" i="16"/>
  <c r="V299" i="16" s="1"/>
  <c r="G303" i="16"/>
  <c r="M303" i="16" s="1"/>
  <c r="I303" i="16"/>
  <c r="K303" i="16"/>
  <c r="O303" i="16"/>
  <c r="Q303" i="16"/>
  <c r="V303" i="16"/>
  <c r="G306" i="16"/>
  <c r="I306" i="16"/>
  <c r="K306" i="16"/>
  <c r="M306" i="16"/>
  <c r="O306" i="16"/>
  <c r="Q306" i="16"/>
  <c r="V306" i="16"/>
  <c r="G310" i="16"/>
  <c r="I310" i="16"/>
  <c r="K310" i="16"/>
  <c r="M310" i="16"/>
  <c r="O310" i="16"/>
  <c r="Q310" i="16"/>
  <c r="V310" i="16"/>
  <c r="G313" i="16"/>
  <c r="I313" i="16"/>
  <c r="K313" i="16"/>
  <c r="M313" i="16"/>
  <c r="O313" i="16"/>
  <c r="Q313" i="16"/>
  <c r="V313" i="16"/>
  <c r="G317" i="16"/>
  <c r="I317" i="16"/>
  <c r="K317" i="16"/>
  <c r="M317" i="16"/>
  <c r="O317" i="16"/>
  <c r="Q317" i="16"/>
  <c r="V317" i="16"/>
  <c r="G322" i="16"/>
  <c r="I322" i="16"/>
  <c r="K322" i="16"/>
  <c r="M322" i="16"/>
  <c r="O322" i="16"/>
  <c r="Q322" i="16"/>
  <c r="V322" i="16"/>
  <c r="G327" i="16"/>
  <c r="I327" i="16"/>
  <c r="K327" i="16"/>
  <c r="M327" i="16"/>
  <c r="O327" i="16"/>
  <c r="Q327" i="16"/>
  <c r="V327" i="16"/>
  <c r="G331" i="16"/>
  <c r="M331" i="16" s="1"/>
  <c r="I331" i="16"/>
  <c r="K331" i="16"/>
  <c r="O331" i="16"/>
  <c r="Q331" i="16"/>
  <c r="V331" i="16"/>
  <c r="G334" i="16"/>
  <c r="I334" i="16"/>
  <c r="K334" i="16"/>
  <c r="M334" i="16"/>
  <c r="O334" i="16"/>
  <c r="Q334" i="16"/>
  <c r="V334" i="16"/>
  <c r="G337" i="16"/>
  <c r="M337" i="16" s="1"/>
  <c r="I337" i="16"/>
  <c r="K337" i="16"/>
  <c r="O337" i="16"/>
  <c r="Q337" i="16"/>
  <c r="V337" i="16"/>
  <c r="G341" i="16"/>
  <c r="G340" i="16" s="1"/>
  <c r="I341" i="16"/>
  <c r="I340" i="16" s="1"/>
  <c r="K341" i="16"/>
  <c r="K340" i="16" s="1"/>
  <c r="M341" i="16"/>
  <c r="O341" i="16"/>
  <c r="O340" i="16" s="1"/>
  <c r="Q341" i="16"/>
  <c r="V341" i="16"/>
  <c r="G346" i="16"/>
  <c r="I346" i="16"/>
  <c r="K346" i="16"/>
  <c r="M346" i="16"/>
  <c r="O346" i="16"/>
  <c r="Q346" i="16"/>
  <c r="V346" i="16"/>
  <c r="G350" i="16"/>
  <c r="I350" i="16"/>
  <c r="K350" i="16"/>
  <c r="M350" i="16"/>
  <c r="O350" i="16"/>
  <c r="Q350" i="16"/>
  <c r="Q340" i="16" s="1"/>
  <c r="V350" i="16"/>
  <c r="V340" i="16" s="1"/>
  <c r="G355" i="16"/>
  <c r="I355" i="16"/>
  <c r="K355" i="16"/>
  <c r="M355" i="16"/>
  <c r="O355" i="16"/>
  <c r="Q355" i="16"/>
  <c r="V355" i="16"/>
  <c r="G359" i="16"/>
  <c r="I359" i="16"/>
  <c r="K359" i="16"/>
  <c r="M359" i="16"/>
  <c r="O359" i="16"/>
  <c r="Q359" i="16"/>
  <c r="V359" i="16"/>
  <c r="G363" i="16"/>
  <c r="M363" i="16" s="1"/>
  <c r="I363" i="16"/>
  <c r="K363" i="16"/>
  <c r="O363" i="16"/>
  <c r="Q363" i="16"/>
  <c r="V363" i="16"/>
  <c r="G367" i="16"/>
  <c r="I367" i="16"/>
  <c r="K367" i="16"/>
  <c r="M367" i="16"/>
  <c r="O367" i="16"/>
  <c r="Q367" i="16"/>
  <c r="V367" i="16"/>
  <c r="G371" i="16"/>
  <c r="I371" i="16"/>
  <c r="K371" i="16"/>
  <c r="M371" i="16"/>
  <c r="O371" i="16"/>
  <c r="Q371" i="16"/>
  <c r="V371" i="16"/>
  <c r="G377" i="16"/>
  <c r="I377" i="16"/>
  <c r="K377" i="16"/>
  <c r="M377" i="16"/>
  <c r="O377" i="16"/>
  <c r="Q377" i="16"/>
  <c r="V377" i="16"/>
  <c r="G381" i="16"/>
  <c r="I381" i="16"/>
  <c r="K381" i="16"/>
  <c r="M381" i="16"/>
  <c r="O381" i="16"/>
  <c r="Q381" i="16"/>
  <c r="V381" i="16"/>
  <c r="G385" i="16"/>
  <c r="I385" i="16"/>
  <c r="K385" i="16"/>
  <c r="M385" i="16"/>
  <c r="O385" i="16"/>
  <c r="Q385" i="16"/>
  <c r="V385" i="16"/>
  <c r="G393" i="16"/>
  <c r="I393" i="16"/>
  <c r="K393" i="16"/>
  <c r="M393" i="16"/>
  <c r="O393" i="16"/>
  <c r="Q393" i="16"/>
  <c r="V393" i="16"/>
  <c r="G398" i="16"/>
  <c r="M398" i="16" s="1"/>
  <c r="I398" i="16"/>
  <c r="K398" i="16"/>
  <c r="O398" i="16"/>
  <c r="Q398" i="16"/>
  <c r="V398" i="16"/>
  <c r="G404" i="16"/>
  <c r="I404" i="16"/>
  <c r="K404" i="16"/>
  <c r="M404" i="16"/>
  <c r="O404" i="16"/>
  <c r="Q404" i="16"/>
  <c r="V404" i="16"/>
  <c r="G409" i="16"/>
  <c r="M409" i="16" s="1"/>
  <c r="I409" i="16"/>
  <c r="K409" i="16"/>
  <c r="O409" i="16"/>
  <c r="Q409" i="16"/>
  <c r="V409" i="16"/>
  <c r="G413" i="16"/>
  <c r="I413" i="16"/>
  <c r="K413" i="16"/>
  <c r="M413" i="16"/>
  <c r="O413" i="16"/>
  <c r="Q413" i="16"/>
  <c r="V413" i="16"/>
  <c r="G417" i="16"/>
  <c r="I417" i="16"/>
  <c r="K417" i="16"/>
  <c r="M417" i="16"/>
  <c r="O417" i="16"/>
  <c r="G418" i="16"/>
  <c r="I418" i="16"/>
  <c r="K418" i="16"/>
  <c r="M418" i="16"/>
  <c r="O418" i="16"/>
  <c r="Q418" i="16"/>
  <c r="Q417" i="16" s="1"/>
  <c r="V418" i="16"/>
  <c r="V417" i="16" s="1"/>
  <c r="G423" i="16"/>
  <c r="I423" i="16"/>
  <c r="K423" i="16"/>
  <c r="M423" i="16"/>
  <c r="O423" i="16"/>
  <c r="Q423" i="16"/>
  <c r="V423" i="16"/>
  <c r="G430" i="16"/>
  <c r="G429" i="16" s="1"/>
  <c r="I430" i="16"/>
  <c r="I429" i="16" s="1"/>
  <c r="K430" i="16"/>
  <c r="K429" i="16" s="1"/>
  <c r="M430" i="16"/>
  <c r="O430" i="16"/>
  <c r="O429" i="16" s="1"/>
  <c r="Q430" i="16"/>
  <c r="Q429" i="16" s="1"/>
  <c r="V430" i="16"/>
  <c r="V429" i="16" s="1"/>
  <c r="G434" i="16"/>
  <c r="M434" i="16" s="1"/>
  <c r="I434" i="16"/>
  <c r="K434" i="16"/>
  <c r="O434" i="16"/>
  <c r="Q434" i="16"/>
  <c r="V434" i="16"/>
  <c r="G438" i="16"/>
  <c r="I438" i="16"/>
  <c r="K438" i="16"/>
  <c r="M438" i="16"/>
  <c r="O438" i="16"/>
  <c r="Q438" i="16"/>
  <c r="V438" i="16"/>
  <c r="G443" i="16"/>
  <c r="I443" i="16"/>
  <c r="K443" i="16"/>
  <c r="M443" i="16"/>
  <c r="O443" i="16"/>
  <c r="Q443" i="16"/>
  <c r="V443" i="16"/>
  <c r="G447" i="16"/>
  <c r="I447" i="16"/>
  <c r="K447" i="16"/>
  <c r="M447" i="16"/>
  <c r="O447" i="16"/>
  <c r="Q447" i="16"/>
  <c r="V447" i="16"/>
  <c r="Q451" i="16"/>
  <c r="G452" i="16"/>
  <c r="I452" i="16"/>
  <c r="K452" i="16"/>
  <c r="M452" i="16"/>
  <c r="O452" i="16"/>
  <c r="Q452" i="16"/>
  <c r="V452" i="16"/>
  <c r="V451" i="16" s="1"/>
  <c r="G458" i="16"/>
  <c r="I458" i="16"/>
  <c r="K458" i="16"/>
  <c r="M458" i="16"/>
  <c r="O458" i="16"/>
  <c r="Q458" i="16"/>
  <c r="V458" i="16"/>
  <c r="G462" i="16"/>
  <c r="G451" i="16" s="1"/>
  <c r="I462" i="16"/>
  <c r="K462" i="16"/>
  <c r="O462" i="16"/>
  <c r="Q462" i="16"/>
  <c r="V462" i="16"/>
  <c r="G467" i="16"/>
  <c r="I467" i="16"/>
  <c r="K467" i="16"/>
  <c r="M467" i="16"/>
  <c r="O467" i="16"/>
  <c r="Q467" i="16"/>
  <c r="V467" i="16"/>
  <c r="G472" i="16"/>
  <c r="M472" i="16" s="1"/>
  <c r="I472" i="16"/>
  <c r="I451" i="16" s="1"/>
  <c r="K472" i="16"/>
  <c r="K451" i="16" s="1"/>
  <c r="O472" i="16"/>
  <c r="Q472" i="16"/>
  <c r="V472" i="16"/>
  <c r="G476" i="16"/>
  <c r="I476" i="16"/>
  <c r="K476" i="16"/>
  <c r="M476" i="16"/>
  <c r="O476" i="16"/>
  <c r="Q476" i="16"/>
  <c r="V476" i="16"/>
  <c r="G480" i="16"/>
  <c r="I480" i="16"/>
  <c r="K480" i="16"/>
  <c r="M480" i="16"/>
  <c r="O480" i="16"/>
  <c r="O451" i="16" s="1"/>
  <c r="Q480" i="16"/>
  <c r="V480" i="16"/>
  <c r="G485" i="16"/>
  <c r="G484" i="16" s="1"/>
  <c r="I485" i="16"/>
  <c r="I484" i="16" s="1"/>
  <c r="K485" i="16"/>
  <c r="K484" i="16" s="1"/>
  <c r="M485" i="16"/>
  <c r="O485" i="16"/>
  <c r="O484" i="16" s="1"/>
  <c r="Q485" i="16"/>
  <c r="Q484" i="16" s="1"/>
  <c r="V485" i="16"/>
  <c r="V484" i="16" s="1"/>
  <c r="G490" i="16"/>
  <c r="I490" i="16"/>
  <c r="K490" i="16"/>
  <c r="M490" i="16"/>
  <c r="O490" i="16"/>
  <c r="Q490" i="16"/>
  <c r="V490" i="16"/>
  <c r="G494" i="16"/>
  <c r="I494" i="16"/>
  <c r="K494" i="16"/>
  <c r="M494" i="16"/>
  <c r="O494" i="16"/>
  <c r="Q494" i="16"/>
  <c r="V494" i="16"/>
  <c r="G498" i="16"/>
  <c r="M498" i="16" s="1"/>
  <c r="I498" i="16"/>
  <c r="K498" i="16"/>
  <c r="O498" i="16"/>
  <c r="Q498" i="16"/>
  <c r="V498" i="16"/>
  <c r="G501" i="16"/>
  <c r="I501" i="16"/>
  <c r="K501" i="16"/>
  <c r="M501" i="16"/>
  <c r="O501" i="16"/>
  <c r="Q501" i="16"/>
  <c r="V501" i="16"/>
  <c r="G504" i="16"/>
  <c r="I504" i="16"/>
  <c r="K504" i="16"/>
  <c r="M504" i="16"/>
  <c r="O504" i="16"/>
  <c r="Q504" i="16"/>
  <c r="V504" i="16"/>
  <c r="G508" i="16"/>
  <c r="G507" i="16" s="1"/>
  <c r="I508" i="16"/>
  <c r="I507" i="16" s="1"/>
  <c r="K508" i="16"/>
  <c r="K507" i="16" s="1"/>
  <c r="M508" i="16"/>
  <c r="O508" i="16"/>
  <c r="O507" i="16" s="1"/>
  <c r="Q508" i="16"/>
  <c r="Q507" i="16" s="1"/>
  <c r="V508" i="16"/>
  <c r="G512" i="16"/>
  <c r="I512" i="16"/>
  <c r="K512" i="16"/>
  <c r="M512" i="16"/>
  <c r="O512" i="16"/>
  <c r="Q512" i="16"/>
  <c r="V512" i="16"/>
  <c r="G518" i="16"/>
  <c r="I518" i="16"/>
  <c r="K518" i="16"/>
  <c r="M518" i="16"/>
  <c r="O518" i="16"/>
  <c r="Q518" i="16"/>
  <c r="V518" i="16"/>
  <c r="V507" i="16" s="1"/>
  <c r="G522" i="16"/>
  <c r="M522" i="16" s="1"/>
  <c r="I522" i="16"/>
  <c r="K522" i="16"/>
  <c r="O522" i="16"/>
  <c r="Q522" i="16"/>
  <c r="V522" i="16"/>
  <c r="G526" i="16"/>
  <c r="I526" i="16"/>
  <c r="K526" i="16"/>
  <c r="M526" i="16"/>
  <c r="O526" i="16"/>
  <c r="Q526" i="16"/>
  <c r="V526" i="16"/>
  <c r="G530" i="16"/>
  <c r="M530" i="16" s="1"/>
  <c r="I530" i="16"/>
  <c r="K530" i="16"/>
  <c r="O530" i="16"/>
  <c r="Q530" i="16"/>
  <c r="V530" i="16"/>
  <c r="G534" i="16"/>
  <c r="I534" i="16"/>
  <c r="K534" i="16"/>
  <c r="M534" i="16"/>
  <c r="O534" i="16"/>
  <c r="Q534" i="16"/>
  <c r="V534" i="16"/>
  <c r="G539" i="16"/>
  <c r="I539" i="16"/>
  <c r="K539" i="16"/>
  <c r="M539" i="16"/>
  <c r="O539" i="16"/>
  <c r="Q539" i="16"/>
  <c r="V539" i="16"/>
  <c r="G541" i="16"/>
  <c r="I541" i="16"/>
  <c r="K541" i="16"/>
  <c r="M541" i="16"/>
  <c r="O541" i="16"/>
  <c r="Q541" i="16"/>
  <c r="V541" i="16"/>
  <c r="G545" i="16"/>
  <c r="I545" i="16"/>
  <c r="K545" i="16"/>
  <c r="M545" i="16"/>
  <c r="O545" i="16"/>
  <c r="Q545" i="16"/>
  <c r="V545" i="16"/>
  <c r="G549" i="16"/>
  <c r="I549" i="16"/>
  <c r="K549" i="16"/>
  <c r="M549" i="16"/>
  <c r="O549" i="16"/>
  <c r="Q549" i="16"/>
  <c r="V549" i="16"/>
  <c r="G551" i="16"/>
  <c r="I551" i="16"/>
  <c r="K551" i="16"/>
  <c r="M551" i="16"/>
  <c r="O551" i="16"/>
  <c r="Q551" i="16"/>
  <c r="V551" i="16"/>
  <c r="G554" i="16"/>
  <c r="I554" i="16"/>
  <c r="G555" i="16"/>
  <c r="I555" i="16"/>
  <c r="K555" i="16"/>
  <c r="K554" i="16" s="1"/>
  <c r="M555" i="16"/>
  <c r="M554" i="16" s="1"/>
  <c r="O555" i="16"/>
  <c r="O554" i="16" s="1"/>
  <c r="Q555" i="16"/>
  <c r="Q554" i="16" s="1"/>
  <c r="V555" i="16"/>
  <c r="V554" i="16" s="1"/>
  <c r="G560" i="16"/>
  <c r="I560" i="16"/>
  <c r="K560" i="16"/>
  <c r="M560" i="16"/>
  <c r="O560" i="16"/>
  <c r="Q560" i="16"/>
  <c r="V560" i="16"/>
  <c r="G565" i="16"/>
  <c r="G564" i="16" s="1"/>
  <c r="I565" i="16"/>
  <c r="I564" i="16" s="1"/>
  <c r="K565" i="16"/>
  <c r="K564" i="16" s="1"/>
  <c r="M565" i="16"/>
  <c r="O565" i="16"/>
  <c r="O564" i="16" s="1"/>
  <c r="Q565" i="16"/>
  <c r="Q564" i="16" s="1"/>
  <c r="V565" i="16"/>
  <c r="G569" i="16"/>
  <c r="I569" i="16"/>
  <c r="K569" i="16"/>
  <c r="M569" i="16"/>
  <c r="O569" i="16"/>
  <c r="Q569" i="16"/>
  <c r="V569" i="16"/>
  <c r="G573" i="16"/>
  <c r="I573" i="16"/>
  <c r="K573" i="16"/>
  <c r="M573" i="16"/>
  <c r="O573" i="16"/>
  <c r="Q573" i="16"/>
  <c r="V573" i="16"/>
  <c r="V564" i="16" s="1"/>
  <c r="G577" i="16"/>
  <c r="M577" i="16" s="1"/>
  <c r="I577" i="16"/>
  <c r="K577" i="16"/>
  <c r="O577" i="16"/>
  <c r="Q577" i="16"/>
  <c r="V577" i="16"/>
  <c r="G581" i="16"/>
  <c r="I581" i="16"/>
  <c r="K581" i="16"/>
  <c r="M581" i="16"/>
  <c r="O581" i="16"/>
  <c r="Q581" i="16"/>
  <c r="V581" i="16"/>
  <c r="G586" i="16"/>
  <c r="M586" i="16" s="1"/>
  <c r="I586" i="16"/>
  <c r="K586" i="16"/>
  <c r="O586" i="16"/>
  <c r="Q586" i="16"/>
  <c r="V586" i="16"/>
  <c r="G591" i="16"/>
  <c r="I591" i="16"/>
  <c r="K591" i="16"/>
  <c r="M591" i="16"/>
  <c r="O591" i="16"/>
  <c r="Q591" i="16"/>
  <c r="V591" i="16"/>
  <c r="G596" i="16"/>
  <c r="I596" i="16"/>
  <c r="K596" i="16"/>
  <c r="M596" i="16"/>
  <c r="O596" i="16"/>
  <c r="Q596" i="16"/>
  <c r="V596" i="16"/>
  <c r="G601" i="16"/>
  <c r="G600" i="16" s="1"/>
  <c r="I601" i="16"/>
  <c r="I600" i="16" s="1"/>
  <c r="K601" i="16"/>
  <c r="K600" i="16" s="1"/>
  <c r="M601" i="16"/>
  <c r="M600" i="16" s="1"/>
  <c r="O601" i="16"/>
  <c r="O600" i="16" s="1"/>
  <c r="Q601" i="16"/>
  <c r="Q600" i="16" s="1"/>
  <c r="V601" i="16"/>
  <c r="V600" i="16" s="1"/>
  <c r="G605" i="16"/>
  <c r="G604" i="16" s="1"/>
  <c r="I605" i="16"/>
  <c r="I604" i="16" s="1"/>
  <c r="K605" i="16"/>
  <c r="K604" i="16" s="1"/>
  <c r="M605" i="16"/>
  <c r="O605" i="16"/>
  <c r="O604" i="16" s="1"/>
  <c r="Q605" i="16"/>
  <c r="Q604" i="16" s="1"/>
  <c r="V605" i="16"/>
  <c r="V604" i="16" s="1"/>
  <c r="G608" i="16"/>
  <c r="M608" i="16" s="1"/>
  <c r="I608" i="16"/>
  <c r="K608" i="16"/>
  <c r="O608" i="16"/>
  <c r="Q608" i="16"/>
  <c r="V608" i="16"/>
  <c r="G611" i="16"/>
  <c r="I611" i="16"/>
  <c r="K611" i="16"/>
  <c r="M611" i="16"/>
  <c r="O611" i="16"/>
  <c r="Q611" i="16"/>
  <c r="V611" i="16"/>
  <c r="G622" i="16"/>
  <c r="I622" i="16"/>
  <c r="K622" i="16"/>
  <c r="M622" i="16"/>
  <c r="O622" i="16"/>
  <c r="Q622" i="16"/>
  <c r="V622" i="16"/>
  <c r="G627" i="16"/>
  <c r="I627" i="16"/>
  <c r="K627" i="16"/>
  <c r="M627" i="16"/>
  <c r="O627" i="16"/>
  <c r="Q627" i="16"/>
  <c r="V627" i="16"/>
  <c r="G629" i="16"/>
  <c r="I629" i="16"/>
  <c r="K629" i="16"/>
  <c r="M629" i="16"/>
  <c r="O629" i="16"/>
  <c r="Q629" i="16"/>
  <c r="V629" i="16"/>
  <c r="G632" i="16"/>
  <c r="I632" i="16"/>
  <c r="K632" i="16"/>
  <c r="M632" i="16"/>
  <c r="O632" i="16"/>
  <c r="Q632" i="16"/>
  <c r="V632" i="16"/>
  <c r="G635" i="16"/>
  <c r="I635" i="16"/>
  <c r="K635" i="16"/>
  <c r="M635" i="16"/>
  <c r="O635" i="16"/>
  <c r="Q635" i="16"/>
  <c r="V635" i="16"/>
  <c r="G644" i="16"/>
  <c r="M644" i="16" s="1"/>
  <c r="I644" i="16"/>
  <c r="K644" i="16"/>
  <c r="O644" i="16"/>
  <c r="Q644" i="16"/>
  <c r="V644" i="16"/>
  <c r="G648" i="16"/>
  <c r="I648" i="16"/>
  <c r="K648" i="16"/>
  <c r="M648" i="16"/>
  <c r="O648" i="16"/>
  <c r="Q648" i="16"/>
  <c r="V648" i="16"/>
  <c r="G650" i="16"/>
  <c r="M650" i="16" s="1"/>
  <c r="I650" i="16"/>
  <c r="K650" i="16"/>
  <c r="O650" i="16"/>
  <c r="Q650" i="16"/>
  <c r="V650" i="16"/>
  <c r="G656" i="16"/>
  <c r="I656" i="16"/>
  <c r="K656" i="16"/>
  <c r="M656" i="16"/>
  <c r="O656" i="16"/>
  <c r="Q656" i="16"/>
  <c r="V656" i="16"/>
  <c r="G660" i="16"/>
  <c r="I660" i="16"/>
  <c r="K660" i="16"/>
  <c r="M660" i="16"/>
  <c r="O660" i="16"/>
  <c r="Q660" i="16"/>
  <c r="V660" i="16"/>
  <c r="AE663" i="16"/>
  <c r="G70" i="15"/>
  <c r="BA49" i="15"/>
  <c r="BA46" i="15"/>
  <c r="BA43" i="15"/>
  <c r="BA39" i="15"/>
  <c r="BA35" i="15"/>
  <c r="BA34" i="15"/>
  <c r="BA31" i="15"/>
  <c r="BA29" i="15"/>
  <c r="BA28" i="15"/>
  <c r="BA15" i="15"/>
  <c r="G9" i="15"/>
  <c r="I9" i="15"/>
  <c r="K9" i="15"/>
  <c r="M9" i="15"/>
  <c r="O9" i="15"/>
  <c r="Q9" i="15"/>
  <c r="V9" i="15"/>
  <c r="V8" i="15" s="1"/>
  <c r="G10" i="15"/>
  <c r="AF70" i="15" s="1"/>
  <c r="I10" i="15"/>
  <c r="K10" i="15"/>
  <c r="M10" i="15"/>
  <c r="O10" i="15"/>
  <c r="Q10" i="15"/>
  <c r="V10" i="15"/>
  <c r="G11" i="15"/>
  <c r="M11" i="15" s="1"/>
  <c r="M8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I8" i="15" s="1"/>
  <c r="K13" i="15"/>
  <c r="K8" i="15" s="1"/>
  <c r="O13" i="15"/>
  <c r="Q13" i="15"/>
  <c r="V13" i="15"/>
  <c r="G14" i="15"/>
  <c r="I14" i="15"/>
  <c r="K14" i="15"/>
  <c r="M14" i="15"/>
  <c r="O14" i="15"/>
  <c r="Q14" i="15"/>
  <c r="V14" i="15"/>
  <c r="G16" i="15"/>
  <c r="I16" i="15"/>
  <c r="K16" i="15"/>
  <c r="M16" i="15"/>
  <c r="O16" i="15"/>
  <c r="O8" i="15" s="1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20" i="15"/>
  <c r="I20" i="15"/>
  <c r="K20" i="15"/>
  <c r="M20" i="15"/>
  <c r="O20" i="15"/>
  <c r="Q20" i="15"/>
  <c r="V20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30" i="15"/>
  <c r="I30" i="15"/>
  <c r="K30" i="15"/>
  <c r="M30" i="15"/>
  <c r="O30" i="15"/>
  <c r="Q30" i="15"/>
  <c r="Q8" i="15" s="1"/>
  <c r="V30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6" i="15"/>
  <c r="M36" i="15" s="1"/>
  <c r="I36" i="15"/>
  <c r="K36" i="15"/>
  <c r="O36" i="15"/>
  <c r="Q36" i="15"/>
  <c r="V36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O40" i="15" s="1"/>
  <c r="Q41" i="15"/>
  <c r="Q40" i="15" s="1"/>
  <c r="V41" i="15"/>
  <c r="V40" i="15" s="1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50" i="15"/>
  <c r="M50" i="15" s="1"/>
  <c r="I50" i="15"/>
  <c r="I40" i="15" s="1"/>
  <c r="K50" i="15"/>
  <c r="O50" i="15"/>
  <c r="Q50" i="15"/>
  <c r="V50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K40" i="15" s="1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AE70" i="15"/>
  <c r="G34" i="14"/>
  <c r="BA10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2" i="14"/>
  <c r="G13" i="14"/>
  <c r="I13" i="14"/>
  <c r="I12" i="14" s="1"/>
  <c r="K13" i="14"/>
  <c r="K12" i="14" s="1"/>
  <c r="M13" i="14"/>
  <c r="M12" i="14" s="1"/>
  <c r="O13" i="14"/>
  <c r="O12" i="14" s="1"/>
  <c r="Q13" i="14"/>
  <c r="Q12" i="14" s="1"/>
  <c r="V13" i="14"/>
  <c r="V12" i="14" s="1"/>
  <c r="G15" i="14"/>
  <c r="I15" i="14"/>
  <c r="K15" i="14"/>
  <c r="G16" i="14"/>
  <c r="I16" i="14"/>
  <c r="K16" i="14"/>
  <c r="M16" i="14"/>
  <c r="M15" i="14" s="1"/>
  <c r="O16" i="14"/>
  <c r="O15" i="14" s="1"/>
  <c r="Q16" i="14"/>
  <c r="Q15" i="14" s="1"/>
  <c r="V16" i="14"/>
  <c r="V15" i="14" s="1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K26" i="14"/>
  <c r="O26" i="14"/>
  <c r="Q26" i="14"/>
  <c r="V26" i="14"/>
  <c r="G27" i="14"/>
  <c r="M27" i="14" s="1"/>
  <c r="M26" i="14" s="1"/>
  <c r="I27" i="14"/>
  <c r="I26" i="14" s="1"/>
  <c r="K27" i="14"/>
  <c r="O27" i="14"/>
  <c r="Q27" i="14"/>
  <c r="V27" i="14"/>
  <c r="G29" i="14"/>
  <c r="I29" i="14"/>
  <c r="K29" i="14"/>
  <c r="M29" i="14"/>
  <c r="O29" i="14"/>
  <c r="Q29" i="14"/>
  <c r="V29" i="14"/>
  <c r="AE34" i="14"/>
  <c r="G322" i="13"/>
  <c r="BA314" i="13"/>
  <c r="BA288" i="13"/>
  <c r="BA285" i="13"/>
  <c r="BA49" i="13"/>
  <c r="BA42" i="13"/>
  <c r="BA16" i="13"/>
  <c r="O8" i="13"/>
  <c r="Q8" i="13"/>
  <c r="V8" i="13"/>
  <c r="G9" i="13"/>
  <c r="M9" i="13" s="1"/>
  <c r="M8" i="13" s="1"/>
  <c r="I9" i="13"/>
  <c r="I8" i="13" s="1"/>
  <c r="K9" i="13"/>
  <c r="K8" i="13" s="1"/>
  <c r="O9" i="13"/>
  <c r="Q9" i="13"/>
  <c r="V9" i="13"/>
  <c r="G14" i="13"/>
  <c r="G13" i="13" s="1"/>
  <c r="I14" i="13"/>
  <c r="I13" i="13" s="1"/>
  <c r="K14" i="13"/>
  <c r="K13" i="13" s="1"/>
  <c r="M14" i="13"/>
  <c r="O14" i="13"/>
  <c r="O13" i="13" s="1"/>
  <c r="Q14" i="13"/>
  <c r="V14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Q13" i="13" s="1"/>
  <c r="V21" i="13"/>
  <c r="V13" i="13" s="1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V27" i="13"/>
  <c r="G30" i="13"/>
  <c r="M30" i="13" s="1"/>
  <c r="I30" i="13"/>
  <c r="K30" i="13"/>
  <c r="O30" i="13"/>
  <c r="Q30" i="13"/>
  <c r="V30" i="13"/>
  <c r="G33" i="13"/>
  <c r="I33" i="13"/>
  <c r="K33" i="13"/>
  <c r="M33" i="13"/>
  <c r="O33" i="13"/>
  <c r="Q33" i="13"/>
  <c r="V33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1" i="13"/>
  <c r="I41" i="13"/>
  <c r="K41" i="13"/>
  <c r="M41" i="13"/>
  <c r="O41" i="13"/>
  <c r="Q41" i="13"/>
  <c r="V41" i="13"/>
  <c r="G45" i="13"/>
  <c r="G44" i="13" s="1"/>
  <c r="I45" i="13"/>
  <c r="I44" i="13" s="1"/>
  <c r="K45" i="13"/>
  <c r="K44" i="13" s="1"/>
  <c r="M45" i="13"/>
  <c r="M44" i="13" s="1"/>
  <c r="O45" i="13"/>
  <c r="O44" i="13" s="1"/>
  <c r="Q45" i="13"/>
  <c r="Q44" i="13" s="1"/>
  <c r="V45" i="13"/>
  <c r="V44" i="13" s="1"/>
  <c r="G47" i="13"/>
  <c r="G48" i="13"/>
  <c r="I48" i="13"/>
  <c r="I47" i="13" s="1"/>
  <c r="K48" i="13"/>
  <c r="K47" i="13" s="1"/>
  <c r="M48" i="13"/>
  <c r="M47" i="13" s="1"/>
  <c r="O48" i="13"/>
  <c r="O47" i="13" s="1"/>
  <c r="Q48" i="13"/>
  <c r="Q47" i="13" s="1"/>
  <c r="V48" i="13"/>
  <c r="V47" i="13" s="1"/>
  <c r="K54" i="13"/>
  <c r="G55" i="13"/>
  <c r="I55" i="13"/>
  <c r="K55" i="13"/>
  <c r="M55" i="13"/>
  <c r="O55" i="13"/>
  <c r="O54" i="13" s="1"/>
  <c r="Q55" i="13"/>
  <c r="Q54" i="13" s="1"/>
  <c r="V55" i="13"/>
  <c r="V54" i="13" s="1"/>
  <c r="G60" i="13"/>
  <c r="I60" i="13"/>
  <c r="K60" i="13"/>
  <c r="M60" i="13"/>
  <c r="O60" i="13"/>
  <c r="Q60" i="13"/>
  <c r="V60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1" i="13"/>
  <c r="I71" i="13"/>
  <c r="K71" i="13"/>
  <c r="M71" i="13"/>
  <c r="O71" i="13"/>
  <c r="Q71" i="13"/>
  <c r="V71" i="13"/>
  <c r="G73" i="13"/>
  <c r="M73" i="13" s="1"/>
  <c r="I73" i="13"/>
  <c r="I54" i="13" s="1"/>
  <c r="K73" i="13"/>
  <c r="O73" i="13"/>
  <c r="Q73" i="13"/>
  <c r="V73" i="13"/>
  <c r="G76" i="13"/>
  <c r="G75" i="13" s="1"/>
  <c r="I76" i="13"/>
  <c r="I75" i="13" s="1"/>
  <c r="K76" i="13"/>
  <c r="K75" i="13" s="1"/>
  <c r="M76" i="13"/>
  <c r="O76" i="13"/>
  <c r="Q76" i="13"/>
  <c r="V76" i="13"/>
  <c r="G80" i="13"/>
  <c r="I80" i="13"/>
  <c r="K80" i="13"/>
  <c r="M80" i="13"/>
  <c r="O80" i="13"/>
  <c r="Q80" i="13"/>
  <c r="V80" i="13"/>
  <c r="G83" i="13"/>
  <c r="I83" i="13"/>
  <c r="K83" i="13"/>
  <c r="M83" i="13"/>
  <c r="O83" i="13"/>
  <c r="O75" i="13" s="1"/>
  <c r="Q83" i="13"/>
  <c r="Q75" i="13" s="1"/>
  <c r="V83" i="13"/>
  <c r="G86" i="13"/>
  <c r="I86" i="13"/>
  <c r="K86" i="13"/>
  <c r="M86" i="13"/>
  <c r="O86" i="13"/>
  <c r="Q86" i="13"/>
  <c r="V86" i="13"/>
  <c r="G89" i="13"/>
  <c r="I89" i="13"/>
  <c r="K89" i="13"/>
  <c r="M89" i="13"/>
  <c r="O89" i="13"/>
  <c r="Q89" i="13"/>
  <c r="V89" i="13"/>
  <c r="V75" i="13" s="1"/>
  <c r="G92" i="13"/>
  <c r="M92" i="13" s="1"/>
  <c r="I92" i="13"/>
  <c r="K92" i="13"/>
  <c r="O92" i="13"/>
  <c r="Q92" i="13"/>
  <c r="V92" i="13"/>
  <c r="G95" i="13"/>
  <c r="I95" i="13"/>
  <c r="K95" i="13"/>
  <c r="M95" i="13"/>
  <c r="O95" i="13"/>
  <c r="Q95" i="13"/>
  <c r="V95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4" i="13"/>
  <c r="I104" i="13"/>
  <c r="K104" i="13"/>
  <c r="M104" i="13"/>
  <c r="O104" i="13"/>
  <c r="Q104" i="13"/>
  <c r="V104" i="13"/>
  <c r="G109" i="13"/>
  <c r="I109" i="13"/>
  <c r="K109" i="13"/>
  <c r="M109" i="13"/>
  <c r="O109" i="13"/>
  <c r="Q109" i="13"/>
  <c r="V109" i="13"/>
  <c r="G113" i="13"/>
  <c r="I113" i="13"/>
  <c r="K113" i="13"/>
  <c r="M113" i="13"/>
  <c r="O113" i="13"/>
  <c r="Q113" i="13"/>
  <c r="V113" i="13"/>
  <c r="G115" i="13"/>
  <c r="I115" i="13"/>
  <c r="K115" i="13"/>
  <c r="M115" i="13"/>
  <c r="O115" i="13"/>
  <c r="Q115" i="13"/>
  <c r="V115" i="13"/>
  <c r="G117" i="13"/>
  <c r="I117" i="13"/>
  <c r="K117" i="13"/>
  <c r="M117" i="13"/>
  <c r="O117" i="13"/>
  <c r="Q117" i="13"/>
  <c r="V117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2" i="13"/>
  <c r="I122" i="13"/>
  <c r="K122" i="13"/>
  <c r="M122" i="13"/>
  <c r="O122" i="13"/>
  <c r="O121" i="13" s="1"/>
  <c r="Q122" i="13"/>
  <c r="Q121" i="13" s="1"/>
  <c r="V122" i="13"/>
  <c r="V121" i="13" s="1"/>
  <c r="G125" i="13"/>
  <c r="I125" i="13"/>
  <c r="K125" i="13"/>
  <c r="M125" i="13"/>
  <c r="O125" i="13"/>
  <c r="Q125" i="13"/>
  <c r="V125" i="13"/>
  <c r="G128" i="13"/>
  <c r="I128" i="13"/>
  <c r="K128" i="13"/>
  <c r="M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M121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7" i="13"/>
  <c r="M137" i="13" s="1"/>
  <c r="I137" i="13"/>
  <c r="I121" i="13" s="1"/>
  <c r="K137" i="13"/>
  <c r="K121" i="13" s="1"/>
  <c r="O137" i="13"/>
  <c r="Q137" i="13"/>
  <c r="V137" i="13"/>
  <c r="G139" i="13"/>
  <c r="I139" i="13"/>
  <c r="K139" i="13"/>
  <c r="M139" i="13"/>
  <c r="O139" i="13"/>
  <c r="Q139" i="13"/>
  <c r="V139" i="13"/>
  <c r="G141" i="13"/>
  <c r="I141" i="13"/>
  <c r="K141" i="13"/>
  <c r="M141" i="13"/>
  <c r="O141" i="13"/>
  <c r="Q141" i="13"/>
  <c r="V141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G152" i="13"/>
  <c r="I152" i="13"/>
  <c r="K152" i="13"/>
  <c r="K151" i="13" s="1"/>
  <c r="M152" i="13"/>
  <c r="M151" i="13" s="1"/>
  <c r="O152" i="13"/>
  <c r="O151" i="13" s="1"/>
  <c r="Q152" i="13"/>
  <c r="Q151" i="13" s="1"/>
  <c r="V152" i="13"/>
  <c r="V151" i="13" s="1"/>
  <c r="G161" i="13"/>
  <c r="I161" i="13"/>
  <c r="K161" i="13"/>
  <c r="M161" i="13"/>
  <c r="O161" i="13"/>
  <c r="Q161" i="13"/>
  <c r="V161" i="13"/>
  <c r="G163" i="13"/>
  <c r="I163" i="13"/>
  <c r="K163" i="13"/>
  <c r="M163" i="13"/>
  <c r="O163" i="13"/>
  <c r="Q163" i="13"/>
  <c r="V163" i="13"/>
  <c r="I165" i="13"/>
  <c r="K165" i="13"/>
  <c r="O165" i="13"/>
  <c r="Q165" i="13"/>
  <c r="G166" i="13"/>
  <c r="I166" i="13"/>
  <c r="K166" i="13"/>
  <c r="M166" i="13"/>
  <c r="O166" i="13"/>
  <c r="Q166" i="13"/>
  <c r="V166" i="13"/>
  <c r="V165" i="13" s="1"/>
  <c r="G171" i="13"/>
  <c r="I171" i="13"/>
  <c r="K171" i="13"/>
  <c r="M171" i="13"/>
  <c r="O171" i="13"/>
  <c r="Q171" i="13"/>
  <c r="V171" i="13"/>
  <c r="G177" i="13"/>
  <c r="M177" i="13" s="1"/>
  <c r="M165" i="13" s="1"/>
  <c r="I177" i="13"/>
  <c r="K177" i="13"/>
  <c r="O177" i="13"/>
  <c r="Q177" i="13"/>
  <c r="V177" i="13"/>
  <c r="O182" i="13"/>
  <c r="Q182" i="13"/>
  <c r="V182" i="13"/>
  <c r="G183" i="13"/>
  <c r="M183" i="13" s="1"/>
  <c r="M182" i="13" s="1"/>
  <c r="I183" i="13"/>
  <c r="I182" i="13" s="1"/>
  <c r="K183" i="13"/>
  <c r="K182" i="13" s="1"/>
  <c r="O183" i="13"/>
  <c r="Q183" i="13"/>
  <c r="V183" i="13"/>
  <c r="Q185" i="13"/>
  <c r="V185" i="13"/>
  <c r="G186" i="13"/>
  <c r="G185" i="13" s="1"/>
  <c r="I186" i="13"/>
  <c r="I185" i="13" s="1"/>
  <c r="K186" i="13"/>
  <c r="K185" i="13" s="1"/>
  <c r="M186" i="13"/>
  <c r="M185" i="13" s="1"/>
  <c r="O186" i="13"/>
  <c r="O185" i="13" s="1"/>
  <c r="Q186" i="13"/>
  <c r="V186" i="13"/>
  <c r="G188" i="13"/>
  <c r="I188" i="13"/>
  <c r="K188" i="13"/>
  <c r="M188" i="13"/>
  <c r="O188" i="13"/>
  <c r="Q188" i="13"/>
  <c r="V188" i="13"/>
  <c r="G191" i="13"/>
  <c r="I191" i="13"/>
  <c r="K191" i="13"/>
  <c r="M191" i="13"/>
  <c r="O191" i="13"/>
  <c r="Q191" i="13"/>
  <c r="V191" i="13"/>
  <c r="G197" i="13"/>
  <c r="I197" i="13"/>
  <c r="K197" i="13"/>
  <c r="M197" i="13"/>
  <c r="O197" i="13"/>
  <c r="Q197" i="13"/>
  <c r="V197" i="13"/>
  <c r="G202" i="13"/>
  <c r="M202" i="13" s="1"/>
  <c r="I202" i="13"/>
  <c r="I190" i="13" s="1"/>
  <c r="K202" i="13"/>
  <c r="O202" i="13"/>
  <c r="Q202" i="13"/>
  <c r="V202" i="13"/>
  <c r="G206" i="13"/>
  <c r="I206" i="13"/>
  <c r="K206" i="13"/>
  <c r="M206" i="13"/>
  <c r="O206" i="13"/>
  <c r="Q206" i="13"/>
  <c r="V206" i="13"/>
  <c r="G210" i="13"/>
  <c r="I210" i="13"/>
  <c r="K210" i="13"/>
  <c r="K190" i="13" s="1"/>
  <c r="M210" i="13"/>
  <c r="O210" i="13"/>
  <c r="Q210" i="13"/>
  <c r="V210" i="13"/>
  <c r="G214" i="13"/>
  <c r="I214" i="13"/>
  <c r="K214" i="13"/>
  <c r="M214" i="13"/>
  <c r="O214" i="13"/>
  <c r="Q214" i="13"/>
  <c r="V214" i="13"/>
  <c r="G218" i="13"/>
  <c r="I218" i="13"/>
  <c r="K218" i="13"/>
  <c r="M218" i="13"/>
  <c r="O218" i="13"/>
  <c r="O190" i="13" s="1"/>
  <c r="Q218" i="13"/>
  <c r="Q190" i="13" s="1"/>
  <c r="V218" i="13"/>
  <c r="G222" i="13"/>
  <c r="I222" i="13"/>
  <c r="K222" i="13"/>
  <c r="M222" i="13"/>
  <c r="O222" i="13"/>
  <c r="Q222" i="13"/>
  <c r="V222" i="13"/>
  <c r="G226" i="13"/>
  <c r="I226" i="13"/>
  <c r="K226" i="13"/>
  <c r="M226" i="13"/>
  <c r="O226" i="13"/>
  <c r="Q226" i="13"/>
  <c r="V226" i="13"/>
  <c r="G229" i="13"/>
  <c r="M229" i="13" s="1"/>
  <c r="I229" i="13"/>
  <c r="K229" i="13"/>
  <c r="O229" i="13"/>
  <c r="Q229" i="13"/>
  <c r="V229" i="13"/>
  <c r="G233" i="13"/>
  <c r="I233" i="13"/>
  <c r="K233" i="13"/>
  <c r="M233" i="13"/>
  <c r="O233" i="13"/>
  <c r="Q233" i="13"/>
  <c r="V233" i="13"/>
  <c r="G236" i="13"/>
  <c r="M236" i="13" s="1"/>
  <c r="I236" i="13"/>
  <c r="K236" i="13"/>
  <c r="O236" i="13"/>
  <c r="Q236" i="13"/>
  <c r="V236" i="13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V243" i="13"/>
  <c r="G246" i="13"/>
  <c r="I246" i="13"/>
  <c r="K246" i="13"/>
  <c r="M246" i="13"/>
  <c r="O246" i="13"/>
  <c r="Q246" i="13"/>
  <c r="V246" i="13"/>
  <c r="G249" i="13"/>
  <c r="I249" i="13"/>
  <c r="K249" i="13"/>
  <c r="M249" i="13"/>
  <c r="O249" i="13"/>
  <c r="Q249" i="13"/>
  <c r="V249" i="13"/>
  <c r="V190" i="13" s="1"/>
  <c r="G252" i="13"/>
  <c r="I252" i="13"/>
  <c r="K252" i="13"/>
  <c r="M252" i="13"/>
  <c r="O252" i="13"/>
  <c r="Q252" i="13"/>
  <c r="V252" i="13"/>
  <c r="G255" i="13"/>
  <c r="I255" i="13"/>
  <c r="K255" i="13"/>
  <c r="M255" i="13"/>
  <c r="O255" i="13"/>
  <c r="Q255" i="13"/>
  <c r="V255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67" i="13"/>
  <c r="I267" i="13"/>
  <c r="K267" i="13"/>
  <c r="M267" i="13"/>
  <c r="G268" i="13"/>
  <c r="I268" i="13"/>
  <c r="K268" i="13"/>
  <c r="M268" i="13"/>
  <c r="O268" i="13"/>
  <c r="O267" i="13" s="1"/>
  <c r="Q268" i="13"/>
  <c r="Q267" i="13" s="1"/>
  <c r="V268" i="13"/>
  <c r="V267" i="13" s="1"/>
  <c r="G273" i="13"/>
  <c r="I273" i="13"/>
  <c r="K273" i="13"/>
  <c r="M273" i="13"/>
  <c r="O273" i="13"/>
  <c r="Q273" i="13"/>
  <c r="V273" i="13"/>
  <c r="G277" i="13"/>
  <c r="I277" i="13"/>
  <c r="K277" i="13"/>
  <c r="M277" i="13"/>
  <c r="O277" i="13"/>
  <c r="Q277" i="13"/>
  <c r="V277" i="13"/>
  <c r="G280" i="13"/>
  <c r="I280" i="13"/>
  <c r="K280" i="13"/>
  <c r="M280" i="13"/>
  <c r="O280" i="13"/>
  <c r="Q280" i="13"/>
  <c r="V280" i="13"/>
  <c r="G283" i="13"/>
  <c r="G284" i="13"/>
  <c r="I284" i="13"/>
  <c r="I283" i="13" s="1"/>
  <c r="K284" i="13"/>
  <c r="K283" i="13" s="1"/>
  <c r="M284" i="13"/>
  <c r="M283" i="13" s="1"/>
  <c r="O284" i="13"/>
  <c r="O283" i="13" s="1"/>
  <c r="Q284" i="13"/>
  <c r="Q283" i="13" s="1"/>
  <c r="V284" i="13"/>
  <c r="V283" i="13" s="1"/>
  <c r="G287" i="13"/>
  <c r="M287" i="13" s="1"/>
  <c r="I287" i="13"/>
  <c r="K287" i="13"/>
  <c r="O287" i="13"/>
  <c r="Q287" i="13"/>
  <c r="V287" i="13"/>
  <c r="G298" i="13"/>
  <c r="I298" i="13"/>
  <c r="K298" i="13"/>
  <c r="M298" i="13"/>
  <c r="O298" i="13"/>
  <c r="Q298" i="13"/>
  <c r="V298" i="13"/>
  <c r="G300" i="13"/>
  <c r="I300" i="13"/>
  <c r="K300" i="13"/>
  <c r="M300" i="13"/>
  <c r="O300" i="13"/>
  <c r="Q300" i="13"/>
  <c r="V300" i="13"/>
  <c r="G302" i="13"/>
  <c r="I302" i="13"/>
  <c r="K302" i="13"/>
  <c r="M302" i="13"/>
  <c r="O302" i="13"/>
  <c r="Q302" i="13"/>
  <c r="V302" i="13"/>
  <c r="G305" i="13"/>
  <c r="I305" i="13"/>
  <c r="K305" i="13"/>
  <c r="M305" i="13"/>
  <c r="O305" i="13"/>
  <c r="Q305" i="13"/>
  <c r="V305" i="13"/>
  <c r="G308" i="13"/>
  <c r="I308" i="13"/>
  <c r="K308" i="13"/>
  <c r="M308" i="13"/>
  <c r="O308" i="13"/>
  <c r="Q308" i="13"/>
  <c r="V308" i="13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G316" i="13"/>
  <c r="I316" i="13"/>
  <c r="K316" i="13"/>
  <c r="M316" i="13"/>
  <c r="O316" i="13"/>
  <c r="Q316" i="13"/>
  <c r="V316" i="13"/>
  <c r="AE322" i="13"/>
  <c r="G586" i="12"/>
  <c r="BA533" i="12"/>
  <c r="BA473" i="12"/>
  <c r="BA444" i="12"/>
  <c r="BA401" i="12"/>
  <c r="BA240" i="12"/>
  <c r="BA235" i="12"/>
  <c r="BA150" i="12"/>
  <c r="BA142" i="12"/>
  <c r="BA138" i="12"/>
  <c r="BA121" i="12"/>
  <c r="BA113" i="12"/>
  <c r="BA103" i="12"/>
  <c r="BA96" i="12"/>
  <c r="BA77" i="12"/>
  <c r="BA73" i="12"/>
  <c r="BA70" i="12"/>
  <c r="BA66" i="12"/>
  <c r="BA57" i="12"/>
  <c r="BA53" i="12"/>
  <c r="BA48" i="12"/>
  <c r="BA44" i="12"/>
  <c r="BA40" i="12"/>
  <c r="BA37" i="12"/>
  <c r="BA34" i="12"/>
  <c r="BA30" i="12"/>
  <c r="BA26" i="12"/>
  <c r="G9" i="12"/>
  <c r="I9" i="12"/>
  <c r="K9" i="12"/>
  <c r="M9" i="12"/>
  <c r="O9" i="12"/>
  <c r="Q9" i="12"/>
  <c r="V9" i="12"/>
  <c r="V8" i="12" s="1"/>
  <c r="G12" i="12"/>
  <c r="I12" i="12"/>
  <c r="K12" i="12"/>
  <c r="M12" i="12"/>
  <c r="O12" i="12"/>
  <c r="Q12" i="12"/>
  <c r="V12" i="12"/>
  <c r="G16" i="12"/>
  <c r="G8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I8" i="12" s="1"/>
  <c r="K22" i="12"/>
  <c r="K8" i="12" s="1"/>
  <c r="O22" i="12"/>
  <c r="Q22" i="12"/>
  <c r="V22" i="12"/>
  <c r="G25" i="12"/>
  <c r="I25" i="12"/>
  <c r="K25" i="12"/>
  <c r="M25" i="12"/>
  <c r="O25" i="12"/>
  <c r="Q25" i="12"/>
  <c r="V25" i="12"/>
  <c r="G29" i="12"/>
  <c r="I29" i="12"/>
  <c r="K29" i="12"/>
  <c r="M29" i="12"/>
  <c r="O29" i="12"/>
  <c r="O8" i="12" s="1"/>
  <c r="Q29" i="12"/>
  <c r="V29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3" i="12"/>
  <c r="I43" i="12"/>
  <c r="K43" i="12"/>
  <c r="M43" i="12"/>
  <c r="O43" i="12"/>
  <c r="Q43" i="12"/>
  <c r="V43" i="12"/>
  <c r="G47" i="12"/>
  <c r="M47" i="12" s="1"/>
  <c r="I47" i="12"/>
  <c r="K47" i="12"/>
  <c r="O47" i="12"/>
  <c r="Q47" i="12"/>
  <c r="V47" i="12"/>
  <c r="G52" i="12"/>
  <c r="I52" i="12"/>
  <c r="K52" i="12"/>
  <c r="M52" i="12"/>
  <c r="O52" i="12"/>
  <c r="Q52" i="12"/>
  <c r="V52" i="12"/>
  <c r="G56" i="12"/>
  <c r="I56" i="12"/>
  <c r="K56" i="12"/>
  <c r="M56" i="12"/>
  <c r="O56" i="12"/>
  <c r="Q56" i="12"/>
  <c r="V56" i="12"/>
  <c r="G60" i="12"/>
  <c r="I60" i="12"/>
  <c r="K60" i="12"/>
  <c r="M60" i="12"/>
  <c r="O60" i="12"/>
  <c r="Q60" i="12"/>
  <c r="V60" i="12"/>
  <c r="G65" i="12"/>
  <c r="I65" i="12"/>
  <c r="K65" i="12"/>
  <c r="M65" i="12"/>
  <c r="O65" i="12"/>
  <c r="Q65" i="12"/>
  <c r="Q8" i="12" s="1"/>
  <c r="V65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3" i="12"/>
  <c r="M83" i="12" s="1"/>
  <c r="I83" i="12"/>
  <c r="K83" i="12"/>
  <c r="O83" i="12"/>
  <c r="Q83" i="12"/>
  <c r="V83" i="12"/>
  <c r="G87" i="12"/>
  <c r="I87" i="12"/>
  <c r="K87" i="12"/>
  <c r="M87" i="12"/>
  <c r="O87" i="12"/>
  <c r="Q87" i="12"/>
  <c r="V87" i="12"/>
  <c r="G91" i="12"/>
  <c r="I91" i="12"/>
  <c r="K91" i="12"/>
  <c r="M91" i="12"/>
  <c r="O91" i="12"/>
  <c r="Q91" i="12"/>
  <c r="V91" i="12"/>
  <c r="G95" i="12"/>
  <c r="I95" i="12"/>
  <c r="K95" i="12"/>
  <c r="M95" i="12"/>
  <c r="O95" i="12"/>
  <c r="Q95" i="12"/>
  <c r="V95" i="12"/>
  <c r="G99" i="12"/>
  <c r="I99" i="12"/>
  <c r="K99" i="12"/>
  <c r="M99" i="12"/>
  <c r="O99" i="12"/>
  <c r="Q99" i="12"/>
  <c r="V99" i="12"/>
  <c r="G109" i="12"/>
  <c r="I109" i="12"/>
  <c r="K109" i="12"/>
  <c r="M109" i="12"/>
  <c r="O109" i="12"/>
  <c r="Q109" i="12"/>
  <c r="V109" i="12"/>
  <c r="G118" i="12"/>
  <c r="I118" i="12"/>
  <c r="K118" i="12"/>
  <c r="M118" i="12"/>
  <c r="O118" i="12"/>
  <c r="Q118" i="12"/>
  <c r="V118" i="12"/>
  <c r="G126" i="12"/>
  <c r="M126" i="12" s="1"/>
  <c r="I126" i="12"/>
  <c r="K126" i="12"/>
  <c r="O126" i="12"/>
  <c r="Q126" i="12"/>
  <c r="V126" i="12"/>
  <c r="G132" i="12"/>
  <c r="I132" i="12"/>
  <c r="K132" i="12"/>
  <c r="M132" i="12"/>
  <c r="O132" i="12"/>
  <c r="Q132" i="12"/>
  <c r="V132" i="12"/>
  <c r="G137" i="12"/>
  <c r="I137" i="12"/>
  <c r="K137" i="12"/>
  <c r="M137" i="12"/>
  <c r="O137" i="12"/>
  <c r="Q137" i="12"/>
  <c r="V137" i="12"/>
  <c r="G141" i="12"/>
  <c r="I141" i="12"/>
  <c r="K141" i="12"/>
  <c r="M141" i="12"/>
  <c r="O141" i="12"/>
  <c r="Q141" i="12"/>
  <c r="V141" i="12"/>
  <c r="G145" i="12"/>
  <c r="I145" i="12"/>
  <c r="K145" i="12"/>
  <c r="M145" i="12"/>
  <c r="O145" i="12"/>
  <c r="Q145" i="12"/>
  <c r="V145" i="12"/>
  <c r="G149" i="12"/>
  <c r="I149" i="12"/>
  <c r="K149" i="12"/>
  <c r="M149" i="12"/>
  <c r="O149" i="12"/>
  <c r="Q149" i="12"/>
  <c r="V149" i="12"/>
  <c r="G153" i="12"/>
  <c r="I153" i="12"/>
  <c r="K153" i="12"/>
  <c r="M153" i="12"/>
  <c r="O153" i="12"/>
  <c r="Q153" i="12"/>
  <c r="V153" i="12"/>
  <c r="G157" i="12"/>
  <c r="M157" i="12" s="1"/>
  <c r="I157" i="12"/>
  <c r="K157" i="12"/>
  <c r="O157" i="12"/>
  <c r="Q157" i="12"/>
  <c r="V157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1" i="12"/>
  <c r="I171" i="12"/>
  <c r="K171" i="12"/>
  <c r="M171" i="12"/>
  <c r="O171" i="12"/>
  <c r="Q171" i="12"/>
  <c r="V171" i="12"/>
  <c r="G178" i="12"/>
  <c r="I178" i="12"/>
  <c r="K178" i="12"/>
  <c r="M178" i="12"/>
  <c r="O178" i="12"/>
  <c r="Q178" i="12"/>
  <c r="V178" i="12"/>
  <c r="G181" i="12"/>
  <c r="I181" i="12"/>
  <c r="K181" i="12"/>
  <c r="M181" i="12"/>
  <c r="O181" i="12"/>
  <c r="Q181" i="12"/>
  <c r="V181" i="12"/>
  <c r="G184" i="12"/>
  <c r="M184" i="12" s="1"/>
  <c r="I184" i="12"/>
  <c r="I177" i="12" s="1"/>
  <c r="K184" i="12"/>
  <c r="O184" i="12"/>
  <c r="Q184" i="12"/>
  <c r="V184" i="12"/>
  <c r="G187" i="12"/>
  <c r="I187" i="12"/>
  <c r="K187" i="12"/>
  <c r="M187" i="12"/>
  <c r="O187" i="12"/>
  <c r="Q187" i="12"/>
  <c r="V187" i="12"/>
  <c r="G191" i="12"/>
  <c r="I191" i="12"/>
  <c r="K191" i="12"/>
  <c r="K177" i="12" s="1"/>
  <c r="M191" i="12"/>
  <c r="O191" i="12"/>
  <c r="Q191" i="12"/>
  <c r="V191" i="12"/>
  <c r="G194" i="12"/>
  <c r="I194" i="12"/>
  <c r="K194" i="12"/>
  <c r="M194" i="12"/>
  <c r="O194" i="12"/>
  <c r="Q194" i="12"/>
  <c r="V194" i="12"/>
  <c r="G197" i="12"/>
  <c r="I197" i="12"/>
  <c r="K197" i="12"/>
  <c r="M197" i="12"/>
  <c r="O197" i="12"/>
  <c r="O177" i="12" s="1"/>
  <c r="Q197" i="12"/>
  <c r="Q177" i="12" s="1"/>
  <c r="V197" i="12"/>
  <c r="G200" i="12"/>
  <c r="I200" i="12"/>
  <c r="K200" i="12"/>
  <c r="M200" i="12"/>
  <c r="O200" i="12"/>
  <c r="Q200" i="12"/>
  <c r="V200" i="12"/>
  <c r="G203" i="12"/>
  <c r="I203" i="12"/>
  <c r="K203" i="12"/>
  <c r="M203" i="12"/>
  <c r="O203" i="12"/>
  <c r="Q203" i="12"/>
  <c r="V203" i="12"/>
  <c r="G207" i="12"/>
  <c r="M207" i="12" s="1"/>
  <c r="I207" i="12"/>
  <c r="K207" i="12"/>
  <c r="O207" i="12"/>
  <c r="Q207" i="12"/>
  <c r="V207" i="12"/>
  <c r="G210" i="12"/>
  <c r="I210" i="12"/>
  <c r="K210" i="12"/>
  <c r="M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G219" i="12"/>
  <c r="I219" i="12"/>
  <c r="K219" i="12"/>
  <c r="M219" i="12"/>
  <c r="O219" i="12"/>
  <c r="Q219" i="12"/>
  <c r="V219" i="12"/>
  <c r="G222" i="12"/>
  <c r="I222" i="12"/>
  <c r="K222" i="12"/>
  <c r="M222" i="12"/>
  <c r="O222" i="12"/>
  <c r="Q222" i="12"/>
  <c r="V222" i="12"/>
  <c r="G225" i="12"/>
  <c r="I225" i="12"/>
  <c r="K225" i="12"/>
  <c r="M225" i="12"/>
  <c r="O225" i="12"/>
  <c r="Q225" i="12"/>
  <c r="V225" i="12"/>
  <c r="V177" i="12" s="1"/>
  <c r="G229" i="12"/>
  <c r="G228" i="12" s="1"/>
  <c r="I229" i="12"/>
  <c r="I228" i="12" s="1"/>
  <c r="K229" i="12"/>
  <c r="K228" i="12" s="1"/>
  <c r="M229" i="12"/>
  <c r="O229" i="12"/>
  <c r="O228" i="12" s="1"/>
  <c r="Q229" i="12"/>
  <c r="Q228" i="12" s="1"/>
  <c r="V229" i="12"/>
  <c r="V228" i="12" s="1"/>
  <c r="G234" i="12"/>
  <c r="M234" i="12" s="1"/>
  <c r="I234" i="12"/>
  <c r="K234" i="12"/>
  <c r="O234" i="12"/>
  <c r="Q234" i="12"/>
  <c r="V234" i="12"/>
  <c r="G239" i="12"/>
  <c r="I239" i="12"/>
  <c r="K239" i="12"/>
  <c r="M239" i="12"/>
  <c r="O239" i="12"/>
  <c r="Q239" i="12"/>
  <c r="V239" i="12"/>
  <c r="G245" i="12"/>
  <c r="I245" i="12"/>
  <c r="K245" i="12"/>
  <c r="M245" i="12"/>
  <c r="O245" i="12"/>
  <c r="Q245" i="12"/>
  <c r="V245" i="12"/>
  <c r="V248" i="12"/>
  <c r="G249" i="12"/>
  <c r="G248" i="12" s="1"/>
  <c r="I249" i="12"/>
  <c r="I248" i="12" s="1"/>
  <c r="K249" i="12"/>
  <c r="K248" i="12" s="1"/>
  <c r="M249" i="12"/>
  <c r="M248" i="12" s="1"/>
  <c r="O249" i="12"/>
  <c r="O248" i="12" s="1"/>
  <c r="Q249" i="12"/>
  <c r="Q248" i="12" s="1"/>
  <c r="V249" i="12"/>
  <c r="G255" i="12"/>
  <c r="G254" i="12" s="1"/>
  <c r="I255" i="12"/>
  <c r="I254" i="12" s="1"/>
  <c r="K255" i="12"/>
  <c r="K254" i="12" s="1"/>
  <c r="M255" i="12"/>
  <c r="O255" i="12"/>
  <c r="O254" i="12" s="1"/>
  <c r="Q255" i="12"/>
  <c r="Q254" i="12" s="1"/>
  <c r="V255" i="12"/>
  <c r="V254" i="12" s="1"/>
  <c r="G258" i="12"/>
  <c r="M258" i="12" s="1"/>
  <c r="I258" i="12"/>
  <c r="K258" i="12"/>
  <c r="O258" i="12"/>
  <c r="Q258" i="12"/>
  <c r="V258" i="12"/>
  <c r="G263" i="12"/>
  <c r="I263" i="12"/>
  <c r="K263" i="12"/>
  <c r="M263" i="12"/>
  <c r="O263" i="12"/>
  <c r="Q263" i="12"/>
  <c r="V263" i="12"/>
  <c r="G267" i="12"/>
  <c r="M267" i="12" s="1"/>
  <c r="I267" i="12"/>
  <c r="K267" i="12"/>
  <c r="O267" i="12"/>
  <c r="Q267" i="12"/>
  <c r="V267" i="12"/>
  <c r="G271" i="12"/>
  <c r="I271" i="12"/>
  <c r="K271" i="12"/>
  <c r="M271" i="12"/>
  <c r="O271" i="12"/>
  <c r="Q271" i="12"/>
  <c r="V271" i="12"/>
  <c r="G275" i="12"/>
  <c r="I275" i="12"/>
  <c r="K275" i="12"/>
  <c r="M275" i="12"/>
  <c r="O275" i="12"/>
  <c r="Q275" i="12"/>
  <c r="V275" i="12"/>
  <c r="G278" i="12"/>
  <c r="I278" i="12"/>
  <c r="K278" i="12"/>
  <c r="M278" i="12"/>
  <c r="O278" i="12"/>
  <c r="Q278" i="12"/>
  <c r="V278" i="12"/>
  <c r="V282" i="12"/>
  <c r="G283" i="12"/>
  <c r="I283" i="12"/>
  <c r="K283" i="12"/>
  <c r="M283" i="12"/>
  <c r="O283" i="12"/>
  <c r="Q283" i="12"/>
  <c r="V283" i="12"/>
  <c r="G288" i="12"/>
  <c r="I288" i="12"/>
  <c r="K288" i="12"/>
  <c r="M288" i="12"/>
  <c r="O288" i="12"/>
  <c r="Q288" i="12"/>
  <c r="V288" i="12"/>
  <c r="G292" i="12"/>
  <c r="M292" i="12" s="1"/>
  <c r="M282" i="12" s="1"/>
  <c r="I292" i="12"/>
  <c r="I282" i="12" s="1"/>
  <c r="K292" i="12"/>
  <c r="O292" i="12"/>
  <c r="Q292" i="12"/>
  <c r="V292" i="12"/>
  <c r="G297" i="12"/>
  <c r="I297" i="12"/>
  <c r="K297" i="12"/>
  <c r="M297" i="12"/>
  <c r="O297" i="12"/>
  <c r="Q297" i="12"/>
  <c r="V297" i="12"/>
  <c r="G301" i="12"/>
  <c r="I301" i="12"/>
  <c r="K301" i="12"/>
  <c r="K282" i="12" s="1"/>
  <c r="M301" i="12"/>
  <c r="O301" i="12"/>
  <c r="Q301" i="12"/>
  <c r="V301" i="12"/>
  <c r="G306" i="12"/>
  <c r="I306" i="12"/>
  <c r="K306" i="12"/>
  <c r="M306" i="12"/>
  <c r="O306" i="12"/>
  <c r="Q306" i="12"/>
  <c r="V306" i="12"/>
  <c r="G310" i="12"/>
  <c r="I310" i="12"/>
  <c r="K310" i="12"/>
  <c r="M310" i="12"/>
  <c r="O310" i="12"/>
  <c r="O282" i="12" s="1"/>
  <c r="Q310" i="12"/>
  <c r="Q282" i="12" s="1"/>
  <c r="V310" i="12"/>
  <c r="G314" i="12"/>
  <c r="I314" i="12"/>
  <c r="K314" i="12"/>
  <c r="M314" i="12"/>
  <c r="O314" i="12"/>
  <c r="Q314" i="12"/>
  <c r="V314" i="12"/>
  <c r="G321" i="12"/>
  <c r="I321" i="12"/>
  <c r="K321" i="12"/>
  <c r="M321" i="12"/>
  <c r="O321" i="12"/>
  <c r="Q321" i="12"/>
  <c r="V321" i="12"/>
  <c r="G326" i="12"/>
  <c r="M326" i="12" s="1"/>
  <c r="I326" i="12"/>
  <c r="K326" i="12"/>
  <c r="O326" i="12"/>
  <c r="Q326" i="12"/>
  <c r="V326" i="12"/>
  <c r="G334" i="12"/>
  <c r="I334" i="12"/>
  <c r="K334" i="12"/>
  <c r="M334" i="12"/>
  <c r="O334" i="12"/>
  <c r="Q334" i="12"/>
  <c r="V334" i="12"/>
  <c r="G339" i="12"/>
  <c r="M339" i="12" s="1"/>
  <c r="I339" i="12"/>
  <c r="K339" i="12"/>
  <c r="O339" i="12"/>
  <c r="Q339" i="12"/>
  <c r="V339" i="12"/>
  <c r="G344" i="12"/>
  <c r="I344" i="12"/>
  <c r="K344" i="12"/>
  <c r="M344" i="12"/>
  <c r="O344" i="12"/>
  <c r="Q344" i="12"/>
  <c r="V344" i="12"/>
  <c r="G348" i="12"/>
  <c r="I348" i="12"/>
  <c r="K348" i="12"/>
  <c r="M348" i="12"/>
  <c r="O348" i="12"/>
  <c r="Q348" i="12"/>
  <c r="V348" i="12"/>
  <c r="G353" i="12"/>
  <c r="G352" i="12" s="1"/>
  <c r="I353" i="12"/>
  <c r="I352" i="12" s="1"/>
  <c r="K353" i="12"/>
  <c r="K352" i="12" s="1"/>
  <c r="M353" i="12"/>
  <c r="M352" i="12" s="1"/>
  <c r="O353" i="12"/>
  <c r="O352" i="12" s="1"/>
  <c r="Q353" i="12"/>
  <c r="Q352" i="12" s="1"/>
  <c r="V353" i="12"/>
  <c r="V352" i="12" s="1"/>
  <c r="G358" i="12"/>
  <c r="I358" i="12"/>
  <c r="K358" i="12"/>
  <c r="M358" i="12"/>
  <c r="O358" i="12"/>
  <c r="Q358" i="12"/>
  <c r="V358" i="12"/>
  <c r="G365" i="12"/>
  <c r="M365" i="12" s="1"/>
  <c r="M364" i="12" s="1"/>
  <c r="I365" i="12"/>
  <c r="I364" i="12" s="1"/>
  <c r="K365" i="12"/>
  <c r="O365" i="12"/>
  <c r="Q365" i="12"/>
  <c r="V365" i="12"/>
  <c r="G369" i="12"/>
  <c r="I369" i="12"/>
  <c r="K369" i="12"/>
  <c r="M369" i="12"/>
  <c r="O369" i="12"/>
  <c r="Q369" i="12"/>
  <c r="V369" i="12"/>
  <c r="G373" i="12"/>
  <c r="I373" i="12"/>
  <c r="K373" i="12"/>
  <c r="K364" i="12" s="1"/>
  <c r="M373" i="12"/>
  <c r="O373" i="12"/>
  <c r="Q373" i="12"/>
  <c r="V373" i="12"/>
  <c r="G377" i="12"/>
  <c r="I377" i="12"/>
  <c r="K377" i="12"/>
  <c r="M377" i="12"/>
  <c r="O377" i="12"/>
  <c r="Q377" i="12"/>
  <c r="V377" i="12"/>
  <c r="G382" i="12"/>
  <c r="I382" i="12"/>
  <c r="K382" i="12"/>
  <c r="M382" i="12"/>
  <c r="O382" i="12"/>
  <c r="O364" i="12" s="1"/>
  <c r="Q382" i="12"/>
  <c r="Q364" i="12" s="1"/>
  <c r="V382" i="12"/>
  <c r="G386" i="12"/>
  <c r="I386" i="12"/>
  <c r="K386" i="12"/>
  <c r="M386" i="12"/>
  <c r="O386" i="12"/>
  <c r="Q386" i="12"/>
  <c r="V386" i="12"/>
  <c r="G390" i="12"/>
  <c r="I390" i="12"/>
  <c r="K390" i="12"/>
  <c r="M390" i="12"/>
  <c r="O390" i="12"/>
  <c r="Q390" i="12"/>
  <c r="V390" i="12"/>
  <c r="V364" i="12" s="1"/>
  <c r="G394" i="12"/>
  <c r="G395" i="12"/>
  <c r="I395" i="12"/>
  <c r="I394" i="12" s="1"/>
  <c r="K395" i="12"/>
  <c r="K394" i="12" s="1"/>
  <c r="M395" i="12"/>
  <c r="O395" i="12"/>
  <c r="O394" i="12" s="1"/>
  <c r="Q395" i="12"/>
  <c r="Q394" i="12" s="1"/>
  <c r="V395" i="12"/>
  <c r="V394" i="12" s="1"/>
  <c r="G400" i="12"/>
  <c r="M400" i="12" s="1"/>
  <c r="I400" i="12"/>
  <c r="K400" i="12"/>
  <c r="O400" i="12"/>
  <c r="Q400" i="12"/>
  <c r="V400" i="12"/>
  <c r="G406" i="12"/>
  <c r="I406" i="12"/>
  <c r="K406" i="12"/>
  <c r="M406" i="12"/>
  <c r="O406" i="12"/>
  <c r="Q406" i="12"/>
  <c r="V406" i="12"/>
  <c r="G411" i="12"/>
  <c r="I411" i="12"/>
  <c r="K411" i="12"/>
  <c r="M411" i="12"/>
  <c r="O411" i="12"/>
  <c r="Q411" i="12"/>
  <c r="V411" i="12"/>
  <c r="G416" i="12"/>
  <c r="G415" i="12" s="1"/>
  <c r="I416" i="12"/>
  <c r="I415" i="12" s="1"/>
  <c r="K416" i="12"/>
  <c r="K415" i="12" s="1"/>
  <c r="M416" i="12"/>
  <c r="O416" i="12"/>
  <c r="O415" i="12" s="1"/>
  <c r="Q416" i="12"/>
  <c r="Q415" i="12" s="1"/>
  <c r="V416" i="12"/>
  <c r="V415" i="12" s="1"/>
  <c r="G421" i="12"/>
  <c r="I421" i="12"/>
  <c r="K421" i="12"/>
  <c r="M421" i="12"/>
  <c r="O421" i="12"/>
  <c r="Q421" i="12"/>
  <c r="V421" i="12"/>
  <c r="G425" i="12"/>
  <c r="I425" i="12"/>
  <c r="K425" i="12"/>
  <c r="M425" i="12"/>
  <c r="O425" i="12"/>
  <c r="Q425" i="12"/>
  <c r="V425" i="12"/>
  <c r="G429" i="12"/>
  <c r="M429" i="12" s="1"/>
  <c r="I429" i="12"/>
  <c r="K429" i="12"/>
  <c r="O429" i="12"/>
  <c r="Q429" i="12"/>
  <c r="V429" i="12"/>
  <c r="G432" i="12"/>
  <c r="I432" i="12"/>
  <c r="K432" i="12"/>
  <c r="M432" i="12"/>
  <c r="O432" i="12"/>
  <c r="Q432" i="12"/>
  <c r="V432" i="12"/>
  <c r="G435" i="12"/>
  <c r="I435" i="12"/>
  <c r="K435" i="12"/>
  <c r="M435" i="12"/>
  <c r="O435" i="12"/>
  <c r="Q435" i="12"/>
  <c r="V435" i="12"/>
  <c r="G439" i="12"/>
  <c r="G438" i="12" s="1"/>
  <c r="I439" i="12"/>
  <c r="I438" i="12" s="1"/>
  <c r="K439" i="12"/>
  <c r="K438" i="12" s="1"/>
  <c r="M439" i="12"/>
  <c r="M438" i="12" s="1"/>
  <c r="O439" i="12"/>
  <c r="O438" i="12" s="1"/>
  <c r="Q439" i="12"/>
  <c r="Q438" i="12" s="1"/>
  <c r="V439" i="12"/>
  <c r="G443" i="12"/>
  <c r="I443" i="12"/>
  <c r="K443" i="12"/>
  <c r="M443" i="12"/>
  <c r="O443" i="12"/>
  <c r="Q443" i="12"/>
  <c r="V443" i="12"/>
  <c r="G449" i="12"/>
  <c r="I449" i="12"/>
  <c r="K449" i="12"/>
  <c r="M449" i="12"/>
  <c r="O449" i="12"/>
  <c r="Q449" i="12"/>
  <c r="V449" i="12"/>
  <c r="V438" i="12" s="1"/>
  <c r="G453" i="12"/>
  <c r="M453" i="12" s="1"/>
  <c r="I453" i="12"/>
  <c r="K453" i="12"/>
  <c r="O453" i="12"/>
  <c r="Q453" i="12"/>
  <c r="V453" i="12"/>
  <c r="G457" i="12"/>
  <c r="I457" i="12"/>
  <c r="K457" i="12"/>
  <c r="M457" i="12"/>
  <c r="O457" i="12"/>
  <c r="Q457" i="12"/>
  <c r="V457" i="12"/>
  <c r="G461" i="12"/>
  <c r="M461" i="12" s="1"/>
  <c r="I461" i="12"/>
  <c r="K461" i="12"/>
  <c r="O461" i="12"/>
  <c r="Q461" i="12"/>
  <c r="V461" i="12"/>
  <c r="G465" i="12"/>
  <c r="I465" i="12"/>
  <c r="K465" i="12"/>
  <c r="M465" i="12"/>
  <c r="O465" i="12"/>
  <c r="Q465" i="12"/>
  <c r="V465" i="12"/>
  <c r="G470" i="12"/>
  <c r="I470" i="12"/>
  <c r="K470" i="12"/>
  <c r="M470" i="12"/>
  <c r="O470" i="12"/>
  <c r="Q470" i="12"/>
  <c r="V470" i="12"/>
  <c r="G472" i="12"/>
  <c r="I472" i="12"/>
  <c r="K472" i="12"/>
  <c r="M472" i="12"/>
  <c r="O472" i="12"/>
  <c r="Q472" i="12"/>
  <c r="V472" i="12"/>
  <c r="G476" i="12"/>
  <c r="I476" i="12"/>
  <c r="K476" i="12"/>
  <c r="M476" i="12"/>
  <c r="O476" i="12"/>
  <c r="Q476" i="12"/>
  <c r="V476" i="12"/>
  <c r="G478" i="12"/>
  <c r="I478" i="12"/>
  <c r="K478" i="12"/>
  <c r="M478" i="12"/>
  <c r="O478" i="12"/>
  <c r="Q478" i="12"/>
  <c r="V478" i="12"/>
  <c r="K481" i="12"/>
  <c r="O481" i="12"/>
  <c r="Q481" i="12"/>
  <c r="V481" i="12"/>
  <c r="G482" i="12"/>
  <c r="M482" i="12" s="1"/>
  <c r="M481" i="12" s="1"/>
  <c r="I482" i="12"/>
  <c r="I481" i="12" s="1"/>
  <c r="K482" i="12"/>
  <c r="O482" i="12"/>
  <c r="Q482" i="12"/>
  <c r="V482" i="12"/>
  <c r="G487" i="12"/>
  <c r="I487" i="12"/>
  <c r="K487" i="12"/>
  <c r="M487" i="12"/>
  <c r="O487" i="12"/>
  <c r="Q487" i="12"/>
  <c r="V487" i="12"/>
  <c r="G492" i="12"/>
  <c r="I492" i="12"/>
  <c r="K492" i="12"/>
  <c r="M492" i="12"/>
  <c r="O492" i="12"/>
  <c r="O491" i="12" s="1"/>
  <c r="Q492" i="12"/>
  <c r="Q491" i="12" s="1"/>
  <c r="V492" i="12"/>
  <c r="V491" i="12" s="1"/>
  <c r="G496" i="12"/>
  <c r="I496" i="12"/>
  <c r="K496" i="12"/>
  <c r="M496" i="12"/>
  <c r="O496" i="12"/>
  <c r="Q496" i="12"/>
  <c r="V496" i="12"/>
  <c r="G500" i="12"/>
  <c r="I500" i="12"/>
  <c r="K500" i="12"/>
  <c r="M500" i="12"/>
  <c r="O500" i="12"/>
  <c r="Q500" i="12"/>
  <c r="V500" i="12"/>
  <c r="G504" i="12"/>
  <c r="I504" i="12"/>
  <c r="K504" i="12"/>
  <c r="M504" i="12"/>
  <c r="O504" i="12"/>
  <c r="Q504" i="12"/>
  <c r="V504" i="12"/>
  <c r="G508" i="12"/>
  <c r="M508" i="12" s="1"/>
  <c r="M491" i="12" s="1"/>
  <c r="I508" i="12"/>
  <c r="K508" i="12"/>
  <c r="O508" i="12"/>
  <c r="Q508" i="12"/>
  <c r="V508" i="12"/>
  <c r="G513" i="12"/>
  <c r="I513" i="12"/>
  <c r="K513" i="12"/>
  <c r="M513" i="12"/>
  <c r="O513" i="12"/>
  <c r="Q513" i="12"/>
  <c r="V513" i="12"/>
  <c r="G518" i="12"/>
  <c r="M518" i="12" s="1"/>
  <c r="I518" i="12"/>
  <c r="I491" i="12" s="1"/>
  <c r="K518" i="12"/>
  <c r="K491" i="12" s="1"/>
  <c r="O518" i="12"/>
  <c r="Q518" i="12"/>
  <c r="V518" i="12"/>
  <c r="G523" i="12"/>
  <c r="I523" i="12"/>
  <c r="K523" i="12"/>
  <c r="M523" i="12"/>
  <c r="O523" i="12"/>
  <c r="Q523" i="12"/>
  <c r="V523" i="12"/>
  <c r="G527" i="12"/>
  <c r="I527" i="12"/>
  <c r="K527" i="12"/>
  <c r="M527" i="12"/>
  <c r="O527" i="12"/>
  <c r="G528" i="12"/>
  <c r="I528" i="12"/>
  <c r="K528" i="12"/>
  <c r="M528" i="12"/>
  <c r="O528" i="12"/>
  <c r="Q528" i="12"/>
  <c r="Q527" i="12" s="1"/>
  <c r="V528" i="12"/>
  <c r="V527" i="12" s="1"/>
  <c r="V531" i="12"/>
  <c r="G532" i="12"/>
  <c r="I532" i="12"/>
  <c r="K532" i="12"/>
  <c r="M532" i="12"/>
  <c r="O532" i="12"/>
  <c r="Q532" i="12"/>
  <c r="V532" i="12"/>
  <c r="G535" i="12"/>
  <c r="I535" i="12"/>
  <c r="K535" i="12"/>
  <c r="M535" i="12"/>
  <c r="O535" i="12"/>
  <c r="Q535" i="12"/>
  <c r="V535" i="12"/>
  <c r="G546" i="12"/>
  <c r="M546" i="12" s="1"/>
  <c r="I546" i="12"/>
  <c r="I531" i="12" s="1"/>
  <c r="K546" i="12"/>
  <c r="O546" i="12"/>
  <c r="Q546" i="12"/>
  <c r="V546" i="12"/>
  <c r="G550" i="12"/>
  <c r="I550" i="12"/>
  <c r="K550" i="12"/>
  <c r="M550" i="12"/>
  <c r="O550" i="12"/>
  <c r="Q550" i="12"/>
  <c r="V550" i="12"/>
  <c r="G552" i="12"/>
  <c r="I552" i="12"/>
  <c r="K552" i="12"/>
  <c r="K531" i="12" s="1"/>
  <c r="M552" i="12"/>
  <c r="O552" i="12"/>
  <c r="Q552" i="12"/>
  <c r="V552" i="12"/>
  <c r="G555" i="12"/>
  <c r="I555" i="12"/>
  <c r="K555" i="12"/>
  <c r="M555" i="12"/>
  <c r="O555" i="12"/>
  <c r="Q555" i="12"/>
  <c r="V555" i="12"/>
  <c r="G558" i="12"/>
  <c r="I558" i="12"/>
  <c r="K558" i="12"/>
  <c r="M558" i="12"/>
  <c r="O558" i="12"/>
  <c r="O531" i="12" s="1"/>
  <c r="Q558" i="12"/>
  <c r="Q531" i="12" s="1"/>
  <c r="V558" i="12"/>
  <c r="G565" i="12"/>
  <c r="I565" i="12"/>
  <c r="K565" i="12"/>
  <c r="M565" i="12"/>
  <c r="O565" i="12"/>
  <c r="Q565" i="12"/>
  <c r="V565" i="12"/>
  <c r="G569" i="12"/>
  <c r="I569" i="12"/>
  <c r="K569" i="12"/>
  <c r="M569" i="12"/>
  <c r="O569" i="12"/>
  <c r="Q569" i="12"/>
  <c r="V569" i="12"/>
  <c r="G571" i="12"/>
  <c r="M571" i="12" s="1"/>
  <c r="I571" i="12"/>
  <c r="K571" i="12"/>
  <c r="O571" i="12"/>
  <c r="Q571" i="12"/>
  <c r="V571" i="12"/>
  <c r="G577" i="12"/>
  <c r="I577" i="12"/>
  <c r="K577" i="12"/>
  <c r="M577" i="12"/>
  <c r="O577" i="12"/>
  <c r="Q577" i="12"/>
  <c r="V577" i="12"/>
  <c r="G579" i="12"/>
  <c r="M579" i="12" s="1"/>
  <c r="I579" i="12"/>
  <c r="K579" i="12"/>
  <c r="O579" i="12"/>
  <c r="Q579" i="12"/>
  <c r="V579" i="12"/>
  <c r="G583" i="12"/>
  <c r="I583" i="12"/>
  <c r="K583" i="12"/>
  <c r="M583" i="12"/>
  <c r="O583" i="12"/>
  <c r="Q583" i="12"/>
  <c r="V583" i="12"/>
  <c r="AE586" i="12"/>
  <c r="I20" i="1"/>
  <c r="I19" i="1"/>
  <c r="I18" i="1"/>
  <c r="I17" i="1"/>
  <c r="I16" i="1"/>
  <c r="I98" i="1"/>
  <c r="J86" i="1" s="1"/>
  <c r="F51" i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97" i="1" l="1"/>
  <c r="J96" i="1"/>
  <c r="J73" i="1"/>
  <c r="J72" i="1"/>
  <c r="J89" i="1"/>
  <c r="J79" i="1"/>
  <c r="J80" i="1"/>
  <c r="J87" i="1"/>
  <c r="J88" i="1"/>
  <c r="J81" i="1"/>
  <c r="J71" i="1"/>
  <c r="J95" i="1"/>
  <c r="J74" i="1"/>
  <c r="J82" i="1"/>
  <c r="J90" i="1"/>
  <c r="J75" i="1"/>
  <c r="J83" i="1"/>
  <c r="J91" i="1"/>
  <c r="J92" i="1"/>
  <c r="J93" i="1"/>
  <c r="J77" i="1"/>
  <c r="J94" i="1"/>
  <c r="J76" i="1"/>
  <c r="J84" i="1"/>
  <c r="J69" i="1"/>
  <c r="J85" i="1"/>
  <c r="J70" i="1"/>
  <c r="J78" i="1"/>
  <c r="G26" i="1"/>
  <c r="A26" i="1"/>
  <c r="G28" i="1"/>
  <c r="G23" i="1"/>
  <c r="M11" i="19"/>
  <c r="M8" i="19" s="1"/>
  <c r="M50" i="19"/>
  <c r="M40" i="19" s="1"/>
  <c r="G26" i="18"/>
  <c r="M27" i="18"/>
  <c r="M26" i="18" s="1"/>
  <c r="M217" i="17"/>
  <c r="M56" i="17"/>
  <c r="M14" i="17"/>
  <c r="M176" i="17"/>
  <c r="M81" i="17"/>
  <c r="M348" i="17"/>
  <c r="G56" i="17"/>
  <c r="G81" i="17"/>
  <c r="G348" i="17"/>
  <c r="G176" i="17"/>
  <c r="G8" i="17"/>
  <c r="M159" i="17"/>
  <c r="M143" i="17" s="1"/>
  <c r="AF389" i="17"/>
  <c r="M484" i="16"/>
  <c r="M429" i="16"/>
  <c r="M340" i="16"/>
  <c r="M564" i="16"/>
  <c r="M204" i="16"/>
  <c r="M507" i="16"/>
  <c r="M8" i="16"/>
  <c r="M604" i="16"/>
  <c r="M299" i="16"/>
  <c r="G261" i="16"/>
  <c r="M462" i="16"/>
  <c r="M451" i="16" s="1"/>
  <c r="AF663" i="16"/>
  <c r="M40" i="15"/>
  <c r="G8" i="15"/>
  <c r="G40" i="15"/>
  <c r="AF34" i="14"/>
  <c r="G26" i="14"/>
  <c r="M13" i="13"/>
  <c r="M54" i="13"/>
  <c r="M75" i="13"/>
  <c r="M190" i="13"/>
  <c r="G121" i="13"/>
  <c r="G165" i="13"/>
  <c r="G190" i="13"/>
  <c r="AF322" i="13"/>
  <c r="G54" i="13"/>
  <c r="G182" i="13"/>
  <c r="G8" i="13"/>
  <c r="M177" i="12"/>
  <c r="M254" i="12"/>
  <c r="M394" i="12"/>
  <c r="M228" i="12"/>
  <c r="M531" i="12"/>
  <c r="M415" i="12"/>
  <c r="AF586" i="12"/>
  <c r="G491" i="12"/>
  <c r="G177" i="12"/>
  <c r="G481" i="12"/>
  <c r="G364" i="12"/>
  <c r="M16" i="12"/>
  <c r="M8" i="12" s="1"/>
  <c r="G531" i="12"/>
  <c r="G282" i="12"/>
  <c r="I21" i="1"/>
  <c r="J41" i="1"/>
  <c r="J39" i="1"/>
  <c r="J51" i="1" s="1"/>
  <c r="J49" i="1"/>
  <c r="J48" i="1"/>
  <c r="J47" i="1"/>
  <c r="J46" i="1"/>
  <c r="J50" i="1"/>
  <c r="J45" i="1"/>
  <c r="J44" i="1"/>
  <c r="J43" i="1"/>
  <c r="J42" i="1"/>
  <c r="H51" i="1"/>
  <c r="J98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A1FA2F1F-027C-4AEE-988E-6E708C08166F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1C1F48-E8C2-4472-98CE-80827B312DB0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6275FC93-CAFF-46F6-9485-A2089C2FE5C0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830309-95C0-4240-9C3F-DD985F1F4EA8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85C15CE5-E485-4891-838A-F8C291316F4A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0ABD96-381C-4720-930E-FC943859A6EB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581071DB-F4EE-4239-AFF7-09F43440F2D3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10511C-176E-4E2A-B3CD-44177E215C56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8F0C8911-6A94-47FA-A9DF-3BD1ADED466C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829499-3C0E-412D-A2FB-7ECF6EC70E97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FD5F7D6-49D6-4636-A44C-9A2956772CF9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175951-8D4D-4AB8-9406-2AB5C5A930E6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9FBAA9F4-11BE-41AC-A4F9-57C679D79274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46A5C8-DAA7-4C54-8E6A-EF2F34CB50B4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16CA008F-E4E0-4E5E-9D64-5B831F1B3155}">
      <text>
        <r>
          <rPr>
            <sz val="12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819806-647F-4023-83EA-EA96917241E3}">
      <text>
        <r>
          <rPr>
            <sz val="12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<sst xmlns="http://schemas.openxmlformats.org/spreadsheetml/2006/main" count="8806" uniqueCount="1496">
  <si>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</si>
  <si>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</si>
  <si>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</si>
  <si>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</si>
  <si>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</si>
  <si>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</si>
  <si>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</si>
  <si>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</si>
  <si>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</si>
  <si>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</si>
  <si>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</si>
  <si>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</si>
  <si>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</si>
  <si>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</si>
  <si>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</si>
  <si>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</si>
  <si>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</si>
  <si>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</si>
  <si>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</si>
  <si>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</si>
  <si>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</si>
  <si>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</si>
  <si>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</si>
  <si>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</si>
  <si>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</si>
  <si>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</si>
  <si>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</si>
  <si>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</si>
  <si>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</si>
  <si>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</si>
  <si>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</si>
  <si>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</si>
  <si>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</si>
  <si>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</si>
  <si>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</si>
  <si>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</si>
  <si>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</si>
  <si>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</si>
  <si>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</si>
  <si>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</si>
  <si>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</si>
  <si>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</si>
  <si>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224027-36</t>
  </si>
  <si>
    <t>Rekonstrukce podzemních teplovodů -PD</t>
  </si>
  <si>
    <t>Stavba</t>
  </si>
  <si>
    <t>Inženýrský objekt</t>
  </si>
  <si>
    <t>IO01</t>
  </si>
  <si>
    <t>Teplovodní rozvody - I. etapa</t>
  </si>
  <si>
    <t>01</t>
  </si>
  <si>
    <t>Stavební část</t>
  </si>
  <si>
    <t>02</t>
  </si>
  <si>
    <t>Technologie</t>
  </si>
  <si>
    <t>03</t>
  </si>
  <si>
    <t>Sdělovací rozvody</t>
  </si>
  <si>
    <t>04</t>
  </si>
  <si>
    <t>Ostatní a vedlejší náklady</t>
  </si>
  <si>
    <t>IO02</t>
  </si>
  <si>
    <t>Teplovodní rozvody - II. etapa</t>
  </si>
  <si>
    <t>Celkem za stavbu</t>
  </si>
  <si>
    <t>CZK</t>
  </si>
  <si>
    <t>#POPS</t>
  </si>
  <si>
    <t>Popis stavby: 224027-36 - Rekonstrukce podzemních teplovodů -PD</t>
  </si>
  <si>
    <t>#POPO</t>
  </si>
  <si>
    <t>Popis objektu: IO01 - Teplovodní rozvody - I. etapa</t>
  </si>
  <si>
    <t>#POPR</t>
  </si>
  <si>
    <t>Popis rozpočtu: 01 - Stavební část</t>
  </si>
  <si>
    <t>Popis rozpočtu: 02 - Technologie</t>
  </si>
  <si>
    <t>Popis rozpočtu: 03 - Sdělovací rozvody</t>
  </si>
  <si>
    <t>Popis rozpočtu: 04 - Ostatní a vedlejší náklady</t>
  </si>
  <si>
    <t>Popis objektu: IO02 - Teplovodní rozvody - II. etapa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</si>
  <si>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</si>
  <si>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</si>
  <si>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</si>
  <si>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</si>
  <si>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</si>
  <si>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</si>
  <si>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</si>
  <si>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</si>
  <si>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</si>
  <si>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</si>
  <si>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</si>
  <si>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</si>
  <si>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</si>
  <si>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</si>
  <si>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</si>
  <si>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</si>
  <si>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</si>
  <si>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</si>
  <si>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</si>
  <si>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</si>
  <si>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86</t>
  </si>
  <si>
    <t>Potrubí z trub ocelových</t>
  </si>
  <si>
    <t>89</t>
  </si>
  <si>
    <t>Ostatní konstrukce na trubním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</si>
  <si>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</si>
  <si>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</si>
  <si>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</si>
  <si>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</si>
  <si>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</si>
  <si>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</si>
  <si>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</si>
  <si>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</si>
  <si>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</si>
  <si>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</si>
  <si>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</si>
  <si>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</si>
  <si>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</si>
  <si>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</si>
  <si>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</si>
  <si>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</si>
  <si>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</si>
  <si>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</si>
  <si>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</si>
  <si>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</si>
  <si>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</si>
  <si>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</si>
  <si>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M21D</t>
  </si>
  <si>
    <t>Montážní materiál dodávky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</si>
  <si>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</si>
  <si>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</si>
  <si>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</si>
  <si>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</si>
  <si>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</si>
  <si>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</si>
  <si>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</si>
  <si>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</si>
  <si>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</si>
  <si>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</si>
  <si>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</si>
  <si>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</si>
  <si>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</si>
  <si>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</si>
  <si>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</si>
  <si>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</si>
  <si>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</si>
  <si>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</si>
  <si>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</si>
  <si>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</si>
  <si>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</si>
  <si>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</si>
  <si>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</si>
  <si>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</si>
  <si>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</si>
  <si>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</si>
  <si>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</si>
  <si>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</si>
  <si>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</si>
  <si>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</si>
  <si>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</si>
  <si>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</si>
  <si>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</si>
  <si>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</si>
  <si>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</si>
  <si>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</si>
  <si>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</si>
  <si>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</si>
  <si>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</si>
  <si>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</si>
  <si>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</si>
  <si>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113107605R00</t>
  </si>
  <si>
    <t>Odstranění podkladů nebo krytů z kameniva hrubého drceného, v ploše jednotlivě nad 50 m2, tloušťka vrstvy 50 mm</t>
  </si>
  <si>
    <t>m2</t>
  </si>
  <si>
    <t>822-1</t>
  </si>
  <si>
    <t>RTS 24/ II</t>
  </si>
  <si>
    <t>Práce</t>
  </si>
  <si>
    <t>Běžná</t>
  </si>
  <si>
    <t>POL1_</t>
  </si>
  <si>
    <t>Viz technická zpráva a výkresová část C, D</t>
  </si>
  <si>
    <t>POP</t>
  </si>
  <si>
    <t>12,3+2,9+5,8+4,2</t>
  </si>
  <si>
    <t>VV</t>
  </si>
  <si>
    <t>113107615R00</t>
  </si>
  <si>
    <t>Odstranění podkladů nebo krytů z kameniva hrubého drceného, v ploše jednotlivě nad 50 m2, tloušťka vrstvy 150 mm</t>
  </si>
  <si>
    <t>Odkaz na mn. položky pořadí 1 : 25,20000*2</t>
  </si>
  <si>
    <t>Odkaz na mn. položky pořadí 5 : 71,80000</t>
  </si>
  <si>
    <t>113108405R00</t>
  </si>
  <si>
    <t>Odstranění podkladů nebo krytů živičných, v ploše jednotlivě nad 50 m2, tloušťka vrstvy 50 mm</t>
  </si>
  <si>
    <t>145,1</t>
  </si>
  <si>
    <t>113108410R00</t>
  </si>
  <si>
    <t>Odstranění podkladů nebo krytů živičných, v ploše jednotlivě nad 50 m2, tloušťka vrstvy 100 mm</t>
  </si>
  <si>
    <t>Odkaz na mn. položky pořadí 3 : 145,10000</t>
  </si>
  <si>
    <t>113111125R00</t>
  </si>
  <si>
    <t>Odstranění podkladů nebo krytů z kameniva zpevněného cementem, v ploše jednotlivě do 50 m2, tloušťka vrstvy 250 mm</t>
  </si>
  <si>
    <t>71,8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</si>
  <si>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</si>
  <si>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</si>
  <si>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</si>
  <si>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</si>
  <si>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SPI</t>
  </si>
  <si>
    <t>15,4</t>
  </si>
  <si>
    <t>113202111R00</t>
  </si>
  <si>
    <t>Vytrhání obrub z krajníků nebo obrubníků stojatých</t>
  </si>
  <si>
    <t>75,5</t>
  </si>
  <si>
    <t>115101201R00</t>
  </si>
  <si>
    <t>Čerpání vody na dopravní výšku do 10 m s uvažovaným průměrným přítokem do 500 l/min</t>
  </si>
  <si>
    <t>h</t>
  </si>
  <si>
    <t>800-1</t>
  </si>
  <si>
    <t>POL1_1</t>
  </si>
  <si>
    <t>na vzdálenost od hladiny vody v jímce po výšku roviny proložené osou nejvyššího bodu výtlačného potrubí. Včetně odpadní potrubí v délce do 20 m.</t>
  </si>
  <si>
    <t>48</t>
  </si>
  <si>
    <t>115101301R00</t>
  </si>
  <si>
    <t>Pohotovost záložní čerpací soupravy na dopravní výšku do 10 m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</si>
  <si>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</si>
  <si>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</si>
  <si>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90</t>
  </si>
  <si>
    <t>119001411R00</t>
  </si>
  <si>
    <t>Dočasné zajištění podzemního potrubí nebo vedení betonového potrubí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</si>
  <si>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</si>
  <si>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viz. technická zpráva a výkresová část C</t>
  </si>
  <si>
    <t>Vodovodního potrubí : 11,5</t>
  </si>
  <si>
    <t>119001412R00</t>
  </si>
  <si>
    <t>Dočasné zajištění podzemního potrubí nebo vedení betonového potrubí DN  přes 200  do 500 mm</t>
  </si>
  <si>
    <t>Kanalizační potrubí : 6,9</t>
  </si>
  <si>
    <t>119001421R00</t>
  </si>
  <si>
    <t>Dočasné zajištění podzemního potrubí nebo vedení kabelů do 3 kabelů</t>
  </si>
  <si>
    <t>Silnoproudé kabely - křížení : 10,4</t>
  </si>
  <si>
    <t>Silnoproudé kabely - souběh : 4,6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</si>
  <si>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</si>
  <si>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</si>
  <si>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</si>
  <si>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</si>
  <si>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Odkaz na mn. položky pořadí 33 : 82,10000*0,2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</si>
  <si>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</si>
  <si>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</si>
  <si>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</si>
  <si>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16 : 86,60000</t>
  </si>
  <si>
    <t>Odkaz na mn. položky pořadí 18 : 57,80000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</si>
  <si>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</si>
  <si>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</si>
  <si>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</si>
  <si>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 - Bourání základů železobetonových - těleso stávajícího topného kanálu, šachet.</t>
  </si>
  <si>
    <t xml:space="preserve"> - Probourání dna stávajícíh šachet a topného kanálu, otvor 300x300 mm každé 2 m</t>
  </si>
  <si>
    <t>11,2+1,3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</si>
  <si>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</si>
  <si>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</si>
  <si>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</si>
  <si>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49,6+7,4+29,6</t>
  </si>
  <si>
    <t>132201219R00</t>
  </si>
  <si>
    <t xml:space="preserve">Hloubení rýh šířky přes 60 do 200 cm příplatek za lepivost, v hornině 3,  </t>
  </si>
  <si>
    <t>132301211R00</t>
  </si>
  <si>
    <t xml:space="preserve">Hloubení rýh šířky přes 60 do 200 cm do 100 m3, v hornině 4, hloubení strojně </t>
  </si>
  <si>
    <t>33,1+4,9+19,8</t>
  </si>
  <si>
    <t>132301219R00</t>
  </si>
  <si>
    <t xml:space="preserve">Hloubení rýh šířky přes 60 do 200 cm příplatek za lepivost, v hornině 4,  </t>
  </si>
  <si>
    <t>139601102R00</t>
  </si>
  <si>
    <t>Ruční výkop jam, rýh a šachet v hornině 3</t>
  </si>
  <si>
    <t>s přehozením na vzdálenost do 5 m nebo s naložením na ruční dopravní prostředek</t>
  </si>
  <si>
    <t>5,5+0,8+3,3</t>
  </si>
  <si>
    <t>139601103R00</t>
  </si>
  <si>
    <t>Ruční výkop jam, rýh a šachet v hornině 4</t>
  </si>
  <si>
    <t>3,7+0,5+2,2</t>
  </si>
  <si>
    <t>151101101R00</t>
  </si>
  <si>
    <t>Zřízení pažení a rozepření stěn rýh příložné  pro jakoukoliv mezerovitost, hloubky do 2 m</t>
  </si>
  <si>
    <t>pro podzemní vedení pro všechny šířky rýhy,</t>
  </si>
  <si>
    <t>(21,2*1,8+22,1*1,2+1,5*1,15+1,5*2,1+24,2*1,75+24,2*1,15+31,5*1,8+32,3*1,21)+3,8*1,4*2+5,2*1,55*2+26,2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</si>
  <si>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</si>
  <si>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</si>
  <si>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</si>
  <si>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22 : 288,47800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</si>
  <si>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</si>
  <si>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</si>
  <si>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</si>
  <si>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25 : 370,10000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</si>
  <si>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</si>
  <si>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</si>
  <si>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</si>
  <si>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V položce je započten:</t>
  </si>
  <si>
    <t xml:space="preserve"> - odvoz výkopku horniny 1-4 z místní a účelové komunikace (chodníkova tělesa, vozovky) na mezideponii zhotovitele</t>
  </si>
  <si>
    <t xml:space="preserve"> - dovoz výkopku horniny 1-4 z mezideponie zhotovitele pro zásyp jam, rýh, šachet se zhutněním</t>
  </si>
  <si>
    <t xml:space="preserve"> - dovoz štěrkopísků a stabilizační zeminy pro zásyp jam, rýh, šachet se zhutněním</t>
  </si>
  <si>
    <t>Odkaz na mn. položky pořadí 28 : 160,40000</t>
  </si>
  <si>
    <t>Odkaz na mn. položky pořadí 29 : 209,70000</t>
  </si>
  <si>
    <t>162701103R00</t>
  </si>
  <si>
    <t>Vodorovné přemístění výkopku z horniny 1 až 4, na vzdálenost přes 7 000  do 8 000 m</t>
  </si>
  <si>
    <t>167101101R00</t>
  </si>
  <si>
    <t>Nakládání, skládání, překládání neulehlého výkopku nakládání výkopku do 100 m3, z horniny 1 až 4</t>
  </si>
  <si>
    <t>171201101R00</t>
  </si>
  <si>
    <t>Uložení sypaniny do násypů nezhutněných</t>
  </si>
  <si>
    <t>Odkaz na mn. položky pořadí 20 : 9,60000</t>
  </si>
  <si>
    <t>Odkaz na mn. položky pořadí 21 : 6,40000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</si>
  <si>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</si>
  <si>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</si>
  <si>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</si>
  <si>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40 : 49,30000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</si>
  <si>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</si>
  <si>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</si>
  <si>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</si>
  <si>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113,5*0,65</t>
  </si>
  <si>
    <t>175101109R00</t>
  </si>
  <si>
    <t xml:space="preserve">Obsyp potrubí příplatek za prohození sypaniny </t>
  </si>
  <si>
    <t>včetně dodávky obsypového materiálu</t>
  </si>
  <si>
    <t>Odkaz na mn. položky pořadí 30 : 73,77500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</si>
  <si>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</si>
  <si>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</si>
  <si>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</si>
  <si>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</si>
  <si>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33 : 82,10000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</si>
  <si>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</si>
  <si>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</si>
  <si>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</si>
  <si>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25+38,8+4,6+13,7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</si>
  <si>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</si>
  <si>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</si>
  <si>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</si>
  <si>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viz. technická zpráva, výkresová část C</t>
  </si>
  <si>
    <t>183403153R00</t>
  </si>
  <si>
    <t>Obdělávání půdy hrabáním, v rovině nebo na svahu 1:5</t>
  </si>
  <si>
    <t>1-01</t>
  </si>
  <si>
    <t>Uskladnění chodníkových, parkových a silničních obrubníků</t>
  </si>
  <si>
    <t>Vlastní</t>
  </si>
  <si>
    <t>Indiv</t>
  </si>
  <si>
    <t>viz. technická zpráva</t>
  </si>
  <si>
    <t>Odkaz na mn. položky pořadí 110 : 90,90000</t>
  </si>
  <si>
    <t>199000002R00-01</t>
  </si>
  <si>
    <t>Poplatek za skládku horniny 1- 4, na mezideponii zhotovitele</t>
  </si>
  <si>
    <t>00572460R</t>
  </si>
  <si>
    <t>směs travní technická</t>
  </si>
  <si>
    <t>kg</t>
  </si>
  <si>
    <t>SPCM</t>
  </si>
  <si>
    <t>Specifikace</t>
  </si>
  <si>
    <t>POL3_</t>
  </si>
  <si>
    <t>Odkaz na mn. položky pořadí 33 : 82,10000*0,02</t>
  </si>
  <si>
    <t>58153304R01</t>
  </si>
  <si>
    <t>Písek technický KP 04 - kamenivo přírodní těžené frakce 0,0 až 4,0 mm; třída prané</t>
  </si>
  <si>
    <t>t</t>
  </si>
  <si>
    <t>Odkaz na mn. položky pořadí 30 : 73,77500*2</t>
  </si>
  <si>
    <t>58330002.AR</t>
  </si>
  <si>
    <t>Zemina stabilizační</t>
  </si>
  <si>
    <t xml:space="preserve">m3    </t>
  </si>
  <si>
    <t>Odkaz na mn. položky pořadí 15 : 12,50000</t>
  </si>
  <si>
    <t>Odkaz na mn. položky pořadí 103 : 14,90000</t>
  </si>
  <si>
    <t>Odkaz na mn. položky pořadí 104 : 6,30000</t>
  </si>
  <si>
    <t>Odkaz na mn. položky pořadí 113 : 15,60000</t>
  </si>
  <si>
    <t>11-01</t>
  </si>
  <si>
    <t>Pěší přemostění s oboustranným zábradlím a osvětlením</t>
  </si>
  <si>
    <t>kus</t>
  </si>
  <si>
    <t>11-04</t>
  </si>
  <si>
    <t>Podkladní dřevěnné trámky pro dočasné podepření potrubí ve výkopu</t>
  </si>
  <si>
    <t>soubor</t>
  </si>
  <si>
    <t>11-06</t>
  </si>
  <si>
    <t>Demontáž uskladnění a zpětná montáž dopravního značení</t>
  </si>
  <si>
    <t>11-07</t>
  </si>
  <si>
    <t>Revize průtočnosti dešťových vpustí</t>
  </si>
  <si>
    <t>kontrola před započetím prací a po skončení realizace</t>
  </si>
  <si>
    <t>11-09</t>
  </si>
  <si>
    <t>Kamerová zkouška kanalizace</t>
  </si>
  <si>
    <t>11-14</t>
  </si>
  <si>
    <t>Sítový rozbor zeminy</t>
  </si>
  <si>
    <t>viz.technická zpráva</t>
  </si>
  <si>
    <t>11-16</t>
  </si>
  <si>
    <t>Kontrola dotčených armatur, hydranty, šoupata před a po dokončení stavby, vody, kanalizace</t>
  </si>
  <si>
    <t>Včetně vyhotovení protokolu a kontrole. Viz jednotlivá vyjádření</t>
  </si>
  <si>
    <t>11-22</t>
  </si>
  <si>
    <t>Geodetické zaměření trasy potrubí</t>
  </si>
  <si>
    <t>11-23</t>
  </si>
  <si>
    <t>Pronájem neprůhledného oplocení výkopu, výšky 2 m, včetně dopravy, montáže a demontáže</t>
  </si>
  <si>
    <t>kus/den</t>
  </si>
  <si>
    <t>viz. technická zpráva a situační výkresy C</t>
  </si>
  <si>
    <t>47,5+66+7,4+12,1</t>
  </si>
  <si>
    <t>Koeficient : 0,5*90</t>
  </si>
  <si>
    <t>11-24</t>
  </si>
  <si>
    <t>Provedení zapravení prostupů pro PI potrubí, materiálové náklady nejsou součástí této položky</t>
  </si>
  <si>
    <t>viz. technická zpráva a výkresová část D</t>
  </si>
  <si>
    <t>11-25</t>
  </si>
  <si>
    <t>Provedení zapravení prostupů pro kabelové vedení, materiálové náklady nejsou součástí této položky</t>
  </si>
  <si>
    <t>11-27</t>
  </si>
  <si>
    <t>Úklid objektů</t>
  </si>
  <si>
    <t>11-28</t>
  </si>
  <si>
    <t>Kompletní vyčištění stávajících šachet</t>
  </si>
  <si>
    <t>11-29</t>
  </si>
  <si>
    <t>Odstranění dřevin, včetně odvozu a poplatku za nakládání s dřevitým odpadem</t>
  </si>
  <si>
    <t>11-30</t>
  </si>
  <si>
    <t>Náhrada za odstranění dřevin</t>
  </si>
  <si>
    <t>11-31</t>
  </si>
  <si>
    <t>Demontáž stávajícíc ocelových konstrukcí (tyč), uskladnění po dobu výstavby, včetně zpětného osazení</t>
  </si>
  <si>
    <t>279321312R00</t>
  </si>
  <si>
    <t>Beton základových zdí železový třídy C 20/25</t>
  </si>
  <si>
    <t>801-1</t>
  </si>
  <si>
    <t>bez výztuže</t>
  </si>
  <si>
    <t>Vytvoření prostupů do napojovaného objektu pro nové teplovodní vedení.</t>
  </si>
  <si>
    <t>Viz technická zpráva a výkresová část D</t>
  </si>
  <si>
    <t>Odkaz na mn. položky pořadí 114 : 2,43750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</si>
  <si>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</si>
  <si>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</si>
  <si>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</si>
  <si>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(1,5+1,5+1,5+1+1)*0,75*2</t>
  </si>
  <si>
    <t>279351106R00</t>
  </si>
  <si>
    <t>Bednění základových zdí oboustranné, odstranění</t>
  </si>
  <si>
    <t>Včetně  očištění, vytřídění a uložení bednicího materiálu.</t>
  </si>
  <si>
    <t>Odkaz na mn. položky pořadí 58 : 9,75000</t>
  </si>
  <si>
    <t>273313311R01</t>
  </si>
  <si>
    <t>Beton základových desek prostý C 8/10 - hrázky okolo výkopů, vč. odstranění</t>
  </si>
  <si>
    <t>Viz technická zpráva a výkresová část C</t>
  </si>
  <si>
    <t>0,5</t>
  </si>
  <si>
    <t>310238211R00</t>
  </si>
  <si>
    <t>Zazdívka otvorů o ploše přes 0,25 m2 do 1 m2 ve zdivu nadzákladovém cihlami pálenými pro jakoukoliv maltu vápenocementovou, Prvek zdicí pálený funkce: cihla plná; dl = 290 mm; š = 140 mm; v = 65 mm; fb = 20,0 N/mm2</t>
  </si>
  <si>
    <t>801-4</t>
  </si>
  <si>
    <t>včetně pomocného pracovního lešení</t>
  </si>
  <si>
    <t>Zazdívka stávajícího topného kanálu před objektem A3.</t>
  </si>
  <si>
    <t>(1*53)/379</t>
  </si>
  <si>
    <t>564851111R00</t>
  </si>
  <si>
    <t>Podklad ze štěrkodrti s rozprostřením a zhutněním frakce 0-63 mm, tloušťka po zhutnění 150 mm</t>
  </si>
  <si>
    <t>Odkaz na mn. položky pořadí 2 : 122,20000</t>
  </si>
  <si>
    <t>564922105R00</t>
  </si>
  <si>
    <t xml:space="preserve">Mlatový kryt z mechanicky zpevněného kameniva (MZK) frakce 0-4 mm tloušťka po zhutnění 50 mm,  </t>
  </si>
  <si>
    <t>s rozprostřením a zhutněním</t>
  </si>
  <si>
    <t>Mlatový kryt - štěrkodrť frakce 9/12 mm</t>
  </si>
  <si>
    <t>Odkaz na mn. položky pořadí 1 : 25,20000</t>
  </si>
  <si>
    <t>565171211R00</t>
  </si>
  <si>
    <t>Podklad z kameniva obaleného asfaltem ACP 22+, v pruhu šířky přes 3 m, třídy 1, tloušťka po zhutnění 100 mm</t>
  </si>
  <si>
    <t>Odkaz na mn. položky pořadí 4 : 145,10000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</si>
  <si>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</si>
  <si>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</si>
  <si>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</si>
  <si>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573111112R00</t>
  </si>
  <si>
    <t>Postřik živičný infiltrační s posypem kamenivem v množství 1 kg/m2</t>
  </si>
  <si>
    <t>RTS 22/ I</t>
  </si>
  <si>
    <t>z asfaltu silničního</t>
  </si>
  <si>
    <t>Odkaz na mn. položky pořadí 64 : 145,10000</t>
  </si>
  <si>
    <t>573211111R00</t>
  </si>
  <si>
    <t>Postřik živičný spojovací bez posypu kamenivem z asfaltu silničního, v množství od 0,5 do 0,7 kg/m2</t>
  </si>
  <si>
    <t>Odkaz na mn. položky pořadí 68 : 145,10000</t>
  </si>
  <si>
    <t>577142112R00</t>
  </si>
  <si>
    <t>Beton asfaltový s rozprostřením a zhutněním v pruhu šířky přes 3 m, ACO 11+ nebo ACO 16+, tloušťky 50 mm, plochy přes 1000 m2</t>
  </si>
  <si>
    <t>Asfaltobeton - obrusná vrstva ACO 11+ 50/70 tl. 50 mm</t>
  </si>
  <si>
    <t>Viz technická zpráva a výkresová část D, C</t>
  </si>
  <si>
    <t>216904391R00</t>
  </si>
  <si>
    <t>Očištění ploch tlak. vodou nebo stlač. vzduchem  ,  , příplatek za ruční dočištění ocelovými kartáči</t>
  </si>
  <si>
    <t>800-2</t>
  </si>
  <si>
    <t>Obnova topného kanálu k objektu A3, mezi objekty B a A1, v napojovaných objektech A2, B.</t>
  </si>
  <si>
    <t>Obnova tělesa šachty A4.</t>
  </si>
  <si>
    <t>3,3</t>
  </si>
  <si>
    <t>273326141R00</t>
  </si>
  <si>
    <t>Základové desky z betonu železového vodostavebního třídy C 30/37, stupeň vlivu prostředí XF4 - odolnost proti střídavému působení mrazu</t>
  </si>
  <si>
    <t>801-5</t>
  </si>
  <si>
    <t>Obnova topného kanálu k objektu A3, mezi objekty B a A1.</t>
  </si>
  <si>
    <t>(5,1+2,9+1,6)*0,12</t>
  </si>
  <si>
    <t>273361921RT8</t>
  </si>
  <si>
    <t>Výztuž základových desek ze svařovaných sítí průměr drátu 8 mm, velikost oka 100/100 mm</t>
  </si>
  <si>
    <t>včetně distančních prvků</t>
  </si>
  <si>
    <t>2*(5,1+2,9+1,6)*0,013</t>
  </si>
  <si>
    <t>289970111R00</t>
  </si>
  <si>
    <t>Geotextílie separační, filtrační, zpevňující polypropylén, 300 g/m2</t>
  </si>
  <si>
    <t>5,1+2,9+1,6</t>
  </si>
  <si>
    <t>622319005R00</t>
  </si>
  <si>
    <t>Vyrovnávací vrstva z cementové malty tl. 10 mm</t>
  </si>
  <si>
    <t>POL1_0</t>
  </si>
  <si>
    <t>Odkaz na mn. položky pořadí 69 : 3,30000</t>
  </si>
  <si>
    <t>622300172RT3</t>
  </si>
  <si>
    <t>Těsnicí prvky exteriér, montáž včetně dodávky, pro spáru šířky 7-12 mm</t>
  </si>
  <si>
    <t>1,5*2*4</t>
  </si>
  <si>
    <t>622390110R00</t>
  </si>
  <si>
    <t>Montáž zateplovacího systému suterén, polystyren, bez povrchové úpravy</t>
  </si>
  <si>
    <t>Odkaz na mn. položky pořadí 81 : 9,75000</t>
  </si>
  <si>
    <t>622474135R00</t>
  </si>
  <si>
    <t>Reprofilace betonových povrchů maltou sanační, tloušťky 35 mm</t>
  </si>
  <si>
    <t>0,9+3,6*0,85</t>
  </si>
  <si>
    <t>4,3+2*4,3*2,1</t>
  </si>
  <si>
    <t>5,3</t>
  </si>
  <si>
    <t>622474001R00</t>
  </si>
  <si>
    <t>Reprofilace betonových povrchů Antikorozní nátěr ocelové výztuže</t>
  </si>
  <si>
    <t>Odkaz na mn. položky pořadí 76 : 31,62000*10</t>
  </si>
  <si>
    <t>622903111R00</t>
  </si>
  <si>
    <t>Očištění zdiva nebo betonu zdí a valů před započetím oprav ručně</t>
  </si>
  <si>
    <t>před započetím oprav</t>
  </si>
  <si>
    <t>Včetně odstranění mechu, případně i jiných rostlin a jejich odklizení na vzdálenost do 20 m.</t>
  </si>
  <si>
    <t>Odkaz na mn. položky pořadí 76 : 31,62000</t>
  </si>
  <si>
    <t>627452145RT1</t>
  </si>
  <si>
    <t>Spárování maltou cementovou zapuštěné rovné  mezi prefabrikovanými dílci, cementovou maltou</t>
  </si>
  <si>
    <t>30*3</t>
  </si>
  <si>
    <t>631312411R00</t>
  </si>
  <si>
    <t xml:space="preserve">Mazanina z betonu prostého tl. přes 50 do 80 mm třídy C 8/10 ,  </t>
  </si>
  <si>
    <t>(z kameniva) hlazená dřevěným hladítkem</t>
  </si>
  <si>
    <t>(5,1+2,9+1,6)*0,03+(5,1+2,9+1,6)*0,05</t>
  </si>
  <si>
    <t>28376366R</t>
  </si>
  <si>
    <t>Výrobek izolační pro budovy z extrudovaného polystyrenu (XPS) tvar: deska; tloušťka d = 50,0 mm; lambda = 0,033 W/(m.K); pevnost v tlaku CS 300 kPa; RtF: E</t>
  </si>
  <si>
    <t>(1,5+1,5+1,5+1+1)*1,5</t>
  </si>
  <si>
    <t>58591597R</t>
  </si>
  <si>
    <t>lepicí malta vyrovnávací, omítka, armovací; cementová; pro interiér i exteriér; zrnitost 0,00 až 0,70 mm; součinitel tepelné vodivosti 0,540 W/mK; µ 20,00; pevnost v tlaku 6,00 MPa</t>
  </si>
  <si>
    <t>Odkaz na mn. položky pořadí 81 : 9,75000*12</t>
  </si>
  <si>
    <t>564281111R00</t>
  </si>
  <si>
    <t>Podklad nebo podsyp ze štěrkopísku tloušťka po zhutnění 300 mm, Kamenivo nestanovené těžené; frakce 0,0 až 32,0 mm</t>
  </si>
  <si>
    <t>s rozprostřením, vlhčením a zhutněním</t>
  </si>
  <si>
    <t>Odkaz na mn. položky pořadí 102 : 5,90000</t>
  </si>
  <si>
    <t>631315621R00</t>
  </si>
  <si>
    <t xml:space="preserve">Mazanina z betonu prostého tl. přes 120 do 240 mm třídy C 20/25,  </t>
  </si>
  <si>
    <t>Včetně vytvoření dilatačních spár, bez zaplnění.</t>
  </si>
  <si>
    <t>Odkaz na mn. položky pořadí 105 : 1,18000</t>
  </si>
  <si>
    <t>564831111RT2</t>
  </si>
  <si>
    <t>Podklad ze štěrkodrti s rozprostřením a zhutněním frakce 0-32 mm, tloušťka po zhutnění 100 mm, Kamenivo nestanovené</t>
  </si>
  <si>
    <t>Pro PI armatury.</t>
  </si>
  <si>
    <t>Odkaz na mn. položky pořadí 88 : 2,00000*1,5</t>
  </si>
  <si>
    <t>899103111R00</t>
  </si>
  <si>
    <t>Osazení poklopů litinových a ocelových o hmotnost jednotlivě přes 100  do 150 kg</t>
  </si>
  <si>
    <t>827-1</t>
  </si>
  <si>
    <t>Osazení nového poklopů pro šachtu A3.</t>
  </si>
  <si>
    <t>899102111RT2</t>
  </si>
  <si>
    <t>Osazení poklopů litinových a ocelových včetně dodávky poklopu litinového s rámem   čtyřhranného 600 x 600 mm</t>
  </si>
  <si>
    <t>Osazení nového poklopů pře dobjektem B.</t>
  </si>
  <si>
    <t>899401113R00</t>
  </si>
  <si>
    <t>Osazení poklopů litinových hydrantových</t>
  </si>
  <si>
    <t>včetně podezdění</t>
  </si>
  <si>
    <t>8-03</t>
  </si>
  <si>
    <t>Beton základových desek prostý C 8/10 - podkladní deska a obetonovaní hydrantu vodárenského typu</t>
  </si>
  <si>
    <t>Odkaz na mn. položky pořadí 88 : 2,00000*0,1</t>
  </si>
  <si>
    <t>42291452R</t>
  </si>
  <si>
    <t>poklop hydrantový  DN 80; použití pro vodu, k ochraně výtokového hrdla o ovládacích prvků podzemních hydrantů, k zabudování do terénu a vozovek; ochrana proti korozi asfaltový nátěr vně i uvnitř; tvárná litina; h = 310,0 mm; vnější rozměr horní ovál 367 x 262, spodní ovál 420 x 315 mm</t>
  </si>
  <si>
    <t>Odkaz na mn. položky pořadí 88 : 2,00000</t>
  </si>
  <si>
    <t>8-01</t>
  </si>
  <si>
    <t>Poklop litina 900 x 900 mm HY 100 B 125</t>
  </si>
  <si>
    <t>Odkaz na mn. položky pořadí 86 : 1,00000</t>
  </si>
  <si>
    <t>388129720R00</t>
  </si>
  <si>
    <t>Montáž prefa.kanálů ze ŽB, krycích desek do 1 t</t>
  </si>
  <si>
    <t>Odkaz na mn. položky pořadí 93 : 30,00000</t>
  </si>
  <si>
    <t>963015141R00</t>
  </si>
  <si>
    <t>Demontáž prefabrikovaných krycích desek o hmotnosti do 0,5 t</t>
  </si>
  <si>
    <t>801-3</t>
  </si>
  <si>
    <t>kanálů, šachet a žump, manipulace s deskami do vzdálenosti 8 m od osy kanálu, očištění nebo vysekání betonu kolem závěsných ok pro zachycení háků zvedacího mechanizmu,</t>
  </si>
  <si>
    <t>30</t>
  </si>
  <si>
    <t>89-20</t>
  </si>
  <si>
    <t>Uskladnění zákrytových desek po dobu výstavby</t>
  </si>
  <si>
    <t>0R</t>
  </si>
  <si>
    <t>materiál drobný</t>
  </si>
  <si>
    <t>Kč</t>
  </si>
  <si>
    <t>RTS 23/ I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</si>
  <si>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</si>
  <si>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</si>
  <si>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</si>
  <si>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Odkaz na mn. položky pořadí 6 : 15,40000</t>
  </si>
  <si>
    <t>Odkaz na mn. položky pořadí 7 : 75,50000</t>
  </si>
  <si>
    <t>919731122R00</t>
  </si>
  <si>
    <t>Zarovnání styčné plochy podkladu nebo krytu živičné, tloušťky přes 50 do 100 mm</t>
  </si>
  <si>
    <t>podél vybourané části komunikace nebo zpevněné plochy</t>
  </si>
  <si>
    <t>42</t>
  </si>
  <si>
    <t>919735112R00</t>
  </si>
  <si>
    <t>Řezání stávajících krytů nebo podkladů živičných, hloubky přes 50 do 100 mm</t>
  </si>
  <si>
    <t>včetně spotřeby vody</t>
  </si>
  <si>
    <t>Odkaz na mn. položky pořadí 97 : 42,00000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</si>
  <si>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</si>
  <si>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</si>
  <si>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0,03</t>
  </si>
  <si>
    <t>59217410R</t>
  </si>
  <si>
    <t>obrubník chodníkový materiál beton; l = 1000,0 mm; š = 100,0 mm; h = 250,0 mm; barva šedá</t>
  </si>
  <si>
    <t>Odkaz na mn. položky pořadí 6 : 15,40000*0,1</t>
  </si>
  <si>
    <t>59217450R</t>
  </si>
  <si>
    <t>obrubník silniční materiál beton; l = 1000,0 mm; š = 150,0 mm; h = 250,0 mm; barva šedá</t>
  </si>
  <si>
    <t>Odkaz na mn. položky pořadí 7 : 75,50000*0,1</t>
  </si>
  <si>
    <t>113107530R00</t>
  </si>
  <si>
    <t>Odstranění podkladů nebo krytů z kameniva hrubého drceného, v ploše jednotlivě do 50 m2, tloušťka vrstvy 300 mm</t>
  </si>
  <si>
    <t>3,9+1+1</t>
  </si>
  <si>
    <t>963012510R00</t>
  </si>
  <si>
    <t>Bourání stropů z desek železobetonových z desek prefabrikovaných s dutinami šířky do 300 mm a tloušťky do 140 mm</t>
  </si>
  <si>
    <t>nebo panelů železobetonových prefabrikovaných s dutinami, včetně pomocného lešení o výšce podlahy do 1900 mm a pro zatížení do 1,5 kPa  (150 kg/m2),</t>
  </si>
  <si>
    <t>Bourání stávajícího tělesa topného kanálů.</t>
  </si>
  <si>
    <t>14,9</t>
  </si>
  <si>
    <t>965042141RT3</t>
  </si>
  <si>
    <t>Bourání podkladů pod dlažby nebo litých celistvých dlažeb a mazanin  betonových nebo z litého asfaltu, tloušťky do 100 mm, plochy přes 4 m2</t>
  </si>
  <si>
    <t>Bourání betonových mazanin na stávajícím tělese topného kanálů, šachtách.</t>
  </si>
  <si>
    <t>2,1+4,2</t>
  </si>
  <si>
    <t>965042221RT1</t>
  </si>
  <si>
    <t>Bourání podkladů pod dlažby nebo litých celistvých dlažeb a mazanin  betonových nebo z litého asfaltu, tloušťky přes 100 mm, plochy do 1 m2</t>
  </si>
  <si>
    <t>Vytvoření montážní jámy do napojovaného objektu : (3,9+1+1)*0,15+(3,9+1+1)*0,05</t>
  </si>
  <si>
    <t>965049111R00</t>
  </si>
  <si>
    <t>Bourání podkladů pod dlažby nebo litých celistvých dlažeb a mazanin  příplatek za bourání mazanin vyztužených svařovanou sítí, tloušťky do 100 mm</t>
  </si>
  <si>
    <t>970051060R00</t>
  </si>
  <si>
    <t>Jádrové vrtání, kruhové prostupy v železobetonu jádrové vrtání , do D 60 mm</t>
  </si>
  <si>
    <t>0,6*4*2</t>
  </si>
  <si>
    <t>972012411R00</t>
  </si>
  <si>
    <t>Vybourání otvorů  z lehkých betonů v prefabrikovaných stropech tloušťky přes 120 mm, plochy do 0,5 m2</t>
  </si>
  <si>
    <t>včetně pomocného lešení o výšce podlahy do 1900 mm a pro zatížení do 1,5 kPa  (150 kg/m2),</t>
  </si>
  <si>
    <t>Osazení nového poklopu před objektem B.</t>
  </si>
  <si>
    <t>976085411R00</t>
  </si>
  <si>
    <t>Vybourání madel, objímek, rámů, mříží apod. kanalizačních rámů litinových, z rýhovaného plechu nebo betonových včetně poklopů nebo mříží plochy přes 0,6 m2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</si>
  <si>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</si>
  <si>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</si>
  <si>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</si>
  <si>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979097012R00</t>
  </si>
  <si>
    <t>Odvoz suti a vybouraných hmot na skládku pronájem kontejneru na suť</t>
  </si>
  <si>
    <t xml:space="preserve">den   </t>
  </si>
  <si>
    <t>909      R00</t>
  </si>
  <si>
    <t>Hzs-nezmeritelne stavebni prace</t>
  </si>
  <si>
    <t>Prav.M</t>
  </si>
  <si>
    <t>HZS</t>
  </si>
  <si>
    <t>POL10_</t>
  </si>
  <si>
    <t>Přípomocné práce pro zhotovení provizorních rozvodů a napojení na stávající vedení.</t>
  </si>
  <si>
    <t>4*4</t>
  </si>
  <si>
    <t>981511111R00</t>
  </si>
  <si>
    <t>Demolice konstrukcí objektů postupným rozebíráním, z cihel, tvárnic, kamene, zdiva smíšeného nebo hrázděného na maltu vápennou nebo vápenocementovou</t>
  </si>
  <si>
    <t>800-6</t>
  </si>
  <si>
    <t>Bourání přízdívek, nadezdívek (z plných cihel) okolo topných kanálů + šachet.</t>
  </si>
  <si>
    <t>15,6</t>
  </si>
  <si>
    <t>981511114R00</t>
  </si>
  <si>
    <t>Demolice konstrukcí objektů postupným rozebíráním, ze železobetonu</t>
  </si>
  <si>
    <t>(1,5+1,5+1,5+1+1)*(0,75*0,5)</t>
  </si>
  <si>
    <t>711111001RZ1</t>
  </si>
  <si>
    <t>Provedení izolace proti zemní vlhkosti natěradly za studena na ploše vodorovné nátěrem penetračním, 1 x nátěr, včetně dodávky penetračního laku ALP, Hmota nátěrová asfaltová; typ: lak, penetrace; funkce: zpevnění povrchu, adhezní můstek; vrstva: podkladní; exteriér; podklad: beton, keramika; bar...</t>
  </si>
  <si>
    <t>800-711</t>
  </si>
  <si>
    <t>Odkaz na mn. položky pořadí 117 : 12,00000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</si>
  <si>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</si>
  <si>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</si>
  <si>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118 : 9,75000</t>
  </si>
  <si>
    <t>711141559RZ2</t>
  </si>
  <si>
    <t>Provedení izolace proti zemní vlhkosti pásy přitavením vodorovná, 2 vrstvy, s dodávkou izolačního pásu se skleněnou nebo polyesterovou vložkou,  , Pás hydroizolační asfaltový vyztužený pro střechy asfalt: oxidovaný; aplikace: natavení, lepení; nosná vložka: skelná rohož; horní strana: jemnozrn...</t>
  </si>
  <si>
    <t>1+5,1+3,9+2</t>
  </si>
  <si>
    <t>711142559RZ2</t>
  </si>
  <si>
    <t xml:space="preserve">Provedení izolace proti zemní vlhkosti pásy přitavením svislá, 2 vrstvy, s dodávkou izolačního pásu se skleněnou nebo polyesterovou vložkou,  </t>
  </si>
  <si>
    <t>711140102R00</t>
  </si>
  <si>
    <t>Odstranění izolace proti vodě - pásy přitavením vodorovné, 2 vrstvy</t>
  </si>
  <si>
    <t>Odstranění stávající hydroziolace tělesa topného kanálu + šachet.</t>
  </si>
  <si>
    <t>130,3</t>
  </si>
  <si>
    <t>711140202R00</t>
  </si>
  <si>
    <t>Odstranění izolace proti vodě - pásy přitavením svislé, 2 vrstvy</t>
  </si>
  <si>
    <t>99,2</t>
  </si>
  <si>
    <t>711212111R00</t>
  </si>
  <si>
    <t>Izolace proti vodě nátěr podkladní pod hydroizolační stěrky</t>
  </si>
  <si>
    <t>Odkaz na mn. položky pořadí 115 : 12,00000</t>
  </si>
  <si>
    <t>Odkaz na mn. položky pořadí 116 : 9,75000</t>
  </si>
  <si>
    <t>711142560RZ2</t>
  </si>
  <si>
    <t>Napojení na stávající hydroizolaci napojovaných objektů</t>
  </si>
  <si>
    <t>M46-01</t>
  </si>
  <si>
    <t>Sonda pro vyhledání stávajících inženýrských sítí - výkop</t>
  </si>
  <si>
    <t>Před započetím výkopových prací bude hloubka teplovodu ověřena kopanou sondou.</t>
  </si>
  <si>
    <t>979951122R00</t>
  </si>
  <si>
    <t>Výkup kovů litina, velikost nad 40x40 cm</t>
  </si>
  <si>
    <t>Pro vyjádření výnosu ve prospěch zhotovitele je nutné jednotkovou cenu uvést se záporným znaménkem. (Získaná částka ponižuje náklad stavby.)</t>
  </si>
  <si>
    <t>Odkaz na dem. hmot. položky pořadí 109 : 0,05400</t>
  </si>
  <si>
    <t>979087212R00</t>
  </si>
  <si>
    <t>Nakládání na dopravní prostředky suti</t>
  </si>
  <si>
    <t>pro vodorovnou dopravu</t>
  </si>
  <si>
    <t>Odkaz na mn. položky pořadí 124 : 0,05400</t>
  </si>
  <si>
    <t>Odkaz na mn. položky pořadí 126 : 46,99200</t>
  </si>
  <si>
    <t>Odkaz na mn. položky pořadí 130 : 32,71737</t>
  </si>
  <si>
    <t>Odkaz na mn. položky pořadí 131 : 2,29088</t>
  </si>
  <si>
    <t>Odkaz na mn. položky pořadí 132 : 13,86000</t>
  </si>
  <si>
    <t>Odkaz na mn. položky pořadí 133 : 67,25231</t>
  </si>
  <si>
    <t>Odkaz na mn. položky pořadí 134 : 45,84933</t>
  </si>
  <si>
    <t>Odkaz na mn. položky pořadí 135 : 47,88300</t>
  </si>
  <si>
    <t>Odkaz na mn. položky pořadí 136 : 1,20000</t>
  </si>
  <si>
    <t>979089001R00</t>
  </si>
  <si>
    <t>Poplatek za uložení odpadní štěrk a kamenivo, tř. odpadu 010408</t>
  </si>
  <si>
    <t>Odkaz na dem. hmot. položky pořadí 1 : 2,77200</t>
  </si>
  <si>
    <t>Odkaz na dem. hmot. položky pořadí 2 : 40,32600</t>
  </si>
  <si>
    <t>Odkaz na dem. hmot. položky pořadí 102 : 3,89400</t>
  </si>
  <si>
    <t>979082111R00</t>
  </si>
  <si>
    <t>Vnitrostaveništní doprava suti a vybouraných hmot do 10 m</t>
  </si>
  <si>
    <t>Odkaz na mn. položky pořadí 125 : 258,09889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</si>
  <si>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</si>
  <si>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</si>
  <si>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</si>
  <si>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</si>
  <si>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</si>
  <si>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Odkaz na mn. položky pořadí 128 : 258,09889</t>
  </si>
  <si>
    <t>979990107R00</t>
  </si>
  <si>
    <t>Poplatek za skládku za uložení, směs betonu, cihel a dřeva,  , skupina 17 09 04 z Katalogu odpadů</t>
  </si>
  <si>
    <t>kategorie 17 09 04 smíšené stavební a demoliční odpady</t>
  </si>
  <si>
    <t>Odkaz na hmot. položky pořadí 60 : 1,26250</t>
  </si>
  <si>
    <t>Odkaz na hmot. položky pořadí 100 : 0,08932</t>
  </si>
  <si>
    <t>Odkaz na hmot. položky pořadí 101 : 0,61155</t>
  </si>
  <si>
    <t>Odkaz na dem. hmot. položky pořadí 105 : 2,59600</t>
  </si>
  <si>
    <t>Odkaz na dem. hmot. položky pořadí 113 : 28,15800</t>
  </si>
  <si>
    <t>979990121R00</t>
  </si>
  <si>
    <t>Poplatek za skládku za uložení, asfaltové pásy,  , skupina 17 03 02 z Katalogu odpadů</t>
  </si>
  <si>
    <t>kategorie 17 03 02 asfaltové směsi obsahující dehet</t>
  </si>
  <si>
    <t>Odkaz na dem. hmot. položky pořadí 119 : 1,26912</t>
  </si>
  <si>
    <t>Odkaz na dem. hmot. položky pořadí 120 : 1,02176</t>
  </si>
  <si>
    <t>979999978R00</t>
  </si>
  <si>
    <t>Poplatek za skládku za recyklaci, beton lehce vyztužený, kusovost do 1600 cm2, skupina 17 01 01 z Katalogu odpadů</t>
  </si>
  <si>
    <t>Odkaz na dem. hmot. položky pořadí 104 : 13,86000</t>
  </si>
  <si>
    <t>979999979R00</t>
  </si>
  <si>
    <t>Poplatek za skládku za recyklaci, beton silně vyztužený, kusovost do 1600 cm2, skupina 17 01 01 z Katalogu odpadů</t>
  </si>
  <si>
    <t>Odkaz na dem. hmot. položky pořadí 15 : 30,00000</t>
  </si>
  <si>
    <t>Odkaz na dem. hmot. položky pořadí 103 : 31,29000</t>
  </si>
  <si>
    <t>Odkaz na dem. hmot. položky pořadí 107 : 0,03394</t>
  </si>
  <si>
    <t>Odkaz na dem. hmot. položky pořadí 108 : 0,05400</t>
  </si>
  <si>
    <t>Odkaz na dem. hmot. položky pořadí 114 : 5,87438</t>
  </si>
  <si>
    <t>979999981R00</t>
  </si>
  <si>
    <t>Poplatek za skládku za recyklaci, betonu, kusovost do 1600 cm2, skupina 17 01 01 z Katalogu odpadů</t>
  </si>
  <si>
    <t>Odkaz na dem. hmot. položky pořadí 5 : 45,84933</t>
  </si>
  <si>
    <t>979999995R00</t>
  </si>
  <si>
    <t>Poplatek za skládku za recyklaci, obalovaného kameniva a asfaltu, kusovost do 1600 cm2, skupina 17 03 02 z Katalogu odpadů</t>
  </si>
  <si>
    <t>170 302</t>
  </si>
  <si>
    <t>Odkaz na dem. hmot. položky pořadí 3 : 15,96100</t>
  </si>
  <si>
    <t>Odkaz na dem. hmot. položky pořadí 4 : 31,92200</t>
  </si>
  <si>
    <t>979999999R00</t>
  </si>
  <si>
    <t>Poplatek za skládku za recyklaci, suti s 10 % příměsi dřeva, plastu apod.,  , skupina 17 01 07 z Katalogu odpadů</t>
  </si>
  <si>
    <t>1,2</t>
  </si>
  <si>
    <t>SUM</t>
  </si>
  <si>
    <t xml:space="preserve"> - odvoz výkopku horniny 1-4 ze zeleně na mezideponii zhotovitele</t>
  </si>
  <si>
    <t>END</t>
  </si>
  <si>
    <t>388996111R00</t>
  </si>
  <si>
    <t>Trubky tělesa trubkového kabelovodu chránička kabelu z HDPE, do DN 63 mm, v otevřeném výkopu</t>
  </si>
  <si>
    <t>828-1</t>
  </si>
  <si>
    <t>(chránička typ KOPOFLEX v souběhu, křížení PI potrubí s kabelovým vedením)</t>
  </si>
  <si>
    <t>Včetně spojovacího materiálu.</t>
  </si>
  <si>
    <t>Odkaz na mn. položky pořadí 80 : 15,00000</t>
  </si>
  <si>
    <t>86-01</t>
  </si>
  <si>
    <t>Předizolované ocelové potrubí včetně veškerého příslušenství (spojky, ohyby, ukončovací, těsnící prvky, armatury, t-kusy, atp)</t>
  </si>
  <si>
    <t>- Technické a fyzikální vlastnosti viz technická zpráva.</t>
  </si>
  <si>
    <t>- Kompletní dodávka předizolovaného potrubí v rozsahu celé trasy. Viz montážní schéma a koordinační situace.</t>
  </si>
  <si>
    <t>86-02</t>
  </si>
  <si>
    <t>Doprava PIP, včetně vyložení z nákladního automobilu a balného</t>
  </si>
  <si>
    <t>viz technická zpráva</t>
  </si>
  <si>
    <t>86-04</t>
  </si>
  <si>
    <t>Montáž monitorovacího systému PIP</t>
  </si>
  <si>
    <t>86-05</t>
  </si>
  <si>
    <t>Proměření signalizačního vodiče při dodávce potrubí</t>
  </si>
  <si>
    <t>86-06</t>
  </si>
  <si>
    <t>Proměření signalizačního vodiče reflektometrem po montáži, vč. vyhotovení protokolu</t>
  </si>
  <si>
    <t>86-09</t>
  </si>
  <si>
    <t>Vypuštění stávajícího potrubí</t>
  </si>
  <si>
    <t>86-10</t>
  </si>
  <si>
    <t>Napuštění nového teplovodního potrubí</t>
  </si>
  <si>
    <t>86-19</t>
  </si>
  <si>
    <t>Uvedení do provozu</t>
  </si>
  <si>
    <t>89-12</t>
  </si>
  <si>
    <t>Napojení nového teplovodního potrubí na stávající</t>
  </si>
  <si>
    <t>viz technická zpráva a výkresová část</t>
  </si>
  <si>
    <t>Drobný instalační materiál, spojovací materiál, konektory, štítky, vývodky, kabelový managment, lišty, podložky, matice, šrouby, měděné dráty červené a modré barvy, atd.</t>
  </si>
  <si>
    <t>3500</t>
  </si>
  <si>
    <t>941955003R00</t>
  </si>
  <si>
    <t>Lešení lehké pracovní pomocné pomocné, o výšce lešeňové podlahy přes 1,9 do 2,5 m</t>
  </si>
  <si>
    <t>800-3</t>
  </si>
  <si>
    <t>15</t>
  </si>
  <si>
    <t>998272201R00</t>
  </si>
  <si>
    <t>Přesun hmot pro trubní vedení z ocelových trub v otevřeném výkopu</t>
  </si>
  <si>
    <t>svařovaných (vodovody, plynovody, teplovody, shybky, produktovody - 827 1.2, 827 2.2, 827 4.2, 827 5.2, 827 6.2) včetně drobných objektů,</t>
  </si>
  <si>
    <t>na vzdálenost 100 m</t>
  </si>
  <si>
    <t>Odkaz na mn. položky pořadí 61 : 27,60000*0,0152</t>
  </si>
  <si>
    <t>Odkaz na mn. položky pořadí 62 : 30,60000*0,0185</t>
  </si>
  <si>
    <t>Odkaz na mn. položky pořadí 63 : 167,80000*0,0239</t>
  </si>
  <si>
    <t>713300843R00</t>
  </si>
  <si>
    <t>Odstranění tepelné izolace těles z vláknitých materiálů  bez konstrukce bez povrchové úpravy</t>
  </si>
  <si>
    <t>800-713</t>
  </si>
  <si>
    <t>Odkaz na mn. položky pořadí 21 : 79,10000*0,5024</t>
  </si>
  <si>
    <t>Odkaz na mn. položky pořadí 25 : 72,10001*0,59346</t>
  </si>
  <si>
    <t>Odkaz na mn. položky pořadí 26 : 73,40000*0,92002</t>
  </si>
  <si>
    <t>Odkaz na mn. položky pořadí 27 : 161,20000*1,00166</t>
  </si>
  <si>
    <t>713400991R00</t>
  </si>
  <si>
    <t>Oprava izolace potrubí příplatek k ceně izolací potrubí s povrchovou úpravou za správkový kus vyspravení  ostatní</t>
  </si>
  <si>
    <t>6*2</t>
  </si>
  <si>
    <t>713-08</t>
  </si>
  <si>
    <t>Izolace s minerálních vláken s AL polepem pro DN80, tl. 50 mm, vč. montáže</t>
  </si>
  <si>
    <t>Odkaz na mn. položky pořadí 22 : 78,60000</t>
  </si>
  <si>
    <t>713-09</t>
  </si>
  <si>
    <t>Izolace s minerálních vláken s AL polepem pro DN100, tl. 60 mm, vč. montáže</t>
  </si>
  <si>
    <t>Odkaz na mn. položky pořadí 23 : 27,00000</t>
  </si>
  <si>
    <t>713-11</t>
  </si>
  <si>
    <t>Izolace z minerálních vláken s AL polepem pro DN 150, tl. 80 mm, vč. montáže</t>
  </si>
  <si>
    <t>Odkaz na mn. položky pořadí 24 : 18,50000</t>
  </si>
  <si>
    <t>998713101R00</t>
  </si>
  <si>
    <t>Přesun hmot pro izolace tepelné v objektech výšky do 6 m</t>
  </si>
  <si>
    <t>Přesun hmot</t>
  </si>
  <si>
    <t>POL7_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</si>
  <si>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</si>
  <si>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</si>
  <si>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</si>
  <si>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733110806R00</t>
  </si>
  <si>
    <t>Demontáž potrubí z ocelových trubek závitových přes 15 do DN 32</t>
  </si>
  <si>
    <t>800-731</t>
  </si>
  <si>
    <t>viz technická zpráva a situace bouracích prací</t>
  </si>
  <si>
    <t>Odkaz na mn. položky pořadí 28 : 4,00000*1,5</t>
  </si>
  <si>
    <t>67,5+5,6</t>
  </si>
  <si>
    <t>733121165R00</t>
  </si>
  <si>
    <t>Potrubí z trubek hladkých ocelových bezešvých tvářených za tepla nízkotlaké a středotlaké, D 89, tloušťka stěny 3,6 mm</t>
  </si>
  <si>
    <t>Potrubí včetně tvarovek a zednických výpomocí.</t>
  </si>
  <si>
    <t>78,6</t>
  </si>
  <si>
    <t>733121168R00</t>
  </si>
  <si>
    <t>Potrubí z trubek hladkých ocelových bezešvých tvářených za tepla nízkotlaké a středotlaké, D 108, tloušťka stěny 4 mm</t>
  </si>
  <si>
    <t>27</t>
  </si>
  <si>
    <t>733121175R00</t>
  </si>
  <si>
    <t>Potrubí z trubek hladkých ocelových bezešvých tvářených za tepla nízkotlaké a středotlaké, D 159, tloušťka stěny 4,5 mm</t>
  </si>
  <si>
    <t>18,5</t>
  </si>
  <si>
    <t>733120826R00</t>
  </si>
  <si>
    <t>Demontáž potrubí z ocelových trubek hladkých přes 60,3 do D 89</t>
  </si>
  <si>
    <t>72,1</t>
  </si>
  <si>
    <t>733120832R00</t>
  </si>
  <si>
    <t>Demontáž potrubí z ocelových trubek hladkých přes 89 do D 133</t>
  </si>
  <si>
    <t>23,3+25,3+24,8</t>
  </si>
  <si>
    <t>733120836R00</t>
  </si>
  <si>
    <t>Demontáž potrubí z ocelových trubek hladkých přes 133 do D 159</t>
  </si>
  <si>
    <t>144,3+16,9</t>
  </si>
  <si>
    <t>733140811R00</t>
  </si>
  <si>
    <t>Demontáž odvzdušňovacích nádob a stříšek odřezání nádoby</t>
  </si>
  <si>
    <t>733190225R00</t>
  </si>
  <si>
    <t>Tlakové zkoušky potrubí ocelových hladkých přes D 60,3/2,9 do D 89/3,6</t>
  </si>
  <si>
    <t>Včetně dodávky vody, uzavření a zabezpečení konců potrubí.</t>
  </si>
  <si>
    <t>733190232R00</t>
  </si>
  <si>
    <t>Tlakové zkoušky potrubí ocelových hladkých přes D 89/3,6 do D 133/4,5</t>
  </si>
  <si>
    <t>Odkaz na mn. položky pořadí 61 : 27,60000</t>
  </si>
  <si>
    <t>Odkaz na mn. položky pořadí 62 : 30,60000</t>
  </si>
  <si>
    <t>733190235R00</t>
  </si>
  <si>
    <t>Tlakové zkoušky potrubí ocelových hladkých přes D 133/4,5 do D 159/4,6</t>
  </si>
  <si>
    <t>Odkaz na mn. položky pořadí 63 : 167,80000</t>
  </si>
  <si>
    <t>733-10</t>
  </si>
  <si>
    <t>Ocelový oblouk 90°, DN 80, montáž v ceně potrubí</t>
  </si>
  <si>
    <t>14</t>
  </si>
  <si>
    <t>733-11</t>
  </si>
  <si>
    <t>Ocelový oblouk 90°, DN 100, montáž v ceně potrubí</t>
  </si>
  <si>
    <t>10</t>
  </si>
  <si>
    <t>733-13</t>
  </si>
  <si>
    <t>Ocelový oblouk 90°, DN 150, montáž v ceně potrubí</t>
  </si>
  <si>
    <t>9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</si>
  <si>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</si>
  <si>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</si>
  <si>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</si>
  <si>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 do 500 m</t>
  </si>
  <si>
    <t>734100812R00</t>
  </si>
  <si>
    <t>Demontáž přírubových armatur se dvěma přírubami, přes 50 do DN 100</t>
  </si>
  <si>
    <t>2+2+2</t>
  </si>
  <si>
    <t>734100813R00</t>
  </si>
  <si>
    <t>Demontáž přírubových armatur se dvěma přírubami, přes 100 do DN 150</t>
  </si>
  <si>
    <t>734173417R00</t>
  </si>
  <si>
    <t>Přírubový spoj PN 1,6/I MPa, DN 80, včetně dodávky materiálu</t>
  </si>
  <si>
    <t>734173418R00</t>
  </si>
  <si>
    <t>Přírubový spoj PN 1,6/I MPa, DN 100, včetně dodávky materiálu</t>
  </si>
  <si>
    <t>734173422R00</t>
  </si>
  <si>
    <t>Přírubový spoj PN 1,6/I MPa, DN 150, včetně dodávky materiálu</t>
  </si>
  <si>
    <t>734200822R00</t>
  </si>
  <si>
    <t>Demontáž závitových armatur se dvěma závity, přes 1/2 do G 1"</t>
  </si>
  <si>
    <t>Odkaz na mn. položky pořadí 28 : 4,00000</t>
  </si>
  <si>
    <t>734213112R00</t>
  </si>
  <si>
    <t>Ventil automatický, odvzdušňovací, mosazný, PN 10, DN 15, včetně dodávky materiálu</t>
  </si>
  <si>
    <t>734233111R00</t>
  </si>
  <si>
    <t>Kohout kulový, mosazný, DN 15, PN 25, vnitřní-vnitřní, včetně dodávky materiálu</t>
  </si>
  <si>
    <t>Odkaz na mn. položky pořadí 43 : 4,00000</t>
  </si>
  <si>
    <t>734494213R00</t>
  </si>
  <si>
    <t>Návarek s trubkovým závitem G 1/2", včetně dodávky materiálu</t>
  </si>
  <si>
    <t>734-08</t>
  </si>
  <si>
    <t>Sestava prodloužení pro ovládání předizolované PI armatury T-klíčem v poklopu, vč. montáže</t>
  </si>
  <si>
    <t>734-09</t>
  </si>
  <si>
    <t>Přivařovací kulový kohout, DN 100, PN25, vč. montáže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</si>
  <si>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</si>
  <si>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</si>
  <si>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</si>
  <si>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 do 500 m</t>
  </si>
  <si>
    <t>767996801R00</t>
  </si>
  <si>
    <t>Demontáž ostatních doplňků staveb atypických konstrukcí  o hmotnosti přes 20 do 50 kg</t>
  </si>
  <si>
    <t>800-767</t>
  </si>
  <si>
    <t>Demontáž kluzného uložení do DN50 : 4,9*21</t>
  </si>
  <si>
    <t>Demontáž kluzného uložení DN100 : 10*5</t>
  </si>
  <si>
    <t>Demontáž kluzného uložení DN125 : 10,7*9</t>
  </si>
  <si>
    <t>Demontáž kluzného uložení DN150 : 11,5*42</t>
  </si>
  <si>
    <t>Demontáž pevných bodů do DN50 : 4,9*4</t>
  </si>
  <si>
    <t>Demontáž pevných bodů DN100 : 11,8*4</t>
  </si>
  <si>
    <t>Demontáž pevných bodů DN150 : 17,7*7</t>
  </si>
  <si>
    <t>998767101R00</t>
  </si>
  <si>
    <t>Přesun hmot pro kovové stavební doplňk. konstrukce v objektech výšky do 6 m</t>
  </si>
  <si>
    <t>998767192R00</t>
  </si>
  <si>
    <t>Přesun hmot pro kovové stavební doplňk. konstrukce příplatek k ceně za zvětšený přesun přes vymezenou největší dopravní vzdálenost  do 100 m</t>
  </si>
  <si>
    <t>783424140R00</t>
  </si>
  <si>
    <t>Nátěry potrubí a armatur syntetické potrubí, do DN 50 mm, dvojnásobné se základním nátěrem</t>
  </si>
  <si>
    <t>800-783</t>
  </si>
  <si>
    <t>na vzduchu schnoucí</t>
  </si>
  <si>
    <t>Teplotní odolnost min. 130°C.</t>
  </si>
  <si>
    <t>Odkaz na mn. položky pořadí 45 : 4,00000*0,15</t>
  </si>
  <si>
    <t>783425150R00</t>
  </si>
  <si>
    <t>Nátěry potrubí a armatur syntetické potrubí, do DN 100 mm, dvojnásobné se základním nátěrem</t>
  </si>
  <si>
    <t>783426160R00</t>
  </si>
  <si>
    <t>Nátěry potrubí a armatur syntetické potrubí, do DN 150 mm, dvojnásobné se základním nátěrem</t>
  </si>
  <si>
    <t>23170120R</t>
  </si>
  <si>
    <t>pěna PU; montážní, výplňová, izolační; tepelná odolnost -40 až 90 °C; přetíratelná; 0,75 l</t>
  </si>
  <si>
    <t>220061163R00</t>
  </si>
  <si>
    <t>Roztažení a položení trubky HDPE podél výkopu</t>
  </si>
  <si>
    <t>Odkaz na mn. položky pořadí 1 : 15,00000</t>
  </si>
  <si>
    <t>220061164R00</t>
  </si>
  <si>
    <t>Položení trubky HDPE do výkopu</t>
  </si>
  <si>
    <t>Odkaz na mn. položky pořadí 57 : 15,00000</t>
  </si>
  <si>
    <t>871512103R00</t>
  </si>
  <si>
    <t>Montáž plastového potrubí ve výkopu spojovaného pomocí hrdel přirážka za spoj plastového potrubí  pomocí elektrotvarovky  DN 250 mm</t>
  </si>
  <si>
    <t>s integrovaným elektrosvařovacím vinutím,</t>
  </si>
  <si>
    <t>Přirážka za montáž elektrospojky na předizolovaném ocelovém potrubí.</t>
  </si>
  <si>
    <t>viz technická zpráva a montážní schéma</t>
  </si>
  <si>
    <t>Odkaz na mn. položky pořadí 64 : 4,00000</t>
  </si>
  <si>
    <t>Odkaz na mn. položky pořadí 65 : 4,00000</t>
  </si>
  <si>
    <t>871512104R00</t>
  </si>
  <si>
    <t>Montáž plastového potrubí ve výkopu spojovaného pomocí hrdel přirážka za spoj plastového potrubí  pomocí elektrotvarovky  DN 300 mm</t>
  </si>
  <si>
    <t>Odkaz na mn. položky pořadí 66 : 23,00000</t>
  </si>
  <si>
    <t>230013383R00</t>
  </si>
  <si>
    <t>Mont.předizol.potr.DN 100 mm,D 250 mm,spoj po 12 m</t>
  </si>
  <si>
    <t>Montáž předizolovaného ocelového potrubí.</t>
  </si>
  <si>
    <t>27,6</t>
  </si>
  <si>
    <t>230013393R00</t>
  </si>
  <si>
    <t>Mont.předizol.potr.DN 125 mm,D 280 mm,spoj po 12 m</t>
  </si>
  <si>
    <t>30,6</t>
  </si>
  <si>
    <t>230013403R00</t>
  </si>
  <si>
    <t>Mont.předizol.potr.DN 150 mm,D 315 mm,spoj po 12 m</t>
  </si>
  <si>
    <t>167,8</t>
  </si>
  <si>
    <t>230014083R00</t>
  </si>
  <si>
    <t>Spojka předizolovaného potrubí DN 100/D250 mm</t>
  </si>
  <si>
    <t>Montáž spojky na předizolovaném ocelovém potrubí.</t>
  </si>
  <si>
    <t>230014093R00</t>
  </si>
  <si>
    <t>Spojka předizolovaného potrubí DN 125/D280 mm</t>
  </si>
  <si>
    <t>230014103R00</t>
  </si>
  <si>
    <t>Spojka předizolovaného potrubí DN 150/D315 mm</t>
  </si>
  <si>
    <t>23</t>
  </si>
  <si>
    <t>230120045R00</t>
  </si>
  <si>
    <t>Čištění potrubí profukováním nebo proplach. DN 80</t>
  </si>
  <si>
    <t>230120046R00</t>
  </si>
  <si>
    <t>Čištění potrubí profukováním nebo proplach. DN 100</t>
  </si>
  <si>
    <t>230120047R00</t>
  </si>
  <si>
    <t>Čištění potrubí profukováním nebo proplach. DN 125</t>
  </si>
  <si>
    <t>230120048R00</t>
  </si>
  <si>
    <t>Čištění potrubí profukováním nebo proplach. DN 150</t>
  </si>
  <si>
    <t>230161011R00</t>
  </si>
  <si>
    <t>Proz.sv.ir.192-  89-127   3,5- 10</t>
  </si>
  <si>
    <t>12</t>
  </si>
  <si>
    <t>230161013R00</t>
  </si>
  <si>
    <t>Proz.sv.ir.192- 133-180   4,0- 11</t>
  </si>
  <si>
    <t>230170002R00</t>
  </si>
  <si>
    <t>Příprava pro zkoušku těsnosti, DN 50 - 80</t>
  </si>
  <si>
    <t>sada</t>
  </si>
  <si>
    <t>POL1_9</t>
  </si>
  <si>
    <t>230170003R00</t>
  </si>
  <si>
    <t>Příprava pro zkoušku těsnosti, DN 100 - 125</t>
  </si>
  <si>
    <t>230170004R00</t>
  </si>
  <si>
    <t>Příprava pro zkoušku těsnosti, DN 150 - 200</t>
  </si>
  <si>
    <t>230170012R00</t>
  </si>
  <si>
    <t>Zkouška těsnosti potrubí, DN 50 - 80</t>
  </si>
  <si>
    <t>230170013R00</t>
  </si>
  <si>
    <t>Zkouška těsnosti potrubí, DN 100 - 125</t>
  </si>
  <si>
    <t>230170014R00</t>
  </si>
  <si>
    <t>Zkouška těsnosti potrubí, DN 150 - 200</t>
  </si>
  <si>
    <t>460490012R00-01</t>
  </si>
  <si>
    <t>Fólie výstražná z PVC, šířka 33 cm, ZELENÁ</t>
  </si>
  <si>
    <t>Kalkul</t>
  </si>
  <si>
    <t>Pro PI teplovodní rozvody.</t>
  </si>
  <si>
    <t>460490012R00-03</t>
  </si>
  <si>
    <t>Fólie výstražná z PVC, šířka 33 cm, ČERVENÁ</t>
  </si>
  <si>
    <t>Pro silnoproudé kabely.</t>
  </si>
  <si>
    <t>(křížení, souběh silnoproudých kabelů s novým PI potrubím)</t>
  </si>
  <si>
    <t>460490012R00-04</t>
  </si>
  <si>
    <t>Fólie výstražná z PVC, šířka 33 cm, BÍLÁ</t>
  </si>
  <si>
    <t>Pro křížení, souběh stávajících vodovodních rozvodů s novým PI potrubím.</t>
  </si>
  <si>
    <t>11,5</t>
  </si>
  <si>
    <t>460490012R00-06</t>
  </si>
  <si>
    <t>Fólie výstražná z PVC, šířka 33 cm, ŠEDIVÁ</t>
  </si>
  <si>
    <t>Pro křížení, souběh stávajících stok a kanalizačních přípojek s novým PI potrubím.</t>
  </si>
  <si>
    <t>6,9</t>
  </si>
  <si>
    <t>979012119R00</t>
  </si>
  <si>
    <t>Svislá doprava suti a vybouraných hmot svislá doprava suti na výšku do 3,5 m, příplatek za každých dalších i započatých 3,5 m výšky přes 3,5 m</t>
  </si>
  <si>
    <t>821-1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</si>
  <si>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</si>
  <si>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Odkaz na mn. položky pořadí 92 : 14,40175</t>
  </si>
  <si>
    <t>979951112R00</t>
  </si>
  <si>
    <t>Výkup kovů železný šrot, tloušťky nad 4 mm</t>
  </si>
  <si>
    <t>Odkaz na dem. hmot. položky pořadí 21 : 0,25312</t>
  </si>
  <si>
    <t>Odkaz na dem. hmot. položky pořadí 25 : 0,60636</t>
  </si>
  <si>
    <t>Odkaz na dem. hmot. položky pořadí 26 : 1,01586</t>
  </si>
  <si>
    <t>Odkaz na dem. hmot. položky pořadí 27 : 3,80271</t>
  </si>
  <si>
    <t>Odkaz na dem. hmot. položky pořadí 28 : 0,02820</t>
  </si>
  <si>
    <t>Odkaz na dem. hmot. položky pořadí 38 : 0,16600</t>
  </si>
  <si>
    <t>Odkaz na dem. hmot. položky pořadí 37 : 0,23400</t>
  </si>
  <si>
    <t>Odkaz na dem. hmot. položky pořadí 42 : 0,00440</t>
  </si>
  <si>
    <t>Odkaz na dem. hmot. položky pořadí 50 : 0,92290</t>
  </si>
  <si>
    <t>979981104R00</t>
  </si>
  <si>
    <t>Odvoz a likvidace suti bez příměsí - kontejnerem do 9 t</t>
  </si>
  <si>
    <t>Odkaz na mn. položky pořadí 87 : 14,40175</t>
  </si>
  <si>
    <t>979990144R00</t>
  </si>
  <si>
    <t>Poplatek za skládku za uložení, minerální vata,  , skupina 17 06 04 z Katalogu odpadů</t>
  </si>
  <si>
    <t>kategorie 17 06 03 izolační materiály, které jsou, nebo obsahují nebezpečné látky</t>
  </si>
  <si>
    <t>Odkaz na dem. hmot. položky pořadí 14 : 6,16820</t>
  </si>
  <si>
    <t>979087391R00</t>
  </si>
  <si>
    <t xml:space="preserve">Vodorovné přemístění suti nošením k místu nakládky příplatek za každých dalších i započatých 10 m vzdálenosti suti,  </t>
  </si>
  <si>
    <t>nebo vybouraných hmot nošením nebo přehazováním k místu nakládky přístupnému normálním dopravním prostředkům do 10 m,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</si>
  <si>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</si>
  <si>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</si>
  <si>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</si>
  <si>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Odkaz na mn. položky pořadí 84 : 7,03355</t>
  </si>
  <si>
    <t>Odkaz na mn. položky pořadí 89 : 6,16820</t>
  </si>
  <si>
    <t>Odkaz na mn. položky pořadí 90 : 1,20000</t>
  </si>
  <si>
    <t>Drobný instalační materiál pro montáž sdělovacího vedení, spojovací materiál, konektory, štítky, vývodky, kabelový managment, atd.</t>
  </si>
  <si>
    <t>1000</t>
  </si>
  <si>
    <t>220060470R00</t>
  </si>
  <si>
    <t>Provizorní zaslepení konce HDPE</t>
  </si>
  <si>
    <t>4*2</t>
  </si>
  <si>
    <t>222085005R00</t>
  </si>
  <si>
    <t>Trubka HDPE do D40 v kabelové rýze</t>
  </si>
  <si>
    <t>Odkaz na mn. položky pořadí 7 : 224,60000</t>
  </si>
  <si>
    <t>222085301R00</t>
  </si>
  <si>
    <t>Kalibrace trubky HDPE</t>
  </si>
  <si>
    <t>222085401R00</t>
  </si>
  <si>
    <t>Tlakování trubky HDPE</t>
  </si>
  <si>
    <t>M22-014</t>
  </si>
  <si>
    <t>Chránička HDPE 40/33 mm</t>
  </si>
  <si>
    <t>71,6+17,7+57,1+30,1+2*5,3+37,5</t>
  </si>
  <si>
    <t>460510021RT1</t>
  </si>
  <si>
    <t>Kabelový prostup z plast.trub, DN do 10,5 cm, včetně dodávky trub DN 70</t>
  </si>
  <si>
    <t>4*2*0,6</t>
  </si>
  <si>
    <t>460490012R00-02</t>
  </si>
  <si>
    <t>Fólie výstražná z PVC, šířka 33 cm, ORANŽOVÁ</t>
  </si>
  <si>
    <t>Pro sdělovací kabely, chráničky HDPE 40/33 mm.</t>
  </si>
  <si>
    <t>(Dodávka včetně montáže.)</t>
  </si>
  <si>
    <t>78,4+4,9+6+5,3+19</t>
  </si>
  <si>
    <t>VRN-VN-07</t>
  </si>
  <si>
    <t>Vizuální kontrola svárů (ČSN EN ISO 17637 (051180)</t>
  </si>
  <si>
    <t>904      R02</t>
  </si>
  <si>
    <t>Hzs-zkousky v ramci montaz.praci, Topná zkouška</t>
  </si>
  <si>
    <t>VRN-VN-08</t>
  </si>
  <si>
    <t>Požární hlídka po dokončení svářečských prací</t>
  </si>
  <si>
    <t>VRN-VN-09</t>
  </si>
  <si>
    <t>Výrobní dokumentace OK</t>
  </si>
  <si>
    <t>VRN-VN-10</t>
  </si>
  <si>
    <t>Zkouška těsnosti dle ČSN 060310</t>
  </si>
  <si>
    <t>VRN-VN-11</t>
  </si>
  <si>
    <t>Označení štítky - popis zařízení, armatur a strojů</t>
  </si>
  <si>
    <t>U výrobků spojených se spotřebou energie, na které se vztahují požadavky na označování energetickými štítky a ekodesign bude doloženo splnění těchto požadavků (např. štítek, prohlášení o shodě, CE...)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</si>
  <si>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</si>
  <si>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</si>
  <si>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</si>
  <si>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</si>
  <si>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171156018500R</t>
  </si>
  <si>
    <t>Jeřáb automobilní GROWE TMS 475</t>
  </si>
  <si>
    <t>STROJ</t>
  </si>
  <si>
    <t>Stroj</t>
  </si>
  <si>
    <t>Nedokončená</t>
  </si>
  <si>
    <t>POL6_</t>
  </si>
  <si>
    <t>Jedná se o dodávku elektrické energie pro potřeby zhotovitele. Nejedná se o dodávku stroje.</t>
  </si>
  <si>
    <t>421473390200R</t>
  </si>
  <si>
    <t>Svářecí dieselagregát  MEZ  DG 321</t>
  </si>
  <si>
    <t>POL6_0</t>
  </si>
  <si>
    <t>00411 R</t>
  </si>
  <si>
    <t>Přípravné a průzkumné služby či práce</t>
  </si>
  <si>
    <t>Soubor</t>
  </si>
  <si>
    <t>VRN</t>
  </si>
  <si>
    <t>POL99_8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</si>
  <si>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</si>
  <si>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</si>
  <si>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</si>
  <si>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</si>
  <si>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</si>
  <si>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</si>
  <si>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</si>
  <si>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</si>
  <si>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</si>
  <si>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</si>
  <si>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</si>
  <si>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</si>
  <si>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</si>
  <si>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</si>
  <si>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005122020R</t>
  </si>
  <si>
    <t xml:space="preserve">Silniční, železniční či kolejový provoz  </t>
  </si>
  <si>
    <t>005123 R</t>
  </si>
  <si>
    <t>Územní vlivy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</si>
  <si>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</si>
  <si>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</si>
  <si>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</si>
  <si>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</si>
  <si>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</si>
  <si>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</si>
  <si>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2 10</t>
  </si>
  <si>
    <t>Zajištění pravidelného úklidu všech řešených prostor včetně navazujících komunikačních a transp., prostor, včetně závěrečného úklidu stavby</t>
  </si>
  <si>
    <t>005211010R</t>
  </si>
  <si>
    <t>Předání a převzetí staveniště</t>
  </si>
  <si>
    <t>Náklady spojené s s předáním stavby, s vypracování oznámení změn a změnových listů, s převzetím staveniště, s kolaudací díla, apod.</t>
  </si>
  <si>
    <t>005211020R</t>
  </si>
  <si>
    <t>Ochrana stávaj. inženýrských sítí na staveništi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</si>
  <si>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</si>
  <si>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</si>
  <si>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</si>
  <si>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005231040R</t>
  </si>
  <si>
    <t>Provozní řády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</si>
  <si>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</si>
  <si>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</si>
  <si>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</si>
  <si>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</si>
  <si>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</si>
  <si>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v rozsahu i pro vložení věcných břemen</t>
  </si>
  <si>
    <t>2 01</t>
  </si>
  <si>
    <t>Zpracování technologických postupů jednotlivých prací včetně průběžné aktualizace a odsouhlasení</t>
  </si>
  <si>
    <t>2 02</t>
  </si>
  <si>
    <t>Zpracování plánu BOZP včetně průběžné aktualizace a odsouhlasení</t>
  </si>
  <si>
    <t>Zpracování rizik, koordinace bezpečnostních opatření</t>
  </si>
  <si>
    <t>2 03</t>
  </si>
  <si>
    <t>Zpracování technologických postupů bouracích prací včetně vymezení ohroženého prostoru, podchycení a odsouhlasení navrženého řešení</t>
  </si>
  <si>
    <t>2 04</t>
  </si>
  <si>
    <t>D+M pomocné konstrukce zajištující ochranu osob stavby včetně veškerého přslušenství, doplňků,, kotevních a spojovacích prvků</t>
  </si>
  <si>
    <t>2 05</t>
  </si>
  <si>
    <t>D vystěhování a příprava řešeného prostoru k provádění stavebních úpravvčetně D+M zakrytí a zabezp., stávajících konstrukcí, předmětů a prvků před znečištěním, nebo porušením v průběhu stavebních úprav</t>
  </si>
  <si>
    <t>2 07</t>
  </si>
  <si>
    <t>Vymezení řešeného prostoru stavebního objektu a vymezení transportních tras stavebního materiálu</t>
  </si>
  <si>
    <t>2 08</t>
  </si>
  <si>
    <t>Opatření proti vstupu nepovolaných osob včetně veškerého příslušenství, kotevních a spojovacích prvků, povrchových úprav</t>
  </si>
  <si>
    <t>2 11</t>
  </si>
  <si>
    <t>Pomocné konstrukce zajištující ochranu osob stavby včetně veškerého přslušenství, doplňků, kotevních a spojovacích prvků</t>
  </si>
  <si>
    <t>2 12</t>
  </si>
  <si>
    <t>Zpracování plánu organizace výstavby</t>
  </si>
  <si>
    <t>2 14</t>
  </si>
  <si>
    <t>Fotodokumentace postupu prací - 2 x týdně, elektronicky</t>
  </si>
  <si>
    <t>2 15</t>
  </si>
  <si>
    <t>Předložení použité technologie a vzorků před konečnou montáží</t>
  </si>
  <si>
    <t>2 17</t>
  </si>
  <si>
    <t>Inženýrská činnost pro uvedení celého díla do užívání</t>
  </si>
  <si>
    <t>2 18</t>
  </si>
  <si>
    <t>Součinnost se správci jednotlivých inženýrských sítí a jejich dozory</t>
  </si>
  <si>
    <t>2 19</t>
  </si>
  <si>
    <t>Součinnost s integrovaným záchranným systémem (IZS)</t>
  </si>
  <si>
    <t>2 20</t>
  </si>
  <si>
    <t>Dokladová část k realizaci</t>
  </si>
  <si>
    <t>2 21</t>
  </si>
  <si>
    <t>Zaškolení obsluhy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</si>
  <si>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</si>
  <si>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</si>
  <si>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</si>
  <si>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(246,8+16,8+8,2+21,7+58,7)*0,3</t>
  </si>
  <si>
    <t>113106231R00</t>
  </si>
  <si>
    <t>Rozebrání vozovek a ploch s jakoukoliv výplní spár   v jakékoliv ploše, ze zámkové dlažky, kladených do lože z kameniva</t>
  </si>
  <si>
    <t>(246,8+16,8+8,2+21,7+58,7)*0,7</t>
  </si>
  <si>
    <t>113107505R00</t>
  </si>
  <si>
    <t>Odstranění podkladů nebo krytů z kameniva hrubého drceného, v ploše jednotlivě do 50 m2, tloušťka vrstvy 50 mm</t>
  </si>
  <si>
    <t>Odkaz na mn. položky pořadí 1 : 105,66000</t>
  </si>
  <si>
    <t>Odkaz na mn. položky pořadí 2 : 246,54000</t>
  </si>
  <si>
    <t>113107515R00</t>
  </si>
  <si>
    <t>Odstranění podkladů nebo krytů z kameniva hrubého drceného, v ploše jednotlivě do 50 m2, tloušťka vrstvy 150 mm</t>
  </si>
  <si>
    <t>Odkaz na mn. položky pořadí 5 : 22,00000</t>
  </si>
  <si>
    <t>113108305R00</t>
  </si>
  <si>
    <t>Odstranění podkladů nebo krytů živičných, v ploše jednotlivě do 50 m2, tloušťka vrstvy 50 mm</t>
  </si>
  <si>
    <t>8,4+9,9+3,7</t>
  </si>
  <si>
    <t>113108310R00</t>
  </si>
  <si>
    <t>Odstranění podkladů nebo krytů živičných, v ploše jednotlivě do 50 m2, tloušťka vrstvy 100 mm</t>
  </si>
  <si>
    <t>19+13+16+5+5,3</t>
  </si>
  <si>
    <t>4,4</t>
  </si>
  <si>
    <t>Čerpání vody na dopravní výšku do 10 m  s uvažovaným průměrným přítokem do 500 l/min</t>
  </si>
  <si>
    <t>Pohotovost záložní čerpací soupravy na dopravní výšku do 10 m  s uvažovaným průměrným přítokem do 500 l/min</t>
  </si>
  <si>
    <t>119001401R00</t>
  </si>
  <si>
    <t>Dočasné zajištění podzemního potrubí nebo vedení ocelového potrubí  DN  do 200 mm</t>
  </si>
  <si>
    <t>Plynovodního potrubí : 3,5</t>
  </si>
  <si>
    <t>Dočasné zajištění podzemního potrubí nebo vedení betonového potrubí  DN  do 200 mm</t>
  </si>
  <si>
    <t>Vodovodního potrubí : 63,3</t>
  </si>
  <si>
    <t>Dočasné zajištění podzemního potrubí nebo vedení betonového potrubí  DN  přes 200  do 500 mm</t>
  </si>
  <si>
    <t>Kanalizační potrubí : 9,2</t>
  </si>
  <si>
    <t>Sdělovací kabely - křížení : 9,2</t>
  </si>
  <si>
    <t>Sdělovací kabely - souběh : 62,1</t>
  </si>
  <si>
    <t>Silnoproudé kabely - křížení : 21,9</t>
  </si>
  <si>
    <t>Silnoproudé kabely - souběh : 126,5</t>
  </si>
  <si>
    <t>Odkaz na mn. položky pořadí 35 : 332,70000*0,2</t>
  </si>
  <si>
    <t>Odkaz na mn. položky pořadí 18 : 133,20000</t>
  </si>
  <si>
    <t>Odkaz na mn. položky pořadí 20 : 88,70000</t>
  </si>
  <si>
    <t xml:space="preserve"> - Bourání základů železobetonových - těleso stávajícího topného kanálu, šachet a schodiště.</t>
  </si>
  <si>
    <t>20+2,5</t>
  </si>
  <si>
    <t>Odkaz na mn. položky pořadí 68 : 0,81000</t>
  </si>
  <si>
    <t>85,4+42,3+5,5</t>
  </si>
  <si>
    <t>56,9+28,2+3,6</t>
  </si>
  <si>
    <t>9,5+4,7+0,6</t>
  </si>
  <si>
    <t>6,3+3,1+0,4</t>
  </si>
  <si>
    <t>(33,2*1,2+13,5*1+34,3*0,65+15*0,5)+(17,5*0,45+14,5*0,45+0,55*11+0,55*8)+(25,8*6,2+29*6,2+0,8*55*2)+0,5*1,5*6+1,2*24+56,9</t>
  </si>
  <si>
    <t>Odkaz na mn. položky pořadí 24 : 625,94500</t>
  </si>
  <si>
    <t>Odkaz na mn. položky pořadí 27 : 679,61000</t>
  </si>
  <si>
    <t>Odkaz na mn. položky pořadí 30 : 246,50000</t>
  </si>
  <si>
    <t>Odkaz na mn. položky pořadí 31 : 433,11000</t>
  </si>
  <si>
    <t>Nakládání, skládání, překládání neulehlého výkopku nakládání výkopku  do 100 m3, z horniny 1 až 4</t>
  </si>
  <si>
    <t>Odkaz na mn. položky pořadí 22 : 14,80000</t>
  </si>
  <si>
    <t>Odkaz na mn. položky pořadí 23 : 9,80000</t>
  </si>
  <si>
    <t>Odkaz na mn. položky pořadí 45 : 186,61000</t>
  </si>
  <si>
    <t>85*0,5+338,6*0,65</t>
  </si>
  <si>
    <t>Odkaz na mn. položky pořadí 32 : 262,59000</t>
  </si>
  <si>
    <t>Odkaz na mn. položky pořadí 35 : 332,70000</t>
  </si>
  <si>
    <t>19,4+90,7+100,6+14,7+42,6+4,4+4,8+55,5</t>
  </si>
  <si>
    <t>184807111R00</t>
  </si>
  <si>
    <t>Ochrana stromu bedněním zřízení bednění</t>
  </si>
  <si>
    <t>před poškozením stavebním provozem,</t>
  </si>
  <si>
    <t>Včetně řeziva.</t>
  </si>
  <si>
    <t>5*4</t>
  </si>
  <si>
    <t>184807112R00</t>
  </si>
  <si>
    <t>Ochrana stromu bedněním odstranění bednění</t>
  </si>
  <si>
    <t>Odkaz na mn. položky pořadí 38 : 20,00000</t>
  </si>
  <si>
    <t>Odkaz na mn. položky pořadí 127 : 62,70000</t>
  </si>
  <si>
    <t>1-02</t>
  </si>
  <si>
    <t>Uskladnění dlažby (zámkové, dlaždic a kostek)</t>
  </si>
  <si>
    <t xml:space="preserve">m2    </t>
  </si>
  <si>
    <t>Odkaz na mn. položky pořadí 128 : 352,20000</t>
  </si>
  <si>
    <t>Odkaz na mn. položky pořadí 35 : 332,70000*0,02</t>
  </si>
  <si>
    <t>Odkaz na mn. položky pořadí 32 : 262,59000*2</t>
  </si>
  <si>
    <t>Odkaz na mn. položky pořadí 17 : 23,31000</t>
  </si>
  <si>
    <t>Odkaz na mn. položky pořadí 120 : 81,90000</t>
  </si>
  <si>
    <t>Odkaz na mn. položky pořadí 121 : 41,50000</t>
  </si>
  <si>
    <t>Odkaz na mn. položky pořadí 131 : 39,90000</t>
  </si>
  <si>
    <t>11-05</t>
  </si>
  <si>
    <t>Demontáž příslušenství šachet (ocelové vstupní žebříky, poklopy vč. rámů, atp.)</t>
  </si>
  <si>
    <t>19,8+70,4+72,2+54+35+61+32+34,5</t>
  </si>
  <si>
    <t>Demontáž stávajících laviček, odpadkových košů, uskladnění po dobu výstavby, včetně zpětného osazení</t>
  </si>
  <si>
    <t>11-36</t>
  </si>
  <si>
    <t>Demontáž, uskladnění a zpětná montáž oplocení výšky do 2 m,délky do 2 m</t>
  </si>
  <si>
    <t xml:space="preserve">soubor </t>
  </si>
  <si>
    <t>Odkaz na mn. položky pořadí 132 : 3,93750</t>
  </si>
  <si>
    <t>(3+1,5+1,5+3+1,5)*0,75*2</t>
  </si>
  <si>
    <t>Odkaz na mn. položky pořadí 65 : 15,75000</t>
  </si>
  <si>
    <t>1,7</t>
  </si>
  <si>
    <t>430321514R00</t>
  </si>
  <si>
    <t>Beton schodišťových konstrukcí (stupňů, schodnic, ramen, podest s nosníky) železový třídy C 30/37</t>
  </si>
  <si>
    <t>Zhotovení/obnova stávajícho schodiště na šachtě Š1.</t>
  </si>
  <si>
    <t>0,3*0,15*3*6</t>
  </si>
  <si>
    <t>430361821R00</t>
  </si>
  <si>
    <t>Výztuž schodišťových konstrukcí  (stupňů, schodnic, ramen, podest s nosníky) z betonářské oceli 10505, Výztuž ocelová betonářská - tyč; úprava: stříhaná, ohýbaná; povrch: žebírkový; značka: B500B (1.0439); d = 12,0 mm</t>
  </si>
  <si>
    <t>Včetně distančních prvků.</t>
  </si>
  <si>
    <t>0,3*2*3*6*0,008</t>
  </si>
  <si>
    <t>434351141R00</t>
  </si>
  <si>
    <t>Bednění stupňů betonovaných na podstupňové desce nebo na terénu přímočarých zřízení</t>
  </si>
  <si>
    <t>0,15*3*6</t>
  </si>
  <si>
    <t>434351142R00</t>
  </si>
  <si>
    <t>Bednění stupňů betonovaných na podstupňové desce nebo na terénu přímočarých odstranění</t>
  </si>
  <si>
    <t>Odkaz na mn. položky pořadí 70 : 2,70000</t>
  </si>
  <si>
    <t>Odkaz na mn. položky pořadí 4 : 374,20000</t>
  </si>
  <si>
    <t>Postřik infiltrační asfaltovým pojivem v množství 1 kg/m2</t>
  </si>
  <si>
    <t>Odkaz na mn. položky pořadí 80 : 22,00000</t>
  </si>
  <si>
    <t>Postřik spojovací kationaktivní emulzí KAE z asfaltu silničního, v množství od 0,5 do 0,7 kg/m2</t>
  </si>
  <si>
    <t>bez posypu kamenivem</t>
  </si>
  <si>
    <t>Odkaz na mn. položky pořadí 75 : 22,00000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</si>
  <si>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</si>
  <si>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</si>
  <si>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</si>
  <si>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</si>
  <si>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</si>
  <si>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596215028R00</t>
  </si>
  <si>
    <t>Kladení zámkové dlažby do drtě příplatek za více barev dlažby tloušťky 60 mm</t>
  </si>
  <si>
    <t>Odkaz na mn. položky pořadí 76 : 246,54000</t>
  </si>
  <si>
    <t>Odkaz na mn. položky pořadí 79 : 105,66000</t>
  </si>
  <si>
    <t>596215029R00</t>
  </si>
  <si>
    <t>Kladení zámkové dlažby do drtě příplatek za více tvarů dlažby tloušťky 60 mm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</si>
  <si>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</si>
  <si>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</si>
  <si>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</si>
  <si>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565161111R00-01</t>
  </si>
  <si>
    <t>Podklad z obal kam.ACP 16+, š. do 3 m,tl. 10 cm</t>
  </si>
  <si>
    <t>RTS 24/ I</t>
  </si>
  <si>
    <t>Odkaz na mn. položky pořadí 6 : 22,00000</t>
  </si>
  <si>
    <t>59245020R</t>
  </si>
  <si>
    <t>Dlažba betonová</t>
  </si>
  <si>
    <t>Odkaz na mn. položky pořadí 2 : 246,54000*0,1</t>
  </si>
  <si>
    <t>592451210R</t>
  </si>
  <si>
    <t>Odkaz na mn. položky pořadí 1 : 105,66000*0,1</t>
  </si>
  <si>
    <t>Obnova šachty Š1.</t>
  </si>
  <si>
    <t>Obnova topného kanálu v napojovaných objektech C1, G.</t>
  </si>
  <si>
    <t>9,8+1</t>
  </si>
  <si>
    <t>16,3*0,12+8*0,22+0,8</t>
  </si>
  <si>
    <t>Uložení výztuže základových desek ze svařovaných sítí průměr drátu 8 mm, velikost oka 100/100 mm</t>
  </si>
  <si>
    <t>2*(8+16,3+4,9)*0,013</t>
  </si>
  <si>
    <t>35</t>
  </si>
  <si>
    <t>564861111R00</t>
  </si>
  <si>
    <t>Podklad ze štěrkodrti s rozprostřením a zhutněním frakce 0-63 mm, tloušťka po zhutnění 200 mm</t>
  </si>
  <si>
    <t>21,2</t>
  </si>
  <si>
    <t>1,5*2*6</t>
  </si>
  <si>
    <t>Odkaz na mn. položky pořadí 97 : 52,75000</t>
  </si>
  <si>
    <t>Vyspravení povrchu a zatření spár vnějších stěn maltou cementovou</t>
  </si>
  <si>
    <t>neomítaných betonových a železobetonových monolitických i prefabrikovaných, s rozetřením vysprávky do ztracena,</t>
  </si>
  <si>
    <t>Odkaz na mn. položky pořadí 83 : 10,80000</t>
  </si>
  <si>
    <t>15,7+25,7*2,1+7</t>
  </si>
  <si>
    <t>Reprofilace betonových povrchů Antikorozní nátěr ocelové výztuže, Hmota nátěrová</t>
  </si>
  <si>
    <t>Odkaz na mn. položky pořadí 91 : 76,67000*10</t>
  </si>
  <si>
    <t>Odkaz na mn. položky pořadí 91 : 76,67000</t>
  </si>
  <si>
    <t>39*2,4+11*2</t>
  </si>
  <si>
    <t>28,6*0,05*2</t>
  </si>
  <si>
    <t>632457202R00</t>
  </si>
  <si>
    <t>Potěr cementový připojený s požlábkem 10 cm vysokým, s očištěním, zdrsněním a pačokováním betonového podkladu, hlazený ocelovým hladítkem, rovinné konstrukce tloušťky do 20 mm, jednotlívé plochy přes 5 do 30 m2</t>
  </si>
  <si>
    <t>s požlábkem 10 cm vysokým, s očištěním, zdrsněním a pačokováním betonového podkladu na rovinných i zakřivených konstrukcích</t>
  </si>
  <si>
    <t>28,6</t>
  </si>
  <si>
    <t>Výrobek izolační pro budovy z extrudovaného polystyrenu (XPS) tvar: deska; tloušťka d = 50,0 mm; lambda = 0,033 W/(m.K); pevnost v tlaku CS 300 kPa</t>
  </si>
  <si>
    <t>(3+1,5+1,5+3+1,5)*1,5+37</t>
  </si>
  <si>
    <t>lepicí malta vyrovnávací, omítka, armovací; cementová; pro interiér i exteriér; zrnitost do 0,70 mm; součinitel tepelné vodivosti 0,540 W/mK; µ 20,00; pevnost v tlaku 6,00 MPa</t>
  </si>
  <si>
    <t>Odkaz na mn. položky pořadí 97 : 52,75000*12</t>
  </si>
  <si>
    <t>Odkaz na mn. položky pořadí 119 : 17,60000</t>
  </si>
  <si>
    <t>Odkaz na mn. položky pořadí 122 : 3,52000</t>
  </si>
  <si>
    <t>Podklad ze štěrkodrti s rozprostřením a zhutněním frakce 0-32 mm, tloušťka po zhutnění 100 mm</t>
  </si>
  <si>
    <t>Odkaz na mn. položky pořadí 103 : 8,00000*1,5</t>
  </si>
  <si>
    <t>Osazení poklopů litinových a ocelových včetně dodávky poklopu litinového s rámem   čtyřhranného 600 x 600 mm, Poklop šachtový</t>
  </si>
  <si>
    <t>Osazení nového poklopů pro šachtu Š1.</t>
  </si>
  <si>
    <t>2*4</t>
  </si>
  <si>
    <t>Odkaz na mn. položky pořadí 103 : 8,00000*0,1</t>
  </si>
  <si>
    <t>Odkaz na mn. položky pořadí 103 : 8,00000</t>
  </si>
  <si>
    <t>Odkaz na mn. položky pořadí 108 : 39,00000</t>
  </si>
  <si>
    <t>Odkaz na mn. položky pořadí 112 : 11,00000</t>
  </si>
  <si>
    <t>899521211RT1</t>
  </si>
  <si>
    <t>Stupadla do šachet a drobných objektů ocelplastová osazovaná do vynechaných otvorů, Příslušenství šachty</t>
  </si>
  <si>
    <t>39</t>
  </si>
  <si>
    <t>89-14</t>
  </si>
  <si>
    <t>Doprava zákrytových desek</t>
  </si>
  <si>
    <t>89-02</t>
  </si>
  <si>
    <t>Železobetonový stropní panel typu SPIROLL 2000/1190/160 mm</t>
  </si>
  <si>
    <t>POL3_1</t>
  </si>
  <si>
    <t>Osazení silničního nebo chodníkového obrubníku stojatého, s boční opěrou z betonu prostého, do lože z betonu prostého C 12/15</t>
  </si>
  <si>
    <t>Odkaz na mn. položky pořadí 7 : 58,30000</t>
  </si>
  <si>
    <t>Odkaz na mn. položky pořadí 8 : 4,40000</t>
  </si>
  <si>
    <t>Odkaz na mn. položky pořadí 114 : 11,00000</t>
  </si>
  <si>
    <t>0,01</t>
  </si>
  <si>
    <t>Odkaz na mn. položky pořadí 7 : 58,30000*0,1</t>
  </si>
  <si>
    <t>Odkaz na mn. položky pořadí 8 : 4,40000*0,1</t>
  </si>
  <si>
    <t>6,7+7,9+3</t>
  </si>
  <si>
    <t>81,9</t>
  </si>
  <si>
    <t>25,8+15,7</t>
  </si>
  <si>
    <t>Vytvoření montážní jámy do napojovaného objektu : (7,9+6,7+3)*0,15+(7,9+6,7+3)*0,05</t>
  </si>
  <si>
    <t>976085311R00</t>
  </si>
  <si>
    <t>Vybourání madel, objímek, rámů, mříží apod. kanalizačních rámů litinových, z rýhovaného plechu nebo betonových včetně poklopů nebo mříží  plochy do 0,6 m2</t>
  </si>
  <si>
    <t>979054441R00</t>
  </si>
  <si>
    <t xml:space="preserve">Očištění vybouraných obrubníků, dlaždic dlaždic, desek nebo tvarovek s původním vyplněním spár kamenivem těženým </t>
  </si>
  <si>
    <t>39,9</t>
  </si>
  <si>
    <t>(3+1,5+1,5+3+1,5)*(0,75*0,5)</t>
  </si>
  <si>
    <t>Provedení izolace proti zemní vlhkosti natěradly za studena na ploše vodorovné nátěrem penetračním, 1 x nátěr, včetně dodávky penetračního laku ALP</t>
  </si>
  <si>
    <t>Odkaz na mn. položky pořadí 135 : 59,60000</t>
  </si>
  <si>
    <t>Odkaz na mn. položky pořadí 136 : 52,75000</t>
  </si>
  <si>
    <t xml:space="preserve">Provedení izolace proti zemní vlhkosti pásy přitavením vodorovná, 2 vrstvy, s dodávkou izolačního pásu se skleněnou nebo polyesterovou vložkou,  </t>
  </si>
  <si>
    <t>6,7+7,9+35+10</t>
  </si>
  <si>
    <t>614,8</t>
  </si>
  <si>
    <t>141,9</t>
  </si>
  <si>
    <t>Odkaz na mn. položky pořadí 133 : 59,60000</t>
  </si>
  <si>
    <t>Odkaz na mn. položky pořadí 134 : 52,75000</t>
  </si>
  <si>
    <t>979951111R00</t>
  </si>
  <si>
    <t>Výkup kovů železný šrot, tloušťky do 4 mm</t>
  </si>
  <si>
    <t>Odkaz na dem. hmot. položky pořadí 48 : 0,50000</t>
  </si>
  <si>
    <t>Odkaz na dem. hmot. položky pořadí 126 : 0,22500</t>
  </si>
  <si>
    <t>Odkaz na mn. položky pořadí 142 : 0,50000</t>
  </si>
  <si>
    <t>Odkaz na mn. položky pořadí 143 : 0,22500</t>
  </si>
  <si>
    <t>Odkaz na mn. položky pořadí 145 : 173,84400</t>
  </si>
  <si>
    <t>Odkaz na mn. položky pořadí 149 : 89,09256</t>
  </si>
  <si>
    <t>Odkaz na mn. položky pořadí 150 : 7,44972</t>
  </si>
  <si>
    <t>Odkaz na mn. položky pořadí 151 : 91,30000</t>
  </si>
  <si>
    <t>Odkaz na mn. položky pořadí 152 : 237,51131</t>
  </si>
  <si>
    <t>Odkaz na mn. položky pořadí 153 : 7,26000</t>
  </si>
  <si>
    <t>Odkaz na mn. položky pořadí 154 : 1,20000</t>
  </si>
  <si>
    <t>Nakládání na dopravní prostředky Poplatek za uložení odpadní štěrk a kamenivo, tř. odpadu 010408</t>
  </si>
  <si>
    <t>Odkaz na dem. hmot. položky pořadí 3 : 38,74200</t>
  </si>
  <si>
    <t>Odkaz na dem. hmot. položky pořadí 4 : 123,48600</t>
  </si>
  <si>
    <t>Odkaz na dem. hmot. položky pořadí 119 : 11,61600</t>
  </si>
  <si>
    <t>Odkaz na mn. položky pořadí 144 : 608,38259</t>
  </si>
  <si>
    <t>Odkaz na mn. položky pořadí 147 : 608,38259</t>
  </si>
  <si>
    <t>Poplatek za uložení, směs betonu, cihel a dřeva,  , skupina 17 09 04 z Katalogu odpadů</t>
  </si>
  <si>
    <t>Odkaz na hmot. položky pořadí 67 : 4,29250</t>
  </si>
  <si>
    <t>Odkaz na hmot. položky pořadí 81 : 3,19516</t>
  </si>
  <si>
    <t>Odkaz na hmot. položky pořadí 82 : 1,46762</t>
  </si>
  <si>
    <t>Odkaz na hmot. položky pořadí 117 : 0,33814</t>
  </si>
  <si>
    <t>Odkaz na hmot. položky pořadí 118 : 0,03564</t>
  </si>
  <si>
    <t>Odkaz na dem. hmot. položky pořadí 122 : 7,74400</t>
  </si>
  <si>
    <t>Odkaz na dem. hmot. položky pořadí 131 : 72,01950</t>
  </si>
  <si>
    <t>Poplatek za uložení, asfaltové pásy,  , skupina 17 03 02 z Katalogu odpadů</t>
  </si>
  <si>
    <t>Odkaz na dem. hmot. položky pořadí 137 : 5,98815</t>
  </si>
  <si>
    <t>Odkaz na dem. hmot. položky pořadí 138 : 1,46157</t>
  </si>
  <si>
    <t>Poplatek za recyklaci, beton lehce vyztužený, kusovost do 1600 cm2, skupina 17 01 01 z Katalogu odpadů</t>
  </si>
  <si>
    <t>Odkaz na dem. hmot. položky pořadí 121 : 91,30000</t>
  </si>
  <si>
    <t>Poplatek za recyklaci, beton silně vyztužený, kusovost do 1600 cm2, skupina 17 01 01 z Katalogu odpadů</t>
  </si>
  <si>
    <t>Odkaz na dem. hmot. položky pořadí 17 : 55,94400</t>
  </si>
  <si>
    <t>Odkaz na dem. hmot. položky pořadí 120 : 171,99000</t>
  </si>
  <si>
    <t>Odkaz na dem. hmot. položky pořadí 124 : 0,03394</t>
  </si>
  <si>
    <t>Odkaz na dem. hmot. položky pořadí 125 : 0,05400</t>
  </si>
  <si>
    <t>Odkaz na dem. hmot. položky pořadí 132 : 9,48938</t>
  </si>
  <si>
    <t>Poplatek za recyklaci, obalovaného kameniva a asfaltu, kusovost do 1600 cm2, skupina 17 03 02 z Katalogu odpadů</t>
  </si>
  <si>
    <t>Odkaz na dem. hmot. položky pořadí 5 : 2,42000</t>
  </si>
  <si>
    <t>Odkaz na dem. hmot. položky pořadí 6 : 4,84000</t>
  </si>
  <si>
    <t>Poplatek za recyklaci, suti s 10 % příměsi dřeva, plastu apod.,  , skupina 17 01 07 z Katalogu odpadů</t>
  </si>
  <si>
    <t>Odkaz na mn. položky pořadí 92 : 71,30000</t>
  </si>
  <si>
    <t>Odkaz na mn. položky pořadí 93 : 148,40000</t>
  </si>
  <si>
    <t>Odkaz na mn. položky pořadí 68 : 121,40000*0,0069</t>
  </si>
  <si>
    <t>Odkaz na mn. položky pořadí 69 : 121,90000*0,0085</t>
  </si>
  <si>
    <t>Odkaz na mn. položky pořadí 70 : 260,10000*0,0152</t>
  </si>
  <si>
    <t>Odkaz na mn. položky pořadí 71 : 259,60000*0,0239</t>
  </si>
  <si>
    <t>Odkaz na mn. položky pořadí 23 : 19,50000*0,5024</t>
  </si>
  <si>
    <t>Odkaz na mn. položky pořadí 24 : 124,20000*0,5024</t>
  </si>
  <si>
    <t>Odkaz na mn. položky pořadí 28 : 125,50000*0,59346</t>
  </si>
  <si>
    <t>Odkaz na mn. položky pořadí 29 : 306,70000*0,92002</t>
  </si>
  <si>
    <t>Odkaz na mn. položky pořadí 30 : 306,20000*1,00166</t>
  </si>
  <si>
    <t>713-06</t>
  </si>
  <si>
    <t>Izolace s minerálních vláken s AL polepem pro DN50, tl. 50 mm, vč. montáže</t>
  </si>
  <si>
    <t>Odkaz na mn. položky pořadí 22 : 5,70000</t>
  </si>
  <si>
    <t>713-07</t>
  </si>
  <si>
    <t>Izolace s minerálních vláken s AL polepem pro DN65, tl. 50 mm, vč. montáže</t>
  </si>
  <si>
    <t>Odkaz na mn. položky pořadí 25 : 11,90000</t>
  </si>
  <si>
    <t>Odkaz na mn. položky pořadí 26 : 56,20000</t>
  </si>
  <si>
    <t>Izolace z minerálních vláken s AL polepem pro DN150, tl. 80 mm, vč. montáže</t>
  </si>
  <si>
    <t>Odkaz na mn. položky pořadí 27 : 55,50000</t>
  </si>
  <si>
    <t>733111128R00</t>
  </si>
  <si>
    <t>Potrubí z trubek závitových ocelových bezešvých, běžných, nízkotlaké a středotlaké, DN 50</t>
  </si>
  <si>
    <t>5,7</t>
  </si>
  <si>
    <t>Odkaz na mn. položky pořadí 31 : 2,00000*1,5</t>
  </si>
  <si>
    <t>7,7+8,8</t>
  </si>
  <si>
    <t>733110808R00</t>
  </si>
  <si>
    <t>Demontáž potrubí z ocelových trubek závitových přes 32 do DN 50</t>
  </si>
  <si>
    <t>119+5,2</t>
  </si>
  <si>
    <t>733121162R00</t>
  </si>
  <si>
    <t>Potrubí z trubek hladkých ocelových bezešvých tvářených za tepla nízkotlaké a středotlaké, D 76, tloušťka stěny 3,2 mm</t>
  </si>
  <si>
    <t>11,9</t>
  </si>
  <si>
    <t>56,2</t>
  </si>
  <si>
    <t>55,5</t>
  </si>
  <si>
    <t>114,6+10,9</t>
  </si>
  <si>
    <t>255,2+51,5</t>
  </si>
  <si>
    <t>255,4+50,8</t>
  </si>
  <si>
    <t>733190108R00</t>
  </si>
  <si>
    <t>Tlakové zkoušky potrubí ocelových závitových, plastových, měděných přes DN 40 do DN 50</t>
  </si>
  <si>
    <t>Odkaz na mn. položky pořadí 68 : 121,40000</t>
  </si>
  <si>
    <t>733190109R00</t>
  </si>
  <si>
    <t>Tlakové zkoušky potrubí ocelových závitových, plastových, měděných přes DN 50 do DN 65</t>
  </si>
  <si>
    <t>Odkaz na mn. položky pořadí 69 : 121,90000</t>
  </si>
  <si>
    <t>Odkaz na mn. položky pořadí 70 : 260,10000</t>
  </si>
  <si>
    <t>Odkaz na mn. položky pořadí 71 : 259,60000</t>
  </si>
  <si>
    <t>733-01</t>
  </si>
  <si>
    <t>Ocelový oblouk 45°, DN 100, montáž v ceně potrubí</t>
  </si>
  <si>
    <t>733-02</t>
  </si>
  <si>
    <t>Ocelový oblouk 45°, DN 150, montáž v ceně potrubí</t>
  </si>
  <si>
    <t>733-08</t>
  </si>
  <si>
    <t>Ocelový oblouk 90°, DN 50, montáž v ceně potrubí</t>
  </si>
  <si>
    <t>733-09</t>
  </si>
  <si>
    <t>Ocelový oblouk 90°, DN 65, montáž v ceně potrubí</t>
  </si>
  <si>
    <t>6</t>
  </si>
  <si>
    <t>17</t>
  </si>
  <si>
    <t>734100811R00</t>
  </si>
  <si>
    <t>Demontáž přírubových armatur se dvěma přírubami, do DN 50</t>
  </si>
  <si>
    <t>2+2</t>
  </si>
  <si>
    <t>2+5+2+2</t>
  </si>
  <si>
    <t>2+5</t>
  </si>
  <si>
    <t>734173414R00</t>
  </si>
  <si>
    <t>Přírubový spoj PN 1,6/I MPa, DN 50, včetně dodávky materiálu</t>
  </si>
  <si>
    <t>734173416R00</t>
  </si>
  <si>
    <t>Přírubový spoj PN 1,6/I MPa, DN 65, včetně dodávky materiálu</t>
  </si>
  <si>
    <t>Odkaz na mn. položky pořadí 31 : 2,00000</t>
  </si>
  <si>
    <t>Odkaz na mn. položky pořadí 49 : 2,00000</t>
  </si>
  <si>
    <t>Demontáž kluzného uložení do DN50 : 4,9*37</t>
  </si>
  <si>
    <t>Demontáž kluzného uložení DN65 : 5,1*37</t>
  </si>
  <si>
    <t>Demontáž kluzného uložení DN100 : 10*92</t>
  </si>
  <si>
    <t>Demontáž kluzného uložení DN150 : 11,5*53</t>
  </si>
  <si>
    <t>Demontáž pevných bodů DN65 : 7,3*4</t>
  </si>
  <si>
    <t>Demontáž pevných bodů DN100 : 11,8*11</t>
  </si>
  <si>
    <t>Demontáž pevných bodů DN150 : 17,7*11</t>
  </si>
  <si>
    <t>Odkaz na mn. položky pořadí 51 : 2,00000*0,15</t>
  </si>
  <si>
    <t>Odkaz na mn. položky pořadí 1 : 219,70000</t>
  </si>
  <si>
    <t>Odkaz na mn. položky pořadí 62 : 219,70000</t>
  </si>
  <si>
    <t>871512101R00</t>
  </si>
  <si>
    <t>Montáž plastového potrubí ve výkopu spojovaného pomocí hrdel přirážka za spoj plastového potrubí  pomocí elektrotvarovky  DN 150 mm</t>
  </si>
  <si>
    <t>Odkaz na mn. položky pořadí 72 : 22,00000</t>
  </si>
  <si>
    <t>871512102R00</t>
  </si>
  <si>
    <t>Montáž plastového potrubí ve výkopu spojovaného pomocí hrdel přirážka za spoj plastového potrubí  pomocí elektrotvarovky  DN 200 mm</t>
  </si>
  <si>
    <t>Odkaz na mn. položky pořadí 73 : 20,00000</t>
  </si>
  <si>
    <t>Odkaz na mn. položky pořadí 74 : 37,00000</t>
  </si>
  <si>
    <t>Odkaz na mn. položky pořadí 75 : 38,00000</t>
  </si>
  <si>
    <t>230013353R00</t>
  </si>
  <si>
    <t>Mont.předizol. potr.DN 50 mm,D 160 mm,spoj po 12 m</t>
  </si>
  <si>
    <t>121,4</t>
  </si>
  <si>
    <t>230013363R00</t>
  </si>
  <si>
    <t>Mont.předizol. potr.DN 65 mm,D 180 mm,spoj po 12 m</t>
  </si>
  <si>
    <t>121,9</t>
  </si>
  <si>
    <t>260,1</t>
  </si>
  <si>
    <t>259,6</t>
  </si>
  <si>
    <t>230014053R00</t>
  </si>
  <si>
    <t>Spojka předizolovaného potrubí DN 50/D160 mm</t>
  </si>
  <si>
    <t>22</t>
  </si>
  <si>
    <t>230014063R00</t>
  </si>
  <si>
    <t>Spojka předizolovaného potrubí DN 65/D180 mm</t>
  </si>
  <si>
    <t>20</t>
  </si>
  <si>
    <t>37</t>
  </si>
  <si>
    <t>38</t>
  </si>
  <si>
    <t>230120043R00</t>
  </si>
  <si>
    <t>Čištění potrubí profukováním nebo proplach. DN 50</t>
  </si>
  <si>
    <t>230120044R00</t>
  </si>
  <si>
    <t>Čištění potrubí profukováním nebo proplach. DN 65</t>
  </si>
  <si>
    <t>230161007R00</t>
  </si>
  <si>
    <t>Prozáření svarů Iridiem 192,2 st.D48-63,5,t 1- 6,5</t>
  </si>
  <si>
    <t>7</t>
  </si>
  <si>
    <t>230161009R00</t>
  </si>
  <si>
    <t>Prozáření svarů Iridiem 192,2 st.D70-82,5;t 2,9-7</t>
  </si>
  <si>
    <t>16</t>
  </si>
  <si>
    <t>230170001R00</t>
  </si>
  <si>
    <t>Příprava pro zkoušku těsnosti, DN do 40</t>
  </si>
  <si>
    <t>(křížení, souběh sdělovacích kabelů s novým PI potrubím)</t>
  </si>
  <si>
    <t>71,3</t>
  </si>
  <si>
    <t>148,4</t>
  </si>
  <si>
    <t>63,3</t>
  </si>
  <si>
    <t>460490012R00-05</t>
  </si>
  <si>
    <t>Fólie výstražná z PVC, šířka 33 cm, ŽLUTÁ</t>
  </si>
  <si>
    <t>Pro křížení, souběh stávajících plynovodních rozvodů s novým PI potrubím.</t>
  </si>
  <si>
    <t>3,5</t>
  </si>
  <si>
    <t>9,2</t>
  </si>
  <si>
    <t>Odkaz na mn. položky pořadí 106 : 32,37663</t>
  </si>
  <si>
    <t>Odkaz na dem. hmot. položky pořadí 23 : 0,06240</t>
  </si>
  <si>
    <t>Odkaz na dem. hmot. položky pořadí 24 : 0,66074</t>
  </si>
  <si>
    <t>Odkaz na dem. hmot. položky pořadí 28 : 1,05546</t>
  </si>
  <si>
    <t>Odkaz na dem. hmot. položky pořadí 29 : 4,24473</t>
  </si>
  <si>
    <t>Odkaz na dem. hmot. položky pořadí 30 : 7,22326</t>
  </si>
  <si>
    <t>Odkaz na dem. hmot. položky pořadí 31 : 0,01410</t>
  </si>
  <si>
    <t>Odkaz na dem. hmot. položky pořadí 42 : 0,05600</t>
  </si>
  <si>
    <t>Odkaz na dem. hmot. položky pořadí 43 : 0,42900</t>
  </si>
  <si>
    <t>Odkaz na dem. hmot. položky pořadí 44 : 0,58100</t>
  </si>
  <si>
    <t>Odkaz na dem. hmot. položky pořadí 48 : 0,01320</t>
  </si>
  <si>
    <t>Odkaz na dem. hmot. položky pořadí 55 : 2,27280</t>
  </si>
  <si>
    <t>Odkaz na mn. položky pořadí 101 : 32,37663</t>
  </si>
  <si>
    <t>Odkaz na dem. hmot. položky pořadí 14 : 14,56394</t>
  </si>
  <si>
    <t>Odkaz na mn. položky pořadí 98 : 16,61269</t>
  </si>
  <si>
    <t>Odkaz na mn. položky pořadí 103 : 14,56394</t>
  </si>
  <si>
    <t>Odkaz na mn. položky pořadí 104 : 1,20000</t>
  </si>
  <si>
    <t>Pro sdělovací kabely.</t>
  </si>
  <si>
    <t>Odkaz na mn. položky pořadí 7 : 429,10000</t>
  </si>
  <si>
    <t>149,8+51,1+28,5+128,2+71,5</t>
  </si>
  <si>
    <t>3*2*0,6</t>
  </si>
  <si>
    <t>128,2+36,7+33</t>
  </si>
  <si>
    <t>Střední škola informatiky, poštovnictví a finančnictví Brno, příspěvková organizace</t>
  </si>
  <si>
    <t>00 380 385</t>
  </si>
  <si>
    <t>Čichnova 982/23</t>
  </si>
  <si>
    <t>CZ00380385</t>
  </si>
  <si>
    <t>624 00</t>
  </si>
  <si>
    <t>Brno - Komín</t>
  </si>
  <si>
    <t>Zadavatel:</t>
  </si>
  <si>
    <t>Rekonstrukce podzemních teplovodů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</si>
</sst>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2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4" fillId="3" borderId="18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32" sqref="I32"/>
    </sheetView>
  </sheetViews>
  <sheetFormatPr defaultRowHeight="12.9" x14ac:dyDescent="0.2"/>
  <sheetData>
    <row r="1" spans="1:7" ht="13.6" x14ac:dyDescent="0.25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JKTTYQiAqVXi6tUSR1TPvNVvqNnEC9qr4qZo/ODnRp6uoXuIlSXtU5nQYDdcRc/Vxs4iOCPavW6WglMPTFksDA==" saltValue="/PnRgiWn5RhpFqYfhMaEJ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L7" sqref="L6:L7"/>
    </sheetView>
  </sheetViews>
  <sheetFormatPr defaultColWidth="9" defaultRowHeight="12.9" x14ac:dyDescent="0.2"/>
  <cols>
    <col min="1" max="1" width="8.375" hidden="1" customWidth="1"/>
    <col min="2" max="2" width="13.375" customWidth="1"/>
    <col min="3" max="3" width="7.375" style="52" customWidth="1"/>
    <col min="4" max="4" width="13" style="52" customWidth="1"/>
    <col min="5" max="5" width="9.75" style="52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99999999999997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42</v>
      </c>
      <c r="E2" s="261" t="s">
        <v>1495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3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3.95" customHeight="1" x14ac:dyDescent="0.2">
      <c r="A5" s="2"/>
      <c r="B5" s="31" t="s">
        <v>1494</v>
      </c>
      <c r="C5"/>
      <c r="D5" s="196" t="s">
        <v>1488</v>
      </c>
      <c r="E5" s="197"/>
      <c r="F5" s="197"/>
      <c r="G5" s="197"/>
      <c r="H5" s="18" t="s">
        <v>40</v>
      </c>
      <c r="I5" s="22" t="s">
        <v>1489</v>
      </c>
      <c r="J5" s="8"/>
    </row>
    <row r="6" spans="1:15" ht="15.8" customHeight="1" x14ac:dyDescent="0.2">
      <c r="A6" s="2"/>
      <c r="B6" s="28"/>
      <c r="C6" s="55"/>
      <c r="D6" s="198" t="s">
        <v>1490</v>
      </c>
      <c r="E6" s="199"/>
      <c r="F6" s="199"/>
      <c r="G6" s="199"/>
      <c r="H6" s="18" t="s">
        <v>34</v>
      </c>
      <c r="I6" s="22" t="s">
        <v>1491</v>
      </c>
      <c r="J6" s="8"/>
    </row>
    <row r="7" spans="1:15" ht="15.8" customHeight="1" x14ac:dyDescent="0.2">
      <c r="A7" s="2"/>
      <c r="B7" s="29"/>
      <c r="C7" s="56" t="s">
        <v>1492</v>
      </c>
      <c r="D7" s="53" t="s">
        <v>1493</v>
      </c>
      <c r="E7" s="200"/>
      <c r="F7" s="201"/>
      <c r="G7" s="201"/>
      <c r="H7" s="24"/>
      <c r="I7" s="23"/>
      <c r="J7" s="34"/>
    </row>
    <row r="8" spans="1:15" ht="23.95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4"/>
      <c r="J11" s="8"/>
    </row>
    <row r="12" spans="1:15" ht="15.8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4"/>
      <c r="J12" s="8"/>
    </row>
    <row r="13" spans="1:15" ht="15.8" customHeight="1" x14ac:dyDescent="0.2">
      <c r="A13" s="2"/>
      <c r="B13" s="29"/>
      <c r="C13" s="56"/>
      <c r="D13" s="85"/>
      <c r="E13" s="226"/>
      <c r="F13" s="227"/>
      <c r="G13" s="227"/>
      <c r="H13" s="19"/>
      <c r="I13" s="23"/>
      <c r="J13" s="34"/>
    </row>
    <row r="14" spans="1:15" ht="23.95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3" customHeight="1" x14ac:dyDescent="0.2">
      <c r="A16" s="138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SUMIF(F69:F97,A16,I69:I97)+SUMIF(F69:F97,"PSU",I69:I97)</f>
        <v>0</v>
      </c>
      <c r="J16" s="214"/>
    </row>
    <row r="17" spans="1:10" ht="23.3" customHeight="1" x14ac:dyDescent="0.2">
      <c r="A17" s="138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SUMIF(F69:F97,A17,I69:I97)</f>
        <v>0</v>
      </c>
      <c r="J17" s="214"/>
    </row>
    <row r="18" spans="1:10" ht="23.3" customHeight="1" x14ac:dyDescent="0.2">
      <c r="A18" s="138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SUMIF(F69:F97,A18,I69:I97)</f>
        <v>0</v>
      </c>
      <c r="J18" s="214"/>
    </row>
    <row r="19" spans="1:10" ht="23.3" customHeight="1" x14ac:dyDescent="0.2">
      <c r="A19" s="138" t="s">
        <v>127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SUMIF(F69:F97,A19,I69:I97)</f>
        <v>0</v>
      </c>
      <c r="J19" s="214"/>
    </row>
    <row r="20" spans="1:10" ht="23.3" customHeight="1" x14ac:dyDescent="0.2">
      <c r="A20" s="138" t="s">
        <v>128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SUMIF(F69:F97,A20,I69:I97)</f>
        <v>0</v>
      </c>
      <c r="J20" s="214"/>
    </row>
    <row r="21" spans="1:10" ht="23.3" customHeight="1" x14ac:dyDescent="0.25">
      <c r="A21" s="2"/>
      <c r="B21" s="48" t="s">
        <v>29</v>
      </c>
      <c r="C21" s="64"/>
      <c r="D21" s="65"/>
      <c r="E21" s="215"/>
      <c r="F21" s="243"/>
      <c r="G21" s="215"/>
      <c r="H21" s="243"/>
      <c r="I21" s="215">
        <f>SUM(I16:J20)</f>
        <v>0</v>
      </c>
      <c r="J21" s="216"/>
    </row>
    <row r="22" spans="1:10" ht="32.95000000000000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3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3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8">
        <f>ZakladDPHSniVypocet+ZakladDPHZaklVypocet</f>
        <v>0</v>
      </c>
      <c r="H28" s="218"/>
      <c r="I28" s="218"/>
      <c r="J28" s="115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7">
        <f>A27</f>
        <v>0</v>
      </c>
      <c r="H29" s="217"/>
      <c r="I29" s="217"/>
      <c r="J29" s="118" t="s">
        <v>59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6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44</v>
      </c>
      <c r="C39" s="202"/>
      <c r="D39" s="202"/>
      <c r="E39" s="202"/>
      <c r="F39" s="98">
        <f>'IO01 01 Pol'!AE586+'IO01 02 Pol'!AE322+'IO01 03 Pol'!AE34+'IO01 04 Pol'!AE70+'IO02 01 Pol'!AE663+'IO02 02 Pol'!AE389+'IO02 03 Pol'!AE34+'IO02 04 Pol'!AE70</f>
        <v>0</v>
      </c>
      <c r="G39" s="99">
        <f>'IO01 01 Pol'!AF586+'IO01 02 Pol'!AF322+'IO01 03 Pol'!AF34+'IO01 04 Pol'!AF70+'IO02 01 Pol'!AF663+'IO02 02 Pol'!AF389+'IO02 03 Pol'!AF34+'IO02 04 Pol'!AF70</f>
        <v>0</v>
      </c>
      <c r="H39" s="100">
        <f t="shared" ref="H39:H50" si="1"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/>
      <c r="C40" s="206" t="s">
        <v>45</v>
      </c>
      <c r="D40" s="206"/>
      <c r="E40" s="206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46</v>
      </c>
      <c r="C41" s="206" t="s">
        <v>47</v>
      </c>
      <c r="D41" s="206"/>
      <c r="E41" s="206"/>
      <c r="F41" s="103">
        <f>'IO01 01 Pol'!AE586+'IO01 02 Pol'!AE322+'IO01 03 Pol'!AE34+'IO01 04 Pol'!AE70</f>
        <v>0</v>
      </c>
      <c r="G41" s="104">
        <f>'IO01 01 Pol'!AF586+'IO01 02 Pol'!AF322+'IO01 03 Pol'!AF34+'IO01 04 Pol'!AF70</f>
        <v>0</v>
      </c>
      <c r="H41" s="104">
        <f t="shared" si="1"/>
        <v>0</v>
      </c>
      <c r="I41" s="104">
        <f t="shared" ref="I41:I50" si="2">F41+G41+H41</f>
        <v>0</v>
      </c>
      <c r="J41" s="105" t="str">
        <f t="shared" ref="J41:J50" si="3"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48</v>
      </c>
      <c r="C42" s="202" t="s">
        <v>49</v>
      </c>
      <c r="D42" s="202"/>
      <c r="E42" s="202"/>
      <c r="F42" s="107">
        <f>'IO01 01 Pol'!AE586</f>
        <v>0</v>
      </c>
      <c r="G42" s="100">
        <f>'IO01 01 Pol'!AF586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50</v>
      </c>
      <c r="C43" s="202" t="s">
        <v>51</v>
      </c>
      <c r="D43" s="202"/>
      <c r="E43" s="202"/>
      <c r="F43" s="107">
        <f>'IO01 02 Pol'!AE322</f>
        <v>0</v>
      </c>
      <c r="G43" s="100">
        <f>'IO01 02 Pol'!AF322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52</v>
      </c>
      <c r="C44" s="202" t="s">
        <v>53</v>
      </c>
      <c r="D44" s="202"/>
      <c r="E44" s="202"/>
      <c r="F44" s="107">
        <f>'IO01 03 Pol'!AE34</f>
        <v>0</v>
      </c>
      <c r="G44" s="100">
        <f>'IO01 03 Pol'!AF34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54</v>
      </c>
      <c r="C45" s="202" t="s">
        <v>55</v>
      </c>
      <c r="D45" s="202"/>
      <c r="E45" s="202"/>
      <c r="F45" s="107">
        <f>'IO01 04 Pol'!AE70</f>
        <v>0</v>
      </c>
      <c r="G45" s="100">
        <f>'IO01 04 Pol'!AF70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56</v>
      </c>
      <c r="C46" s="206" t="s">
        <v>57</v>
      </c>
      <c r="D46" s="206"/>
      <c r="E46" s="206"/>
      <c r="F46" s="103">
        <f>'IO02 01 Pol'!AE663+'IO02 02 Pol'!AE389+'IO02 03 Pol'!AE34+'IO02 04 Pol'!AE70</f>
        <v>0</v>
      </c>
      <c r="G46" s="104">
        <f>'IO02 01 Pol'!AF663+'IO02 02 Pol'!AF389+'IO02 03 Pol'!AF34+'IO02 04 Pol'!AF70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48</v>
      </c>
      <c r="C47" s="202" t="s">
        <v>49</v>
      </c>
      <c r="D47" s="202"/>
      <c r="E47" s="202"/>
      <c r="F47" s="107">
        <f>'IO02 01 Pol'!AE663</f>
        <v>0</v>
      </c>
      <c r="G47" s="100">
        <f>'IO02 01 Pol'!AF663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50</v>
      </c>
      <c r="C48" s="202" t="s">
        <v>51</v>
      </c>
      <c r="D48" s="202"/>
      <c r="E48" s="202"/>
      <c r="F48" s="107">
        <f>'IO02 02 Pol'!AE389</f>
        <v>0</v>
      </c>
      <c r="G48" s="100">
        <f>'IO02 02 Pol'!AF389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52</v>
      </c>
      <c r="C49" s="202" t="s">
        <v>53</v>
      </c>
      <c r="D49" s="202"/>
      <c r="E49" s="202"/>
      <c r="F49" s="107">
        <f>'IO02 03 Pol'!AE34</f>
        <v>0</v>
      </c>
      <c r="G49" s="100">
        <f>'IO02 03 Pol'!AF34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54</v>
      </c>
      <c r="C50" s="202" t="s">
        <v>55</v>
      </c>
      <c r="D50" s="202"/>
      <c r="E50" s="202"/>
      <c r="F50" s="107">
        <f>'IO02 04 Pol'!AE70</f>
        <v>0</v>
      </c>
      <c r="G50" s="100">
        <f>'IO02 04 Pol'!AF70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/>
      <c r="B51" s="203" t="s">
        <v>58</v>
      </c>
      <c r="C51" s="204"/>
      <c r="D51" s="204"/>
      <c r="E51" s="205"/>
      <c r="F51" s="108">
        <f>SUMIF(A39:A50,"=1",F39:F50)</f>
        <v>0</v>
      </c>
      <c r="G51" s="109">
        <f>SUMIF(A39:A50,"=1",G39:G50)</f>
        <v>0</v>
      </c>
      <c r="H51" s="109">
        <f>SUMIF(A39:A50,"=1",H39:H50)</f>
        <v>0</v>
      </c>
      <c r="I51" s="109">
        <f>SUMIF(A39:A50,"=1",I39:I50)</f>
        <v>0</v>
      </c>
      <c r="J51" s="110">
        <f>SUMIF(A39:A50,"=1",J39:J50)</f>
        <v>0</v>
      </c>
    </row>
    <row r="53" spans="1:10" x14ac:dyDescent="0.2">
      <c r="A53" t="s">
        <v>60</v>
      </c>
      <c r="B53" t="s">
        <v>61</v>
      </c>
    </row>
    <row r="54" spans="1:10" x14ac:dyDescent="0.2">
      <c r="A54" t="s">
        <v>62</v>
      </c>
      <c r="B54" t="s">
        <v>63</v>
      </c>
    </row>
    <row r="55" spans="1:10" x14ac:dyDescent="0.2">
      <c r="A55" t="s">
        <v>64</v>
      </c>
      <c r="B55" t="s">
        <v>65</v>
      </c>
    </row>
    <row r="56" spans="1:10" x14ac:dyDescent="0.2">
      <c r="A56" t="s">
        <v>64</v>
      </c>
      <c r="B56" t="s">
        <v>66</v>
      </c>
    </row>
    <row r="57" spans="1:10" x14ac:dyDescent="0.2">
      <c r="A57" t="s">
        <v>64</v>
      </c>
      <c r="B57" t="s">
        <v>67</v>
      </c>
    </row>
    <row r="58" spans="1:10" x14ac:dyDescent="0.2">
      <c r="A58" t="s">
        <v>64</v>
      </c>
      <c r="B58" t="s">
        <v>68</v>
      </c>
    </row>
    <row r="59" spans="1:10" x14ac:dyDescent="0.2">
      <c r="A59" t="s">
        <v>62</v>
      </c>
      <c r="B59" t="s">
        <v>69</v>
      </c>
    </row>
    <row r="60" spans="1:10" x14ac:dyDescent="0.2">
      <c r="A60" t="s">
        <v>64</v>
      </c>
      <c r="B60" t="s">
        <v>65</v>
      </c>
    </row>
    <row r="61" spans="1:10" x14ac:dyDescent="0.2">
      <c r="A61" t="s">
        <v>64</v>
      </c>
      <c r="B61" t="s">
        <v>66</v>
      </c>
    </row>
    <row r="62" spans="1:10" x14ac:dyDescent="0.2">
      <c r="A62" t="s">
        <v>64</v>
      </c>
      <c r="B62" t="s">
        <v>67</v>
      </c>
    </row>
    <row r="63" spans="1:10" x14ac:dyDescent="0.2">
      <c r="A63" t="s">
        <v>64</v>
      </c>
      <c r="B63" t="s">
        <v>68</v>
      </c>
    </row>
    <row r="66" spans="1:10" ht="15.65" x14ac:dyDescent="0.25">
      <c r="B66" s="119" t="s">
        <v>70</v>
      </c>
    </row>
    <row r="68" spans="1:10" ht="25.5" customHeight="1" x14ac:dyDescent="0.2">
      <c r="A68" s="121"/>
      <c r="B68" s="124" t="s">
        <v>17</v>
      </c>
      <c r="C68" s="124" t="s">
        <v>5</v>
      </c>
      <c r="D68" s="125"/>
      <c r="E68" s="125"/>
      <c r="F68" s="126" t="s">
        <v>71</v>
      </c>
      <c r="G68" s="126"/>
      <c r="H68" s="126"/>
      <c r="I68" s="126" t="s">
        <v>29</v>
      </c>
      <c r="J68" s="126" t="s">
        <v>0</v>
      </c>
    </row>
    <row r="69" spans="1:10" ht="36.700000000000003" customHeight="1" x14ac:dyDescent="0.2">
      <c r="A69" s="122"/>
      <c r="B69" s="127" t="s">
        <v>72</v>
      </c>
      <c r="C69" s="194" t="s">
        <v>73</v>
      </c>
      <c r="D69" s="195"/>
      <c r="E69" s="195"/>
      <c r="F69" s="134" t="s">
        <v>24</v>
      </c>
      <c r="G69" s="135"/>
      <c r="H69" s="135"/>
      <c r="I69" s="135">
        <f>'IO01 01 Pol'!G8+'IO02 01 Pol'!G8</f>
        <v>0</v>
      </c>
      <c r="J69" s="131" t="str">
        <f>IF(I98=0,"",I69/I98*100)</f>
        <v/>
      </c>
    </row>
    <row r="70" spans="1:10" ht="36.700000000000003" customHeight="1" x14ac:dyDescent="0.2">
      <c r="A70" s="122"/>
      <c r="B70" s="127" t="s">
        <v>74</v>
      </c>
      <c r="C70" s="194" t="s">
        <v>75</v>
      </c>
      <c r="D70" s="195"/>
      <c r="E70" s="195"/>
      <c r="F70" s="134" t="s">
        <v>24</v>
      </c>
      <c r="G70" s="135"/>
      <c r="H70" s="135"/>
      <c r="I70" s="135">
        <f>'IO01 01 Pol'!G177+'IO02 01 Pol'!G204</f>
        <v>0</v>
      </c>
      <c r="J70" s="131" t="str">
        <f>IF(I98=0,"",I70/I98*100)</f>
        <v/>
      </c>
    </row>
    <row r="71" spans="1:10" ht="36.700000000000003" customHeight="1" x14ac:dyDescent="0.2">
      <c r="A71" s="122"/>
      <c r="B71" s="127" t="s">
        <v>76</v>
      </c>
      <c r="C71" s="194" t="s">
        <v>77</v>
      </c>
      <c r="D71" s="195"/>
      <c r="E71" s="195"/>
      <c r="F71" s="134" t="s">
        <v>24</v>
      </c>
      <c r="G71" s="135"/>
      <c r="H71" s="135"/>
      <c r="I71" s="135">
        <f>'IO01 01 Pol'!G228+'IO02 01 Pol'!G261</f>
        <v>0</v>
      </c>
      <c r="J71" s="131" t="str">
        <f>IF(I98=0,"",I71/I98*100)</f>
        <v/>
      </c>
    </row>
    <row r="72" spans="1:10" ht="36.700000000000003" customHeight="1" x14ac:dyDescent="0.2">
      <c r="A72" s="122"/>
      <c r="B72" s="127" t="s">
        <v>78</v>
      </c>
      <c r="C72" s="194" t="s">
        <v>79</v>
      </c>
      <c r="D72" s="195"/>
      <c r="E72" s="195"/>
      <c r="F72" s="134" t="s">
        <v>24</v>
      </c>
      <c r="G72" s="135"/>
      <c r="H72" s="135"/>
      <c r="I72" s="135">
        <f>'IO01 01 Pol'!G248+'IO01 02 Pol'!G8+'IO02 02 Pol'!G8</f>
        <v>0</v>
      </c>
      <c r="J72" s="131" t="str">
        <f>IF(I98=0,"",I72/I98*100)</f>
        <v/>
      </c>
    </row>
    <row r="73" spans="1:10" ht="36.700000000000003" customHeight="1" x14ac:dyDescent="0.2">
      <c r="A73" s="122"/>
      <c r="B73" s="127" t="s">
        <v>80</v>
      </c>
      <c r="C73" s="194" t="s">
        <v>81</v>
      </c>
      <c r="D73" s="195"/>
      <c r="E73" s="195"/>
      <c r="F73" s="134" t="s">
        <v>24</v>
      </c>
      <c r="G73" s="135"/>
      <c r="H73" s="135"/>
      <c r="I73" s="135">
        <f>'IO02 01 Pol'!G281</f>
        <v>0</v>
      </c>
      <c r="J73" s="131" t="str">
        <f>IF(I98=0,"",I73/I98*100)</f>
        <v/>
      </c>
    </row>
    <row r="74" spans="1:10" ht="36.700000000000003" customHeight="1" x14ac:dyDescent="0.2">
      <c r="A74" s="122"/>
      <c r="B74" s="127" t="s">
        <v>82</v>
      </c>
      <c r="C74" s="194" t="s">
        <v>83</v>
      </c>
      <c r="D74" s="195"/>
      <c r="E74" s="195"/>
      <c r="F74" s="134" t="s">
        <v>24</v>
      </c>
      <c r="G74" s="135"/>
      <c r="H74" s="135"/>
      <c r="I74" s="135">
        <f>'IO01 01 Pol'!G254+'IO02 01 Pol'!G299</f>
        <v>0</v>
      </c>
      <c r="J74" s="131" t="str">
        <f>IF(I98=0,"",I74/I98*100)</f>
        <v/>
      </c>
    </row>
    <row r="75" spans="1:10" ht="36.700000000000003" customHeight="1" x14ac:dyDescent="0.2">
      <c r="A75" s="122"/>
      <c r="B75" s="127" t="s">
        <v>84</v>
      </c>
      <c r="C75" s="194" t="s">
        <v>85</v>
      </c>
      <c r="D75" s="195"/>
      <c r="E75" s="195"/>
      <c r="F75" s="134" t="s">
        <v>24</v>
      </c>
      <c r="G75" s="135"/>
      <c r="H75" s="135"/>
      <c r="I75" s="135">
        <f>'IO01 01 Pol'!G282+'IO02 01 Pol'!G340</f>
        <v>0</v>
      </c>
      <c r="J75" s="131" t="str">
        <f>IF(I98=0,"",I75/I98*100)</f>
        <v/>
      </c>
    </row>
    <row r="76" spans="1:10" ht="36.700000000000003" customHeight="1" x14ac:dyDescent="0.2">
      <c r="A76" s="122"/>
      <c r="B76" s="127" t="s">
        <v>86</v>
      </c>
      <c r="C76" s="194" t="s">
        <v>87</v>
      </c>
      <c r="D76" s="195"/>
      <c r="E76" s="195"/>
      <c r="F76" s="134" t="s">
        <v>24</v>
      </c>
      <c r="G76" s="135"/>
      <c r="H76" s="135"/>
      <c r="I76" s="135">
        <f>'IO01 01 Pol'!G352+'IO02 01 Pol'!G417</f>
        <v>0</v>
      </c>
      <c r="J76" s="131" t="str">
        <f>IF(I98=0,"",I76/I98*100)</f>
        <v/>
      </c>
    </row>
    <row r="77" spans="1:10" ht="36.700000000000003" customHeight="1" x14ac:dyDescent="0.2">
      <c r="A77" s="122"/>
      <c r="B77" s="127" t="s">
        <v>88</v>
      </c>
      <c r="C77" s="194" t="s">
        <v>89</v>
      </c>
      <c r="D77" s="195"/>
      <c r="E77" s="195"/>
      <c r="F77" s="134" t="s">
        <v>24</v>
      </c>
      <c r="G77" s="135"/>
      <c r="H77" s="135"/>
      <c r="I77" s="135">
        <f>'IO01 01 Pol'!G364+'IO02 01 Pol'!G429</f>
        <v>0</v>
      </c>
      <c r="J77" s="131" t="str">
        <f>IF(I98=0,"",I77/I98*100)</f>
        <v/>
      </c>
    </row>
    <row r="78" spans="1:10" ht="36.700000000000003" customHeight="1" x14ac:dyDescent="0.2">
      <c r="A78" s="122"/>
      <c r="B78" s="127" t="s">
        <v>90</v>
      </c>
      <c r="C78" s="194" t="s">
        <v>91</v>
      </c>
      <c r="D78" s="195"/>
      <c r="E78" s="195"/>
      <c r="F78" s="134" t="s">
        <v>24</v>
      </c>
      <c r="G78" s="135"/>
      <c r="H78" s="135"/>
      <c r="I78" s="135">
        <f>'IO01 02 Pol'!G13+'IO02 02 Pol'!G14</f>
        <v>0</v>
      </c>
      <c r="J78" s="131" t="str">
        <f>IF(I98=0,"",I78/I98*100)</f>
        <v/>
      </c>
    </row>
    <row r="79" spans="1:10" ht="36.700000000000003" customHeight="1" x14ac:dyDescent="0.2">
      <c r="A79" s="122"/>
      <c r="B79" s="127" t="s">
        <v>92</v>
      </c>
      <c r="C79" s="194" t="s">
        <v>93</v>
      </c>
      <c r="D79" s="195"/>
      <c r="E79" s="195"/>
      <c r="F79" s="134" t="s">
        <v>24</v>
      </c>
      <c r="G79" s="135"/>
      <c r="H79" s="135"/>
      <c r="I79" s="135">
        <f>'IO01 01 Pol'!G394+'IO02 01 Pol'!G451</f>
        <v>0</v>
      </c>
      <c r="J79" s="131" t="str">
        <f>IF(I98=0,"",I79/I98*100)</f>
        <v/>
      </c>
    </row>
    <row r="80" spans="1:10" ht="36.700000000000003" customHeight="1" x14ac:dyDescent="0.2">
      <c r="A80" s="122"/>
      <c r="B80" s="127" t="s">
        <v>94</v>
      </c>
      <c r="C80" s="194" t="s">
        <v>95</v>
      </c>
      <c r="D80" s="195"/>
      <c r="E80" s="195"/>
      <c r="F80" s="134" t="s">
        <v>24</v>
      </c>
      <c r="G80" s="135"/>
      <c r="H80" s="135"/>
      <c r="I80" s="135">
        <f>'IO01 01 Pol'!G415+'IO01 03 Pol'!G8+'IO02 01 Pol'!G484+'IO02 03 Pol'!G8</f>
        <v>0</v>
      </c>
      <c r="J80" s="131" t="str">
        <f>IF(I98=0,"",I80/I98*100)</f>
        <v/>
      </c>
    </row>
    <row r="81" spans="1:10" ht="36.700000000000003" customHeight="1" x14ac:dyDescent="0.2">
      <c r="A81" s="122"/>
      <c r="B81" s="127" t="s">
        <v>96</v>
      </c>
      <c r="C81" s="194" t="s">
        <v>97</v>
      </c>
      <c r="D81" s="195"/>
      <c r="E81" s="195"/>
      <c r="F81" s="134" t="s">
        <v>24</v>
      </c>
      <c r="G81" s="135"/>
      <c r="H81" s="135"/>
      <c r="I81" s="135">
        <f>'IO01 02 Pol'!G44+'IO02 02 Pol'!G45</f>
        <v>0</v>
      </c>
      <c r="J81" s="131" t="str">
        <f>IF(I98=0,"",I81/I98*100)</f>
        <v/>
      </c>
    </row>
    <row r="82" spans="1:10" ht="36.700000000000003" customHeight="1" x14ac:dyDescent="0.2">
      <c r="A82" s="122"/>
      <c r="B82" s="127" t="s">
        <v>98</v>
      </c>
      <c r="C82" s="194" t="s">
        <v>99</v>
      </c>
      <c r="D82" s="195"/>
      <c r="E82" s="195"/>
      <c r="F82" s="134" t="s">
        <v>24</v>
      </c>
      <c r="G82" s="135"/>
      <c r="H82" s="135"/>
      <c r="I82" s="135">
        <f>'IO01 01 Pol'!G438+'IO02 01 Pol'!G507</f>
        <v>0</v>
      </c>
      <c r="J82" s="131" t="str">
        <f>IF(I98=0,"",I82/I98*100)</f>
        <v/>
      </c>
    </row>
    <row r="83" spans="1:10" ht="36.700000000000003" customHeight="1" x14ac:dyDescent="0.2">
      <c r="A83" s="122"/>
      <c r="B83" s="127" t="s">
        <v>100</v>
      </c>
      <c r="C83" s="194" t="s">
        <v>101</v>
      </c>
      <c r="D83" s="195"/>
      <c r="E83" s="195"/>
      <c r="F83" s="134" t="s">
        <v>24</v>
      </c>
      <c r="G83" s="135"/>
      <c r="H83" s="135"/>
      <c r="I83" s="135">
        <f>'IO01 01 Pol'!G481+'IO02 01 Pol'!G554</f>
        <v>0</v>
      </c>
      <c r="J83" s="131" t="str">
        <f>IF(I98=0,"",I83/I98*100)</f>
        <v/>
      </c>
    </row>
    <row r="84" spans="1:10" ht="36.700000000000003" customHeight="1" x14ac:dyDescent="0.2">
      <c r="A84" s="122"/>
      <c r="B84" s="127" t="s">
        <v>102</v>
      </c>
      <c r="C84" s="194" t="s">
        <v>103</v>
      </c>
      <c r="D84" s="195"/>
      <c r="E84" s="195"/>
      <c r="F84" s="134" t="s">
        <v>24</v>
      </c>
      <c r="G84" s="135"/>
      <c r="H84" s="135"/>
      <c r="I84" s="135">
        <f>'IO01 02 Pol'!G47+'IO02 02 Pol'!G48</f>
        <v>0</v>
      </c>
      <c r="J84" s="131" t="str">
        <f>IF(I98=0,"",I84/I98*100)</f>
        <v/>
      </c>
    </row>
    <row r="85" spans="1:10" ht="36.700000000000003" customHeight="1" x14ac:dyDescent="0.2">
      <c r="A85" s="122"/>
      <c r="B85" s="127" t="s">
        <v>104</v>
      </c>
      <c r="C85" s="194" t="s">
        <v>105</v>
      </c>
      <c r="D85" s="195"/>
      <c r="E85" s="195"/>
      <c r="F85" s="134" t="s">
        <v>25</v>
      </c>
      <c r="G85" s="135"/>
      <c r="H85" s="135"/>
      <c r="I85" s="135">
        <f>'IO01 01 Pol'!G491+'IO02 01 Pol'!G564</f>
        <v>0</v>
      </c>
      <c r="J85" s="131" t="str">
        <f>IF(I98=0,"",I85/I98*100)</f>
        <v/>
      </c>
    </row>
    <row r="86" spans="1:10" ht="36.700000000000003" customHeight="1" x14ac:dyDescent="0.2">
      <c r="A86" s="122"/>
      <c r="B86" s="127" t="s">
        <v>106</v>
      </c>
      <c r="C86" s="194" t="s">
        <v>107</v>
      </c>
      <c r="D86" s="195"/>
      <c r="E86" s="195"/>
      <c r="F86" s="134" t="s">
        <v>25</v>
      </c>
      <c r="G86" s="135"/>
      <c r="H86" s="135"/>
      <c r="I86" s="135">
        <f>'IO01 02 Pol'!G54+'IO02 02 Pol'!G56</f>
        <v>0</v>
      </c>
      <c r="J86" s="131" t="str">
        <f>IF(I98=0,"",I86/I98*100)</f>
        <v/>
      </c>
    </row>
    <row r="87" spans="1:10" ht="36.700000000000003" customHeight="1" x14ac:dyDescent="0.2">
      <c r="A87" s="122"/>
      <c r="B87" s="127" t="s">
        <v>108</v>
      </c>
      <c r="C87" s="194" t="s">
        <v>109</v>
      </c>
      <c r="D87" s="195"/>
      <c r="E87" s="195"/>
      <c r="F87" s="134" t="s">
        <v>25</v>
      </c>
      <c r="G87" s="135"/>
      <c r="H87" s="135"/>
      <c r="I87" s="135">
        <f>'IO01 02 Pol'!G75+'IO02 02 Pol'!G81</f>
        <v>0</v>
      </c>
      <c r="J87" s="131" t="str">
        <f>IF(I98=0,"",I87/I98*100)</f>
        <v/>
      </c>
    </row>
    <row r="88" spans="1:10" ht="36.700000000000003" customHeight="1" x14ac:dyDescent="0.2">
      <c r="A88" s="122"/>
      <c r="B88" s="127" t="s">
        <v>110</v>
      </c>
      <c r="C88" s="194" t="s">
        <v>111</v>
      </c>
      <c r="D88" s="195"/>
      <c r="E88" s="195"/>
      <c r="F88" s="134" t="s">
        <v>25</v>
      </c>
      <c r="G88" s="135"/>
      <c r="H88" s="135"/>
      <c r="I88" s="135">
        <f>'IO01 02 Pol'!G121+'IO02 02 Pol'!G143</f>
        <v>0</v>
      </c>
      <c r="J88" s="131" t="str">
        <f>IF(I98=0,"",I88/I98*100)</f>
        <v/>
      </c>
    </row>
    <row r="89" spans="1:10" ht="36.700000000000003" customHeight="1" x14ac:dyDescent="0.2">
      <c r="A89" s="122"/>
      <c r="B89" s="127" t="s">
        <v>112</v>
      </c>
      <c r="C89" s="194" t="s">
        <v>113</v>
      </c>
      <c r="D89" s="195"/>
      <c r="E89" s="195"/>
      <c r="F89" s="134" t="s">
        <v>25</v>
      </c>
      <c r="G89" s="135"/>
      <c r="H89" s="135"/>
      <c r="I89" s="135">
        <f>'IO01 02 Pol'!G151+'IO02 02 Pol'!G176</f>
        <v>0</v>
      </c>
      <c r="J89" s="131" t="str">
        <f>IF(I98=0,"",I89/I98*100)</f>
        <v/>
      </c>
    </row>
    <row r="90" spans="1:10" ht="36.700000000000003" customHeight="1" x14ac:dyDescent="0.2">
      <c r="A90" s="122"/>
      <c r="B90" s="127" t="s">
        <v>114</v>
      </c>
      <c r="C90" s="194" t="s">
        <v>115</v>
      </c>
      <c r="D90" s="195"/>
      <c r="E90" s="195"/>
      <c r="F90" s="134" t="s">
        <v>25</v>
      </c>
      <c r="G90" s="135"/>
      <c r="H90" s="135"/>
      <c r="I90" s="135">
        <f>'IO01 02 Pol'!G165+'IO02 02 Pol'!G191</f>
        <v>0</v>
      </c>
      <c r="J90" s="131" t="str">
        <f>IF(I98=0,"",I90/I98*100)</f>
        <v/>
      </c>
    </row>
    <row r="91" spans="1:10" ht="36.700000000000003" customHeight="1" x14ac:dyDescent="0.2">
      <c r="A91" s="122"/>
      <c r="B91" s="127" t="s">
        <v>116</v>
      </c>
      <c r="C91" s="194" t="s">
        <v>117</v>
      </c>
      <c r="D91" s="195"/>
      <c r="E91" s="195"/>
      <c r="F91" s="134" t="s">
        <v>26</v>
      </c>
      <c r="G91" s="135"/>
      <c r="H91" s="135"/>
      <c r="I91" s="135">
        <f>'IO01 02 Pol'!G182+'IO01 03 Pol'!G12+'IO02 02 Pol'!G209+'IO02 03 Pol'!G12</f>
        <v>0</v>
      </c>
      <c r="J91" s="131" t="str">
        <f>IF(I98=0,"",I91/I98*100)</f>
        <v/>
      </c>
    </row>
    <row r="92" spans="1:10" ht="36.700000000000003" customHeight="1" x14ac:dyDescent="0.2">
      <c r="A92" s="122"/>
      <c r="B92" s="127" t="s">
        <v>118</v>
      </c>
      <c r="C92" s="194" t="s">
        <v>119</v>
      </c>
      <c r="D92" s="195"/>
      <c r="E92" s="195"/>
      <c r="F92" s="134" t="s">
        <v>26</v>
      </c>
      <c r="G92" s="135"/>
      <c r="H92" s="135"/>
      <c r="I92" s="135">
        <f>'IO01 02 Pol'!G185+'IO01 03 Pol'!G15+'IO02 02 Pol'!G212+'IO02 03 Pol'!G15</f>
        <v>0</v>
      </c>
      <c r="J92" s="131" t="str">
        <f>IF(I98=0,"",I92/I98*100)</f>
        <v/>
      </c>
    </row>
    <row r="93" spans="1:10" ht="36.700000000000003" customHeight="1" x14ac:dyDescent="0.2">
      <c r="A93" s="122"/>
      <c r="B93" s="127" t="s">
        <v>120</v>
      </c>
      <c r="C93" s="194" t="s">
        <v>121</v>
      </c>
      <c r="D93" s="195"/>
      <c r="E93" s="195"/>
      <c r="F93" s="134" t="s">
        <v>26</v>
      </c>
      <c r="G93" s="135"/>
      <c r="H93" s="135"/>
      <c r="I93" s="135">
        <f>'IO01 02 Pol'!G190+'IO02 02 Pol'!G217</f>
        <v>0</v>
      </c>
      <c r="J93" s="131" t="str">
        <f>IF(I98=0,"",I93/I98*100)</f>
        <v/>
      </c>
    </row>
    <row r="94" spans="1:10" ht="36.700000000000003" customHeight="1" x14ac:dyDescent="0.2">
      <c r="A94" s="122"/>
      <c r="B94" s="127" t="s">
        <v>122</v>
      </c>
      <c r="C94" s="194" t="s">
        <v>123</v>
      </c>
      <c r="D94" s="195"/>
      <c r="E94" s="195"/>
      <c r="F94" s="134" t="s">
        <v>26</v>
      </c>
      <c r="G94" s="135"/>
      <c r="H94" s="135"/>
      <c r="I94" s="135">
        <f>'IO01 01 Pol'!G527+'IO01 02 Pol'!G267+'IO01 03 Pol'!G26+'IO02 01 Pol'!G600+'IO02 02 Pol'!G324+'IO02 03 Pol'!G26</f>
        <v>0</v>
      </c>
      <c r="J94" s="131" t="str">
        <f>IF(I98=0,"",I94/I98*100)</f>
        <v/>
      </c>
    </row>
    <row r="95" spans="1:10" ht="36.700000000000003" customHeight="1" x14ac:dyDescent="0.2">
      <c r="A95" s="122"/>
      <c r="B95" s="127" t="s">
        <v>124</v>
      </c>
      <c r="C95" s="194" t="s">
        <v>125</v>
      </c>
      <c r="D95" s="195"/>
      <c r="E95" s="195"/>
      <c r="F95" s="134" t="s">
        <v>126</v>
      </c>
      <c r="G95" s="135"/>
      <c r="H95" s="135"/>
      <c r="I95" s="135">
        <f>'IO01 01 Pol'!G531+'IO01 02 Pol'!G283+'IO02 01 Pol'!G604+'IO02 02 Pol'!G348</f>
        <v>0</v>
      </c>
      <c r="J95" s="131" t="str">
        <f>IF(I98=0,"",I95/I98*100)</f>
        <v/>
      </c>
    </row>
    <row r="96" spans="1:10" ht="36.700000000000003" customHeight="1" x14ac:dyDescent="0.2">
      <c r="A96" s="122"/>
      <c r="B96" s="127" t="s">
        <v>127</v>
      </c>
      <c r="C96" s="194" t="s">
        <v>27</v>
      </c>
      <c r="D96" s="195"/>
      <c r="E96" s="195"/>
      <c r="F96" s="134" t="s">
        <v>127</v>
      </c>
      <c r="G96" s="135"/>
      <c r="H96" s="135"/>
      <c r="I96" s="135">
        <f>'IO01 04 Pol'!G8+'IO02 04 Pol'!G8</f>
        <v>0</v>
      </c>
      <c r="J96" s="131" t="str">
        <f>IF(I98=0,"",I96/I98*100)</f>
        <v/>
      </c>
    </row>
    <row r="97" spans="1:10" ht="36.700000000000003" customHeight="1" x14ac:dyDescent="0.2">
      <c r="A97" s="122"/>
      <c r="B97" s="127" t="s">
        <v>128</v>
      </c>
      <c r="C97" s="194" t="s">
        <v>28</v>
      </c>
      <c r="D97" s="195"/>
      <c r="E97" s="195"/>
      <c r="F97" s="134" t="s">
        <v>128</v>
      </c>
      <c r="G97" s="135"/>
      <c r="H97" s="135"/>
      <c r="I97" s="135">
        <f>'IO01 04 Pol'!G40+'IO02 04 Pol'!G40</f>
        <v>0</v>
      </c>
      <c r="J97" s="131" t="str">
        <f>IF(I98=0,"",I97/I98*100)</f>
        <v/>
      </c>
    </row>
    <row r="98" spans="1:10" ht="25.5" customHeight="1" x14ac:dyDescent="0.2">
      <c r="A98" s="123"/>
      <c r="B98" s="128" t="s">
        <v>1</v>
      </c>
      <c r="C98" s="129"/>
      <c r="D98" s="130"/>
      <c r="E98" s="130"/>
      <c r="F98" s="136"/>
      <c r="G98" s="137"/>
      <c r="H98" s="137"/>
      <c r="I98" s="137">
        <f>SUM(I69:I97)</f>
        <v>0</v>
      </c>
      <c r="J98" s="132">
        <f>SUM(J69:J97)</f>
        <v>0</v>
      </c>
    </row>
    <row r="99" spans="1:10" x14ac:dyDescent="0.2">
      <c r="F99" s="86"/>
      <c r="G99" s="86"/>
      <c r="H99" s="86"/>
      <c r="I99" s="86"/>
      <c r="J99" s="133"/>
    </row>
    <row r="100" spans="1:10" x14ac:dyDescent="0.2">
      <c r="F100" s="86"/>
      <c r="G100" s="86"/>
      <c r="H100" s="86"/>
      <c r="I100" s="86"/>
      <c r="J100" s="133"/>
    </row>
    <row r="101" spans="1:10" x14ac:dyDescent="0.2">
      <c r="F101" s="86"/>
      <c r="G101" s="86"/>
      <c r="H101" s="86"/>
      <c r="I101" s="86"/>
      <c r="J101" s="133"/>
    </row>
  </sheetData>
  <sheetProtection algorithmName="SHA-512" hashValue="EOODEJ/SgA6/36Zc4vQA/AGaeoUDxHDwN5yZA9mM/VUdYkc/L1IpFqj7M9L7pD8HRRqveASQVAJ0U+YPAkdxMw==" saltValue="6tIkr04knaeY7T4aXWVNt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96:E96"/>
    <mergeCell ref="C97:E97"/>
    <mergeCell ref="D5:G5"/>
    <mergeCell ref="D6:G6"/>
    <mergeCell ref="E7:G7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6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3rnuMRWie6ibgEkleG3r1Ac9drNW/TvrjRMzzCXQTVUjLAHzsBranAKvJT81qhABGrQUUihTvewj/ZU9S2kyCA==" saltValue="VzHRBLbaJFgebEA0g94nu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ADC1-1F47-4B0F-90C2-D3A23E6419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48</v>
      </c>
      <c r="C4" s="258" t="s">
        <v>49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72</v>
      </c>
      <c r="C8" s="178" t="s">
        <v>73</v>
      </c>
      <c r="D8" s="165"/>
      <c r="E8" s="166"/>
      <c r="F8" s="167"/>
      <c r="G8" s="167">
        <f>SUMIF(AG9:AG176,"&lt;&gt;NOR",G9:G176)</f>
        <v>0</v>
      </c>
      <c r="H8" s="167"/>
      <c r="I8" s="167">
        <f>SUM(I9:I176)</f>
        <v>0</v>
      </c>
      <c r="J8" s="167"/>
      <c r="K8" s="167">
        <f>SUM(K9:K176)</f>
        <v>0</v>
      </c>
      <c r="L8" s="167"/>
      <c r="M8" s="167">
        <f>SUM(M9:M176)</f>
        <v>0</v>
      </c>
      <c r="N8" s="166"/>
      <c r="O8" s="166">
        <f>SUM(O9:O176)</f>
        <v>148.41000000000003</v>
      </c>
      <c r="P8" s="166"/>
      <c r="Q8" s="166">
        <f>SUM(Q9:Q176)</f>
        <v>210.61</v>
      </c>
      <c r="R8" s="167"/>
      <c r="S8" s="167"/>
      <c r="T8" s="168"/>
      <c r="U8" s="162"/>
      <c r="V8" s="162">
        <f>SUM(V9:V176)</f>
        <v>1286</v>
      </c>
      <c r="W8" s="162"/>
      <c r="X8" s="162"/>
      <c r="Y8" s="162"/>
      <c r="AG8" t="s">
        <v>158</v>
      </c>
    </row>
    <row r="9" spans="1:60" ht="21.75" outlineLevel="1" x14ac:dyDescent="0.2">
      <c r="A9" s="170">
        <v>1</v>
      </c>
      <c r="B9" s="171" t="s">
        <v>159</v>
      </c>
      <c r="C9" s="179" t="s">
        <v>160</v>
      </c>
      <c r="D9" s="172" t="s">
        <v>161</v>
      </c>
      <c r="E9" s="173">
        <v>25.2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0.11</v>
      </c>
      <c r="Q9" s="173">
        <f>ROUND(E9*P9,2)</f>
        <v>2.77</v>
      </c>
      <c r="R9" s="175" t="s">
        <v>162</v>
      </c>
      <c r="S9" s="175" t="s">
        <v>163</v>
      </c>
      <c r="T9" s="176" t="s">
        <v>163</v>
      </c>
      <c r="U9" s="157">
        <v>2.5899999999999999E-2</v>
      </c>
      <c r="V9" s="157">
        <f>ROUND(E9*U9,2)</f>
        <v>0.65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167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0" t="s">
        <v>169</v>
      </c>
      <c r="D11" s="158"/>
      <c r="E11" s="159">
        <v>25.2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75" outlineLevel="1" x14ac:dyDescent="0.2">
      <c r="A12" s="170">
        <v>2</v>
      </c>
      <c r="B12" s="171" t="s">
        <v>171</v>
      </c>
      <c r="C12" s="179" t="s">
        <v>172</v>
      </c>
      <c r="D12" s="172" t="s">
        <v>161</v>
      </c>
      <c r="E12" s="173">
        <v>122.2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0.33</v>
      </c>
      <c r="Q12" s="173">
        <f>ROUND(E12*P12,2)</f>
        <v>40.33</v>
      </c>
      <c r="R12" s="175" t="s">
        <v>162</v>
      </c>
      <c r="S12" s="175" t="s">
        <v>163</v>
      </c>
      <c r="T12" s="176" t="s">
        <v>163</v>
      </c>
      <c r="U12" s="157">
        <v>0.06</v>
      </c>
      <c r="V12" s="157">
        <f>ROUND(E12*U12,2)</f>
        <v>7.33</v>
      </c>
      <c r="W12" s="157"/>
      <c r="X12" s="157" t="s">
        <v>164</v>
      </c>
      <c r="Y12" s="157" t="s">
        <v>165</v>
      </c>
      <c r="Z12" s="147"/>
      <c r="AA12" s="147"/>
      <c r="AB12" s="147"/>
      <c r="AC12" s="147"/>
      <c r="AD12" s="147"/>
      <c r="AE12" s="147"/>
      <c r="AF12" s="147"/>
      <c r="AG12" s="147" t="s">
        <v>166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0" t="s">
        <v>167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0" t="s">
        <v>173</v>
      </c>
      <c r="D14" s="158"/>
      <c r="E14" s="159">
        <v>50.4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0" t="s">
        <v>174</v>
      </c>
      <c r="D15" s="158"/>
      <c r="E15" s="159">
        <v>71.8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1.75" outlineLevel="1" x14ac:dyDescent="0.2">
      <c r="A16" s="170">
        <v>3</v>
      </c>
      <c r="B16" s="171" t="s">
        <v>175</v>
      </c>
      <c r="C16" s="179" t="s">
        <v>176</v>
      </c>
      <c r="D16" s="172" t="s">
        <v>161</v>
      </c>
      <c r="E16" s="173">
        <v>145.1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0.11</v>
      </c>
      <c r="Q16" s="173">
        <f>ROUND(E16*P16,2)</f>
        <v>15.96</v>
      </c>
      <c r="R16" s="175" t="s">
        <v>162</v>
      </c>
      <c r="S16" s="175" t="s">
        <v>163</v>
      </c>
      <c r="T16" s="176" t="s">
        <v>163</v>
      </c>
      <c r="U16" s="157">
        <v>4.2999999999999997E-2</v>
      </c>
      <c r="V16" s="157">
        <f>ROUND(E16*U16,2)</f>
        <v>6.24</v>
      </c>
      <c r="W16" s="157"/>
      <c r="X16" s="157" t="s">
        <v>164</v>
      </c>
      <c r="Y16" s="157" t="s">
        <v>165</v>
      </c>
      <c r="Z16" s="147"/>
      <c r="AA16" s="147"/>
      <c r="AB16" s="147"/>
      <c r="AC16" s="147"/>
      <c r="AD16" s="147"/>
      <c r="AE16" s="147"/>
      <c r="AF16" s="147"/>
      <c r="AG16" s="147" t="s">
        <v>166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0" t="s">
        <v>167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0" t="s">
        <v>177</v>
      </c>
      <c r="D18" s="158"/>
      <c r="E18" s="159">
        <v>145.1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1" x14ac:dyDescent="0.2">
      <c r="A19" s="170">
        <v>4</v>
      </c>
      <c r="B19" s="171" t="s">
        <v>178</v>
      </c>
      <c r="C19" s="179" t="s">
        <v>179</v>
      </c>
      <c r="D19" s="172" t="s">
        <v>161</v>
      </c>
      <c r="E19" s="173">
        <v>145.1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0.22</v>
      </c>
      <c r="Q19" s="173">
        <f>ROUND(E19*P19,2)</f>
        <v>31.92</v>
      </c>
      <c r="R19" s="175" t="s">
        <v>162</v>
      </c>
      <c r="S19" s="175" t="s">
        <v>163</v>
      </c>
      <c r="T19" s="176" t="s">
        <v>163</v>
      </c>
      <c r="U19" s="157">
        <v>7.0000000000000007E-2</v>
      </c>
      <c r="V19" s="157">
        <f>ROUND(E19*U19,2)</f>
        <v>10.16</v>
      </c>
      <c r="W19" s="157"/>
      <c r="X19" s="157" t="s">
        <v>164</v>
      </c>
      <c r="Y19" s="157" t="s">
        <v>165</v>
      </c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0" t="s">
        <v>167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0" t="s">
        <v>180</v>
      </c>
      <c r="D21" s="158"/>
      <c r="E21" s="159">
        <v>145.1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1.75" outlineLevel="1" x14ac:dyDescent="0.2">
      <c r="A22" s="170">
        <v>5</v>
      </c>
      <c r="B22" s="171" t="s">
        <v>181</v>
      </c>
      <c r="C22" s="179" t="s">
        <v>182</v>
      </c>
      <c r="D22" s="172" t="s">
        <v>161</v>
      </c>
      <c r="E22" s="173">
        <v>71.8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0.63856999999999997</v>
      </c>
      <c r="Q22" s="173">
        <f>ROUND(E22*P22,2)</f>
        <v>45.85</v>
      </c>
      <c r="R22" s="175" t="s">
        <v>162</v>
      </c>
      <c r="S22" s="175" t="s">
        <v>163</v>
      </c>
      <c r="T22" s="176" t="s">
        <v>163</v>
      </c>
      <c r="U22" s="157">
        <v>0.74</v>
      </c>
      <c r="V22" s="157">
        <f>ROUND(E22*U22,2)</f>
        <v>53.13</v>
      </c>
      <c r="W22" s="157"/>
      <c r="X22" s="157" t="s">
        <v>164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0" t="s">
        <v>167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0" t="s">
        <v>183</v>
      </c>
      <c r="D24" s="158"/>
      <c r="E24" s="159">
        <v>71.8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6</v>
      </c>
      <c r="B25" s="171" t="s">
        <v>184</v>
      </c>
      <c r="C25" s="179" t="s">
        <v>185</v>
      </c>
      <c r="D25" s="172" t="s">
        <v>186</v>
      </c>
      <c r="E25" s="173">
        <v>15.4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0.22</v>
      </c>
      <c r="Q25" s="173">
        <f>ROUND(E25*P25,2)</f>
        <v>3.39</v>
      </c>
      <c r="R25" s="175" t="s">
        <v>162</v>
      </c>
      <c r="S25" s="175" t="s">
        <v>163</v>
      </c>
      <c r="T25" s="176" t="s">
        <v>163</v>
      </c>
      <c r="U25" s="157">
        <v>0.14299999999999999</v>
      </c>
      <c r="V25" s="157">
        <f>ROUND(E25*U25,2)</f>
        <v>2.2000000000000002</v>
      </c>
      <c r="W25" s="157"/>
      <c r="X25" s="157" t="s">
        <v>164</v>
      </c>
      <c r="Y25" s="157" t="s">
        <v>165</v>
      </c>
      <c r="Z25" s="147"/>
      <c r="AA25" s="147"/>
      <c r="AB25" s="147"/>
      <c r="AC25" s="147"/>
      <c r="AD25" s="147"/>
      <c r="AE25" s="147"/>
      <c r="AF25" s="147"/>
      <c r="AG25" s="147" t="s">
        <v>166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8" t="s">
        <v>187</v>
      </c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188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s vybouráním lože, s přemístěním hmot na skládku na vzdálenost do 3 m nebo naložením na dopravní prostředek</v>
      </c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2" t="s">
        <v>167</v>
      </c>
      <c r="D27" s="253"/>
      <c r="E27" s="253"/>
      <c r="F27" s="253"/>
      <c r="G27" s="25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0" t="s">
        <v>189</v>
      </c>
      <c r="D28" s="158"/>
      <c r="E28" s="159">
        <v>15.4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7</v>
      </c>
      <c r="B29" s="171" t="s">
        <v>190</v>
      </c>
      <c r="C29" s="179" t="s">
        <v>191</v>
      </c>
      <c r="D29" s="172" t="s">
        <v>186</v>
      </c>
      <c r="E29" s="173">
        <v>75.5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0.27</v>
      </c>
      <c r="Q29" s="173">
        <f>ROUND(E29*P29,2)</f>
        <v>20.39</v>
      </c>
      <c r="R29" s="175" t="s">
        <v>162</v>
      </c>
      <c r="S29" s="175" t="s">
        <v>163</v>
      </c>
      <c r="T29" s="176" t="s">
        <v>163</v>
      </c>
      <c r="U29" s="157">
        <v>0.123</v>
      </c>
      <c r="V29" s="157">
        <f>ROUND(E29*U29,2)</f>
        <v>9.2899999999999991</v>
      </c>
      <c r="W29" s="157"/>
      <c r="X29" s="157" t="s">
        <v>164</v>
      </c>
      <c r="Y29" s="157" t="s">
        <v>165</v>
      </c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48" t="s">
        <v>187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188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7" t="str">
        <f>C30</f>
        <v>s vybouráním lože, s přemístěním hmot na skládku na vzdálenost do 3 m nebo naložením na dopravní prostředek</v>
      </c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2" t="s">
        <v>167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0" t="s">
        <v>192</v>
      </c>
      <c r="D32" s="158"/>
      <c r="E32" s="159">
        <v>75.5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8</v>
      </c>
      <c r="B33" s="171" t="s">
        <v>193</v>
      </c>
      <c r="C33" s="179" t="s">
        <v>194</v>
      </c>
      <c r="D33" s="172" t="s">
        <v>195</v>
      </c>
      <c r="E33" s="173">
        <v>48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196</v>
      </c>
      <c r="S33" s="175" t="s">
        <v>163</v>
      </c>
      <c r="T33" s="176" t="s">
        <v>163</v>
      </c>
      <c r="U33" s="157">
        <v>0.20300000000000001</v>
      </c>
      <c r="V33" s="157">
        <f>ROUND(E33*U33,2)</f>
        <v>9.74</v>
      </c>
      <c r="W33" s="157"/>
      <c r="X33" s="157" t="s">
        <v>164</v>
      </c>
      <c r="Y33" s="157" t="s">
        <v>165</v>
      </c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.75" outlineLevel="2" x14ac:dyDescent="0.2">
      <c r="A34" s="154"/>
      <c r="B34" s="155"/>
      <c r="C34" s="248" t="s">
        <v>198</v>
      </c>
      <c r="D34" s="249"/>
      <c r="E34" s="249"/>
      <c r="F34" s="249"/>
      <c r="G34" s="249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na vzdálenost od hladiny vody v jímce po výšku roviny proložené osou nejvyššího bodu výtlačného potrubí. Včetně odpadní potrubí v délce do 20 m.</v>
      </c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0" t="s">
        <v>199</v>
      </c>
      <c r="D35" s="158"/>
      <c r="E35" s="159">
        <v>48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.75" outlineLevel="1" x14ac:dyDescent="0.2">
      <c r="A36" s="170">
        <v>9</v>
      </c>
      <c r="B36" s="171" t="s">
        <v>200</v>
      </c>
      <c r="C36" s="179" t="s">
        <v>201</v>
      </c>
      <c r="D36" s="172" t="s">
        <v>202</v>
      </c>
      <c r="E36" s="173">
        <v>90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 t="s">
        <v>196</v>
      </c>
      <c r="S36" s="175" t="s">
        <v>163</v>
      </c>
      <c r="T36" s="176" t="s">
        <v>163</v>
      </c>
      <c r="U36" s="157">
        <v>0</v>
      </c>
      <c r="V36" s="157">
        <f>ROUND(E36*U36,2)</f>
        <v>0</v>
      </c>
      <c r="W36" s="157"/>
      <c r="X36" s="157" t="s">
        <v>164</v>
      </c>
      <c r="Y36" s="157" t="s">
        <v>165</v>
      </c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1.75" outlineLevel="2" x14ac:dyDescent="0.2">
      <c r="A37" s="154"/>
      <c r="B37" s="155"/>
      <c r="C37" s="248" t="s">
        <v>203</v>
      </c>
      <c r="D37" s="249"/>
      <c r="E37" s="249"/>
      <c r="F37" s="249"/>
      <c r="G37" s="24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188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7" t="str">
        <f>C37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0" t="s">
        <v>204</v>
      </c>
      <c r="D38" s="158"/>
      <c r="E38" s="159">
        <v>90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0">
        <v>10</v>
      </c>
      <c r="B39" s="171" t="s">
        <v>205</v>
      </c>
      <c r="C39" s="179" t="s">
        <v>206</v>
      </c>
      <c r="D39" s="172" t="s">
        <v>186</v>
      </c>
      <c r="E39" s="173">
        <v>11.5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1.0699999999999999E-2</v>
      </c>
      <c r="O39" s="173">
        <f>ROUND(E39*N39,2)</f>
        <v>0.12</v>
      </c>
      <c r="P39" s="173">
        <v>0</v>
      </c>
      <c r="Q39" s="173">
        <f>ROUND(E39*P39,2)</f>
        <v>0</v>
      </c>
      <c r="R39" s="175" t="s">
        <v>196</v>
      </c>
      <c r="S39" s="175" t="s">
        <v>163</v>
      </c>
      <c r="T39" s="176" t="s">
        <v>163</v>
      </c>
      <c r="U39" s="157">
        <v>0.90800000000000003</v>
      </c>
      <c r="V39" s="157">
        <f>ROUND(E39*U39,2)</f>
        <v>10.44</v>
      </c>
      <c r="W39" s="157"/>
      <c r="X39" s="157" t="s">
        <v>164</v>
      </c>
      <c r="Y39" s="157" t="s">
        <v>165</v>
      </c>
      <c r="Z39" s="147"/>
      <c r="AA39" s="147"/>
      <c r="AB39" s="147"/>
      <c r="AC39" s="147"/>
      <c r="AD39" s="147"/>
      <c r="AE39" s="147"/>
      <c r="AF39" s="147"/>
      <c r="AG39" s="147" t="s">
        <v>166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1.75" outlineLevel="2" x14ac:dyDescent="0.2">
      <c r="A40" s="154"/>
      <c r="B40" s="155"/>
      <c r="C40" s="248" t="s">
        <v>207</v>
      </c>
      <c r="D40" s="249"/>
      <c r="E40" s="249"/>
      <c r="F40" s="249"/>
      <c r="G40" s="249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2" t="s">
        <v>208</v>
      </c>
      <c r="D41" s="253"/>
      <c r="E41" s="253"/>
      <c r="F41" s="253"/>
      <c r="G41" s="25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168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0" t="s">
        <v>209</v>
      </c>
      <c r="D42" s="158"/>
      <c r="E42" s="159">
        <v>11.5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.75" outlineLevel="1" x14ac:dyDescent="0.2">
      <c r="A43" s="170">
        <v>11</v>
      </c>
      <c r="B43" s="171" t="s">
        <v>210</v>
      </c>
      <c r="C43" s="179" t="s">
        <v>211</v>
      </c>
      <c r="D43" s="172" t="s">
        <v>186</v>
      </c>
      <c r="E43" s="173">
        <v>6.9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1.2710000000000001E-2</v>
      </c>
      <c r="O43" s="173">
        <f>ROUND(E43*N43,2)</f>
        <v>0.09</v>
      </c>
      <c r="P43" s="173">
        <v>0</v>
      </c>
      <c r="Q43" s="173">
        <f>ROUND(E43*P43,2)</f>
        <v>0</v>
      </c>
      <c r="R43" s="175" t="s">
        <v>196</v>
      </c>
      <c r="S43" s="175" t="s">
        <v>163</v>
      </c>
      <c r="T43" s="176" t="s">
        <v>163</v>
      </c>
      <c r="U43" s="157">
        <v>1.153</v>
      </c>
      <c r="V43" s="157">
        <f>ROUND(E43*U43,2)</f>
        <v>7.96</v>
      </c>
      <c r="W43" s="157"/>
      <c r="X43" s="157" t="s">
        <v>164</v>
      </c>
      <c r="Y43" s="157" t="s">
        <v>165</v>
      </c>
      <c r="Z43" s="147"/>
      <c r="AA43" s="147"/>
      <c r="AB43" s="147"/>
      <c r="AC43" s="147"/>
      <c r="AD43" s="147"/>
      <c r="AE43" s="147"/>
      <c r="AF43" s="147"/>
      <c r="AG43" s="147" t="s">
        <v>166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1.75" outlineLevel="2" x14ac:dyDescent="0.2">
      <c r="A44" s="154"/>
      <c r="B44" s="155"/>
      <c r="C44" s="248" t="s">
        <v>207</v>
      </c>
      <c r="D44" s="249"/>
      <c r="E44" s="249"/>
      <c r="F44" s="249"/>
      <c r="G44" s="24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7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208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0" t="s">
        <v>212</v>
      </c>
      <c r="D46" s="158"/>
      <c r="E46" s="159">
        <v>6.9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12</v>
      </c>
      <c r="B47" s="171" t="s">
        <v>213</v>
      </c>
      <c r="C47" s="179" t="s">
        <v>214</v>
      </c>
      <c r="D47" s="172" t="s">
        <v>186</v>
      </c>
      <c r="E47" s="173">
        <v>15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2.478E-2</v>
      </c>
      <c r="O47" s="173">
        <f>ROUND(E47*N47,2)</f>
        <v>0.37</v>
      </c>
      <c r="P47" s="173">
        <v>0</v>
      </c>
      <c r="Q47" s="173">
        <f>ROUND(E47*P47,2)</f>
        <v>0</v>
      </c>
      <c r="R47" s="175" t="s">
        <v>196</v>
      </c>
      <c r="S47" s="175" t="s">
        <v>163</v>
      </c>
      <c r="T47" s="176" t="s">
        <v>163</v>
      </c>
      <c r="U47" s="157">
        <v>0.54700000000000004</v>
      </c>
      <c r="V47" s="157">
        <f>ROUND(E47*U47,2)</f>
        <v>8.2100000000000009</v>
      </c>
      <c r="W47" s="157"/>
      <c r="X47" s="157" t="s">
        <v>164</v>
      </c>
      <c r="Y47" s="157" t="s">
        <v>165</v>
      </c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75" outlineLevel="2" x14ac:dyDescent="0.2">
      <c r="A48" s="154"/>
      <c r="B48" s="155"/>
      <c r="C48" s="248" t="s">
        <v>207</v>
      </c>
      <c r="D48" s="249"/>
      <c r="E48" s="249"/>
      <c r="F48" s="249"/>
      <c r="G48" s="249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7" t="str">
        <f>C48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208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0" t="s">
        <v>215</v>
      </c>
      <c r="D50" s="158"/>
      <c r="E50" s="159">
        <v>10.4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0" t="s">
        <v>216</v>
      </c>
      <c r="D51" s="158"/>
      <c r="E51" s="159">
        <v>4.5999999999999996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13</v>
      </c>
      <c r="B52" s="171" t="s">
        <v>217</v>
      </c>
      <c r="C52" s="179" t="s">
        <v>218</v>
      </c>
      <c r="D52" s="172" t="s">
        <v>219</v>
      </c>
      <c r="E52" s="173">
        <v>16.420000000000002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196</v>
      </c>
      <c r="S52" s="175" t="s">
        <v>163</v>
      </c>
      <c r="T52" s="176" t="s">
        <v>163</v>
      </c>
      <c r="U52" s="157">
        <v>9.7000000000000003E-2</v>
      </c>
      <c r="V52" s="157">
        <f>ROUND(E52*U52,2)</f>
        <v>1.59</v>
      </c>
      <c r="W52" s="157"/>
      <c r="X52" s="157" t="s">
        <v>164</v>
      </c>
      <c r="Y52" s="157" t="s">
        <v>165</v>
      </c>
      <c r="Z52" s="147"/>
      <c r="AA52" s="147"/>
      <c r="AB52" s="147"/>
      <c r="AC52" s="147"/>
      <c r="AD52" s="147"/>
      <c r="AE52" s="147"/>
      <c r="AF52" s="147"/>
      <c r="AG52" s="147" t="s">
        <v>166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48" t="s">
        <v>220</v>
      </c>
      <c r="D53" s="249"/>
      <c r="E53" s="249"/>
      <c r="F53" s="249"/>
      <c r="G53" s="24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7" t="str">
        <f>C53</f>
        <v>nebo lesní půdy, s vodorovným přemístěním na hromady v místě upotřebení nebo na dočasné či trvalé skládky se složením</v>
      </c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2" t="s">
        <v>208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0" t="s">
        <v>221</v>
      </c>
      <c r="D55" s="158"/>
      <c r="E55" s="159">
        <v>16.420000000000002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0">
        <v>14</v>
      </c>
      <c r="B56" s="171" t="s">
        <v>222</v>
      </c>
      <c r="C56" s="179" t="s">
        <v>223</v>
      </c>
      <c r="D56" s="172" t="s">
        <v>219</v>
      </c>
      <c r="E56" s="173">
        <v>144.4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196</v>
      </c>
      <c r="S56" s="175" t="s">
        <v>163</v>
      </c>
      <c r="T56" s="176" t="s">
        <v>163</v>
      </c>
      <c r="U56" s="157">
        <v>1.7629999999999999</v>
      </c>
      <c r="V56" s="157">
        <f>ROUND(E56*U56,2)</f>
        <v>254.58</v>
      </c>
      <c r="W56" s="157"/>
      <c r="X56" s="157" t="s">
        <v>164</v>
      </c>
      <c r="Y56" s="157" t="s">
        <v>165</v>
      </c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48" t="s">
        <v>224</v>
      </c>
      <c r="D57" s="249"/>
      <c r="E57" s="249"/>
      <c r="F57" s="249"/>
      <c r="G57" s="249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188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7" t="str">
        <f>C57</f>
        <v>Příplatek k cenám hloubených vykopávek za ztížení vykopávky v blízkosti podzemního vedení nebo výbušnin pro jakoukoliv třídu horniny.</v>
      </c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0" t="s">
        <v>225</v>
      </c>
      <c r="D58" s="158"/>
      <c r="E58" s="159">
        <v>86.6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0" t="s">
        <v>226</v>
      </c>
      <c r="D59" s="158"/>
      <c r="E59" s="159">
        <v>57.8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1.75" outlineLevel="1" x14ac:dyDescent="0.2">
      <c r="A60" s="170">
        <v>15</v>
      </c>
      <c r="B60" s="171" t="s">
        <v>227</v>
      </c>
      <c r="C60" s="179" t="s">
        <v>228</v>
      </c>
      <c r="D60" s="172" t="s">
        <v>219</v>
      </c>
      <c r="E60" s="173">
        <v>12.5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2.4</v>
      </c>
      <c r="Q60" s="173">
        <f>ROUND(E60*P60,2)</f>
        <v>30</v>
      </c>
      <c r="R60" s="175" t="s">
        <v>196</v>
      </c>
      <c r="S60" s="175" t="s">
        <v>163</v>
      </c>
      <c r="T60" s="176" t="s">
        <v>163</v>
      </c>
      <c r="U60" s="157">
        <v>1.4</v>
      </c>
      <c r="V60" s="157">
        <f>ROUND(E60*U60,2)</f>
        <v>17.5</v>
      </c>
      <c r="W60" s="157"/>
      <c r="X60" s="157" t="s">
        <v>164</v>
      </c>
      <c r="Y60" s="157" t="s">
        <v>165</v>
      </c>
      <c r="Z60" s="147"/>
      <c r="AA60" s="147"/>
      <c r="AB60" s="147"/>
      <c r="AC60" s="147"/>
      <c r="AD60" s="147"/>
      <c r="AE60" s="147"/>
      <c r="AF60" s="147"/>
      <c r="AG60" s="147" t="s">
        <v>166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48" t="s">
        <v>229</v>
      </c>
      <c r="D61" s="249"/>
      <c r="E61" s="249"/>
      <c r="F61" s="249"/>
      <c r="G61" s="249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188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230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252" t="s">
        <v>231</v>
      </c>
      <c r="D63" s="253"/>
      <c r="E63" s="253"/>
      <c r="F63" s="253"/>
      <c r="G63" s="253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0" t="s">
        <v>232</v>
      </c>
      <c r="D64" s="158"/>
      <c r="E64" s="159">
        <v>12.5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16</v>
      </c>
      <c r="B65" s="171" t="s">
        <v>233</v>
      </c>
      <c r="C65" s="179" t="s">
        <v>234</v>
      </c>
      <c r="D65" s="172" t="s">
        <v>219</v>
      </c>
      <c r="E65" s="173">
        <v>86.6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 t="s">
        <v>196</v>
      </c>
      <c r="S65" s="175" t="s">
        <v>163</v>
      </c>
      <c r="T65" s="176" t="s">
        <v>163</v>
      </c>
      <c r="U65" s="157">
        <v>0.2</v>
      </c>
      <c r="V65" s="157">
        <f>ROUND(E65*U65,2)</f>
        <v>17.32</v>
      </c>
      <c r="W65" s="157"/>
      <c r="X65" s="157" t="s">
        <v>164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2.6" outlineLevel="2" x14ac:dyDescent="0.2">
      <c r="A66" s="154"/>
      <c r="B66" s="155"/>
      <c r="C66" s="248" t="s">
        <v>235</v>
      </c>
      <c r="D66" s="249"/>
      <c r="E66" s="249"/>
      <c r="F66" s="249"/>
      <c r="G66" s="24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7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2" t="s">
        <v>208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0" t="s">
        <v>236</v>
      </c>
      <c r="D68" s="158"/>
      <c r="E68" s="159">
        <v>86.6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0">
        <v>17</v>
      </c>
      <c r="B69" s="171" t="s">
        <v>237</v>
      </c>
      <c r="C69" s="179" t="s">
        <v>238</v>
      </c>
      <c r="D69" s="172" t="s">
        <v>219</v>
      </c>
      <c r="E69" s="173">
        <v>86.6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 t="s">
        <v>196</v>
      </c>
      <c r="S69" s="175" t="s">
        <v>163</v>
      </c>
      <c r="T69" s="176" t="s">
        <v>163</v>
      </c>
      <c r="U69" s="157">
        <v>8.4000000000000005E-2</v>
      </c>
      <c r="V69" s="157">
        <f>ROUND(E69*U69,2)</f>
        <v>7.27</v>
      </c>
      <c r="W69" s="157"/>
      <c r="X69" s="157" t="s">
        <v>164</v>
      </c>
      <c r="Y69" s="157" t="s">
        <v>165</v>
      </c>
      <c r="Z69" s="147"/>
      <c r="AA69" s="147"/>
      <c r="AB69" s="147"/>
      <c r="AC69" s="147"/>
      <c r="AD69" s="147"/>
      <c r="AE69" s="147"/>
      <c r="AF69" s="147"/>
      <c r="AG69" s="147" t="s">
        <v>166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2.6" outlineLevel="2" x14ac:dyDescent="0.2">
      <c r="A70" s="154"/>
      <c r="B70" s="155"/>
      <c r="C70" s="248" t="s">
        <v>235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0" t="s">
        <v>225</v>
      </c>
      <c r="D71" s="158"/>
      <c r="E71" s="159">
        <v>86.6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18</v>
      </c>
      <c r="B72" s="171" t="s">
        <v>239</v>
      </c>
      <c r="C72" s="179" t="s">
        <v>240</v>
      </c>
      <c r="D72" s="172" t="s">
        <v>219</v>
      </c>
      <c r="E72" s="173">
        <v>57.8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 t="s">
        <v>196</v>
      </c>
      <c r="S72" s="175" t="s">
        <v>163</v>
      </c>
      <c r="T72" s="176" t="s">
        <v>163</v>
      </c>
      <c r="U72" s="157">
        <v>0.35</v>
      </c>
      <c r="V72" s="157">
        <f>ROUND(E72*U72,2)</f>
        <v>20.23</v>
      </c>
      <c r="W72" s="157"/>
      <c r="X72" s="157" t="s">
        <v>164</v>
      </c>
      <c r="Y72" s="157" t="s">
        <v>165</v>
      </c>
      <c r="Z72" s="147"/>
      <c r="AA72" s="147"/>
      <c r="AB72" s="147"/>
      <c r="AC72" s="147"/>
      <c r="AD72" s="147"/>
      <c r="AE72" s="147"/>
      <c r="AF72" s="147"/>
      <c r="AG72" s="147" t="s">
        <v>197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2.6" outlineLevel="2" x14ac:dyDescent="0.2">
      <c r="A73" s="154"/>
      <c r="B73" s="155"/>
      <c r="C73" s="248" t="s">
        <v>235</v>
      </c>
      <c r="D73" s="249"/>
      <c r="E73" s="249"/>
      <c r="F73" s="249"/>
      <c r="G73" s="249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7" t="str">
        <f>C73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2" t="s">
        <v>208</v>
      </c>
      <c r="D74" s="253"/>
      <c r="E74" s="253"/>
      <c r="F74" s="253"/>
      <c r="G74" s="253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168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0" t="s">
        <v>241</v>
      </c>
      <c r="D75" s="158"/>
      <c r="E75" s="159">
        <v>57.8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0">
        <v>19</v>
      </c>
      <c r="B76" s="171" t="s">
        <v>242</v>
      </c>
      <c r="C76" s="179" t="s">
        <v>243</v>
      </c>
      <c r="D76" s="172" t="s">
        <v>219</v>
      </c>
      <c r="E76" s="173">
        <v>57.8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 t="s">
        <v>196</v>
      </c>
      <c r="S76" s="175" t="s">
        <v>163</v>
      </c>
      <c r="T76" s="176" t="s">
        <v>163</v>
      </c>
      <c r="U76" s="157">
        <v>0.14829999999999999</v>
      </c>
      <c r="V76" s="157">
        <f>ROUND(E76*U76,2)</f>
        <v>8.57</v>
      </c>
      <c r="W76" s="157"/>
      <c r="X76" s="157" t="s">
        <v>164</v>
      </c>
      <c r="Y76" s="157" t="s">
        <v>165</v>
      </c>
      <c r="Z76" s="147"/>
      <c r="AA76" s="147"/>
      <c r="AB76" s="147"/>
      <c r="AC76" s="147"/>
      <c r="AD76" s="147"/>
      <c r="AE76" s="147"/>
      <c r="AF76" s="147"/>
      <c r="AG76" s="147" t="s">
        <v>166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2.6" outlineLevel="2" x14ac:dyDescent="0.2">
      <c r="A77" s="154"/>
      <c r="B77" s="155"/>
      <c r="C77" s="248" t="s">
        <v>235</v>
      </c>
      <c r="D77" s="249"/>
      <c r="E77" s="249"/>
      <c r="F77" s="249"/>
      <c r="G77" s="249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7" t="str">
        <f>C77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0" t="s">
        <v>226</v>
      </c>
      <c r="D78" s="158"/>
      <c r="E78" s="159">
        <v>57.8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20</v>
      </c>
      <c r="B79" s="171" t="s">
        <v>244</v>
      </c>
      <c r="C79" s="179" t="s">
        <v>245</v>
      </c>
      <c r="D79" s="172" t="s">
        <v>219</v>
      </c>
      <c r="E79" s="173">
        <v>9.6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196</v>
      </c>
      <c r="S79" s="175" t="s">
        <v>163</v>
      </c>
      <c r="T79" s="176" t="s">
        <v>163</v>
      </c>
      <c r="U79" s="157">
        <v>3.5329999999999999</v>
      </c>
      <c r="V79" s="157">
        <f>ROUND(E79*U79,2)</f>
        <v>33.92</v>
      </c>
      <c r="W79" s="157"/>
      <c r="X79" s="157" t="s">
        <v>164</v>
      </c>
      <c r="Y79" s="157" t="s">
        <v>165</v>
      </c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48" t="s">
        <v>246</v>
      </c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188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2" t="s">
        <v>208</v>
      </c>
      <c r="D81" s="253"/>
      <c r="E81" s="253"/>
      <c r="F81" s="253"/>
      <c r="G81" s="253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0" t="s">
        <v>247</v>
      </c>
      <c r="D82" s="158"/>
      <c r="E82" s="159">
        <v>9.6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21</v>
      </c>
      <c r="B83" s="171" t="s">
        <v>248</v>
      </c>
      <c r="C83" s="179" t="s">
        <v>249</v>
      </c>
      <c r="D83" s="172" t="s">
        <v>219</v>
      </c>
      <c r="E83" s="173">
        <v>6.4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 t="s">
        <v>196</v>
      </c>
      <c r="S83" s="175" t="s">
        <v>163</v>
      </c>
      <c r="T83" s="176" t="s">
        <v>163</v>
      </c>
      <c r="U83" s="157">
        <v>4.6550000000000002</v>
      </c>
      <c r="V83" s="157">
        <f>ROUND(E83*U83,2)</f>
        <v>29.79</v>
      </c>
      <c r="W83" s="157"/>
      <c r="X83" s="157" t="s">
        <v>164</v>
      </c>
      <c r="Y83" s="157" t="s">
        <v>165</v>
      </c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8" t="s">
        <v>246</v>
      </c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2" t="s">
        <v>208</v>
      </c>
      <c r="D85" s="253"/>
      <c r="E85" s="253"/>
      <c r="F85" s="253"/>
      <c r="G85" s="253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168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0" t="s">
        <v>250</v>
      </c>
      <c r="D86" s="158"/>
      <c r="E86" s="159">
        <v>6.4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0">
        <v>22</v>
      </c>
      <c r="B87" s="171" t="s">
        <v>251</v>
      </c>
      <c r="C87" s="179" t="s">
        <v>252</v>
      </c>
      <c r="D87" s="172" t="s">
        <v>161</v>
      </c>
      <c r="E87" s="173">
        <v>288.47800000000001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9.7999999999999997E-4</v>
      </c>
      <c r="O87" s="173">
        <f>ROUND(E87*N87,2)</f>
        <v>0.28000000000000003</v>
      </c>
      <c r="P87" s="173">
        <v>0</v>
      </c>
      <c r="Q87" s="173">
        <f>ROUND(E87*P87,2)</f>
        <v>0</v>
      </c>
      <c r="R87" s="175" t="s">
        <v>196</v>
      </c>
      <c r="S87" s="175" t="s">
        <v>163</v>
      </c>
      <c r="T87" s="176" t="s">
        <v>163</v>
      </c>
      <c r="U87" s="157">
        <v>0.23599999999999999</v>
      </c>
      <c r="V87" s="157">
        <f>ROUND(E87*U87,2)</f>
        <v>68.08</v>
      </c>
      <c r="W87" s="157"/>
      <c r="X87" s="157" t="s">
        <v>164</v>
      </c>
      <c r="Y87" s="157" t="s">
        <v>165</v>
      </c>
      <c r="Z87" s="147"/>
      <c r="AA87" s="147"/>
      <c r="AB87" s="147"/>
      <c r="AC87" s="147"/>
      <c r="AD87" s="147"/>
      <c r="AE87" s="147"/>
      <c r="AF87" s="147"/>
      <c r="AG87" s="147" t="s">
        <v>166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48" t="s">
        <v>253</v>
      </c>
      <c r="D88" s="249"/>
      <c r="E88" s="249"/>
      <c r="F88" s="249"/>
      <c r="G88" s="249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2" t="s">
        <v>208</v>
      </c>
      <c r="D89" s="253"/>
      <c r="E89" s="253"/>
      <c r="F89" s="253"/>
      <c r="G89" s="25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168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1.75" outlineLevel="2" x14ac:dyDescent="0.2">
      <c r="A90" s="154"/>
      <c r="B90" s="155"/>
      <c r="C90" s="180" t="s">
        <v>254</v>
      </c>
      <c r="D90" s="158"/>
      <c r="E90" s="159">
        <v>288.47800000000001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0">
        <v>23</v>
      </c>
      <c r="B91" s="171" t="s">
        <v>255</v>
      </c>
      <c r="C91" s="179" t="s">
        <v>256</v>
      </c>
      <c r="D91" s="172" t="s">
        <v>161</v>
      </c>
      <c r="E91" s="173">
        <v>288.47800000000001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 t="s">
        <v>196</v>
      </c>
      <c r="S91" s="175" t="s">
        <v>163</v>
      </c>
      <c r="T91" s="176" t="s">
        <v>163</v>
      </c>
      <c r="U91" s="157">
        <v>7.0000000000000007E-2</v>
      </c>
      <c r="V91" s="157">
        <f>ROUND(E91*U91,2)</f>
        <v>20.190000000000001</v>
      </c>
      <c r="W91" s="157"/>
      <c r="X91" s="157" t="s">
        <v>164</v>
      </c>
      <c r="Y91" s="157" t="s">
        <v>165</v>
      </c>
      <c r="Z91" s="147"/>
      <c r="AA91" s="147"/>
      <c r="AB91" s="147"/>
      <c r="AC91" s="147"/>
      <c r="AD91" s="147"/>
      <c r="AE91" s="147"/>
      <c r="AF91" s="147"/>
      <c r="AG91" s="147" t="s">
        <v>166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48" t="s">
        <v>257</v>
      </c>
      <c r="D92" s="249"/>
      <c r="E92" s="249"/>
      <c r="F92" s="249"/>
      <c r="G92" s="24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2" t="s">
        <v>208</v>
      </c>
      <c r="D93" s="253"/>
      <c r="E93" s="253"/>
      <c r="F93" s="253"/>
      <c r="G93" s="253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0" t="s">
        <v>258</v>
      </c>
      <c r="D94" s="158"/>
      <c r="E94" s="159">
        <v>288.47800000000001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0">
        <v>24</v>
      </c>
      <c r="B95" s="171" t="s">
        <v>259</v>
      </c>
      <c r="C95" s="179" t="s">
        <v>260</v>
      </c>
      <c r="D95" s="172" t="s">
        <v>219</v>
      </c>
      <c r="E95" s="173">
        <v>370.1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 t="s">
        <v>196</v>
      </c>
      <c r="S95" s="175" t="s">
        <v>163</v>
      </c>
      <c r="T95" s="176" t="s">
        <v>163</v>
      </c>
      <c r="U95" s="157">
        <v>0.34499999999999997</v>
      </c>
      <c r="V95" s="157">
        <f>ROUND(E95*U95,2)</f>
        <v>127.68</v>
      </c>
      <c r="W95" s="157"/>
      <c r="X95" s="157" t="s">
        <v>164</v>
      </c>
      <c r="Y95" s="157" t="s">
        <v>165</v>
      </c>
      <c r="Z95" s="147"/>
      <c r="AA95" s="147"/>
      <c r="AB95" s="147"/>
      <c r="AC95" s="147"/>
      <c r="AD95" s="147"/>
      <c r="AE95" s="147"/>
      <c r="AF95" s="147"/>
      <c r="AG95" s="147" t="s">
        <v>166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48" t="s">
        <v>261</v>
      </c>
      <c r="D96" s="249"/>
      <c r="E96" s="249"/>
      <c r="F96" s="249"/>
      <c r="G96" s="249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77" t="str">
        <f>C96</f>
        <v>bez naložení do dopravní nádoby, ale s vyprázdněním dopravní nádoby na hromadu nebo na dopravní prostředek,</v>
      </c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2" t="s">
        <v>208</v>
      </c>
      <c r="D97" s="253"/>
      <c r="E97" s="253"/>
      <c r="F97" s="253"/>
      <c r="G97" s="253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0" t="s">
        <v>262</v>
      </c>
      <c r="D98" s="158"/>
      <c r="E98" s="159">
        <v>370.1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170</v>
      </c>
      <c r="AH98" s="147">
        <v>5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0">
        <v>25</v>
      </c>
      <c r="B99" s="171" t="s">
        <v>263</v>
      </c>
      <c r="C99" s="179" t="s">
        <v>264</v>
      </c>
      <c r="D99" s="172" t="s">
        <v>219</v>
      </c>
      <c r="E99" s="173">
        <v>370.1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 t="s">
        <v>196</v>
      </c>
      <c r="S99" s="175" t="s">
        <v>163</v>
      </c>
      <c r="T99" s="176" t="s">
        <v>163</v>
      </c>
      <c r="U99" s="157">
        <v>7.3999999999999996E-2</v>
      </c>
      <c r="V99" s="157">
        <f>ROUND(E99*U99,2)</f>
        <v>27.39</v>
      </c>
      <c r="W99" s="157"/>
      <c r="X99" s="157" t="s">
        <v>164</v>
      </c>
      <c r="Y99" s="157" t="s">
        <v>165</v>
      </c>
      <c r="Z99" s="147"/>
      <c r="AA99" s="147"/>
      <c r="AB99" s="147"/>
      <c r="AC99" s="147"/>
      <c r="AD99" s="147"/>
      <c r="AE99" s="147"/>
      <c r="AF99" s="147"/>
      <c r="AG99" s="147" t="s">
        <v>197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48" t="s">
        <v>265</v>
      </c>
      <c r="D100" s="249"/>
      <c r="E100" s="249"/>
      <c r="F100" s="249"/>
      <c r="G100" s="249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208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168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52" t="s">
        <v>266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168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252" t="s">
        <v>267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168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7" t="str">
        <f>C103</f>
        <v xml:space="preserve"> - odvoz výkopku horniny 1-4 z místní a účelové komunikace (chodníkova tělesa, vozovky) na mezideponii zhotovitele</v>
      </c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52" t="s">
        <v>687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168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252" t="s">
        <v>268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168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52" t="s">
        <v>269</v>
      </c>
      <c r="D106" s="253"/>
      <c r="E106" s="253"/>
      <c r="F106" s="253"/>
      <c r="G106" s="253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168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0" t="s">
        <v>270</v>
      </c>
      <c r="D107" s="158"/>
      <c r="E107" s="159">
        <v>160.4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0" t="s">
        <v>271</v>
      </c>
      <c r="D108" s="158"/>
      <c r="E108" s="159">
        <v>209.7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170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26</v>
      </c>
      <c r="B109" s="171" t="s">
        <v>272</v>
      </c>
      <c r="C109" s="179" t="s">
        <v>273</v>
      </c>
      <c r="D109" s="172" t="s">
        <v>219</v>
      </c>
      <c r="E109" s="173">
        <v>370.1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196</v>
      </c>
      <c r="S109" s="175" t="s">
        <v>163</v>
      </c>
      <c r="T109" s="176" t="s">
        <v>163</v>
      </c>
      <c r="U109" s="157">
        <v>1.0999999999999999E-2</v>
      </c>
      <c r="V109" s="157">
        <f>ROUND(E109*U109,2)</f>
        <v>4.07</v>
      </c>
      <c r="W109" s="157"/>
      <c r="X109" s="157" t="s">
        <v>164</v>
      </c>
      <c r="Y109" s="157" t="s">
        <v>165</v>
      </c>
      <c r="Z109" s="147"/>
      <c r="AA109" s="147"/>
      <c r="AB109" s="147"/>
      <c r="AC109" s="147"/>
      <c r="AD109" s="147"/>
      <c r="AE109" s="147"/>
      <c r="AF109" s="147"/>
      <c r="AG109" s="147" t="s">
        <v>197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48" t="s">
        <v>265</v>
      </c>
      <c r="D110" s="249"/>
      <c r="E110" s="249"/>
      <c r="F110" s="249"/>
      <c r="G110" s="24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2" t="s">
        <v>208</v>
      </c>
      <c r="D111" s="253"/>
      <c r="E111" s="253"/>
      <c r="F111" s="253"/>
      <c r="G111" s="253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52" t="s">
        <v>266</v>
      </c>
      <c r="D112" s="253"/>
      <c r="E112" s="253"/>
      <c r="F112" s="253"/>
      <c r="G112" s="25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168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2" t="s">
        <v>267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168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7" t="str">
        <f>C113</f>
        <v xml:space="preserve"> - odvoz výkopku horniny 1-4 z místní a účelové komunikace (chodníkova tělesa, vozovky) na mezideponii zhotovitele</v>
      </c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252" t="s">
        <v>687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168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252" t="s">
        <v>268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52" t="s">
        <v>269</v>
      </c>
      <c r="D116" s="253"/>
      <c r="E116" s="253"/>
      <c r="F116" s="253"/>
      <c r="G116" s="25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168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0" t="s">
        <v>262</v>
      </c>
      <c r="D117" s="158"/>
      <c r="E117" s="159">
        <v>370.1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170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1.75" outlineLevel="1" x14ac:dyDescent="0.2">
      <c r="A118" s="170">
        <v>27</v>
      </c>
      <c r="B118" s="171" t="s">
        <v>274</v>
      </c>
      <c r="C118" s="179" t="s">
        <v>275</v>
      </c>
      <c r="D118" s="172" t="s">
        <v>219</v>
      </c>
      <c r="E118" s="173">
        <v>370.1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 t="s">
        <v>196</v>
      </c>
      <c r="S118" s="175" t="s">
        <v>163</v>
      </c>
      <c r="T118" s="176" t="s">
        <v>163</v>
      </c>
      <c r="U118" s="157">
        <v>0.65200000000000002</v>
      </c>
      <c r="V118" s="157">
        <f>ROUND(E118*U118,2)</f>
        <v>241.31</v>
      </c>
      <c r="W118" s="157"/>
      <c r="X118" s="157" t="s">
        <v>164</v>
      </c>
      <c r="Y118" s="157" t="s">
        <v>165</v>
      </c>
      <c r="Z118" s="147"/>
      <c r="AA118" s="147"/>
      <c r="AB118" s="147"/>
      <c r="AC118" s="147"/>
      <c r="AD118" s="147"/>
      <c r="AE118" s="147"/>
      <c r="AF118" s="147"/>
      <c r="AG118" s="147" t="s">
        <v>166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0" t="s">
        <v>208</v>
      </c>
      <c r="D119" s="251"/>
      <c r="E119" s="251"/>
      <c r="F119" s="251"/>
      <c r="G119" s="251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168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52" t="s">
        <v>266</v>
      </c>
      <c r="D120" s="253"/>
      <c r="E120" s="253"/>
      <c r="F120" s="253"/>
      <c r="G120" s="25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168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52" t="s">
        <v>267</v>
      </c>
      <c r="D121" s="253"/>
      <c r="E121" s="253"/>
      <c r="F121" s="253"/>
      <c r="G121" s="25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168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77" t="str">
        <f>C121</f>
        <v xml:space="preserve"> - odvoz výkopku horniny 1-4 z místní a účelové komunikace (chodníkova tělesa, vozovky) na mezideponii zhotovitele</v>
      </c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52" t="s">
        <v>687</v>
      </c>
      <c r="D122" s="253"/>
      <c r="E122" s="253"/>
      <c r="F122" s="253"/>
      <c r="G122" s="25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168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252" t="s">
        <v>268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168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52" t="s">
        <v>269</v>
      </c>
      <c r="D124" s="253"/>
      <c r="E124" s="253"/>
      <c r="F124" s="253"/>
      <c r="G124" s="25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168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0" t="s">
        <v>262</v>
      </c>
      <c r="D125" s="158"/>
      <c r="E125" s="159">
        <v>370.1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170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0">
        <v>28</v>
      </c>
      <c r="B126" s="171" t="s">
        <v>276</v>
      </c>
      <c r="C126" s="179" t="s">
        <v>277</v>
      </c>
      <c r="D126" s="172" t="s">
        <v>219</v>
      </c>
      <c r="E126" s="173">
        <v>160.4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 t="s">
        <v>196</v>
      </c>
      <c r="S126" s="175" t="s">
        <v>163</v>
      </c>
      <c r="T126" s="176" t="s">
        <v>163</v>
      </c>
      <c r="U126" s="157">
        <v>3.1E-2</v>
      </c>
      <c r="V126" s="157">
        <f>ROUND(E126*U126,2)</f>
        <v>4.97</v>
      </c>
      <c r="W126" s="157"/>
      <c r="X126" s="157" t="s">
        <v>164</v>
      </c>
      <c r="Y126" s="157" t="s">
        <v>165</v>
      </c>
      <c r="Z126" s="147"/>
      <c r="AA126" s="147"/>
      <c r="AB126" s="147"/>
      <c r="AC126" s="147"/>
      <c r="AD126" s="147"/>
      <c r="AE126" s="147"/>
      <c r="AF126" s="147"/>
      <c r="AG126" s="147" t="s">
        <v>197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0" t="s">
        <v>208</v>
      </c>
      <c r="D127" s="251"/>
      <c r="E127" s="251"/>
      <c r="F127" s="251"/>
      <c r="G127" s="251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168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0" t="s">
        <v>225</v>
      </c>
      <c r="D128" s="158"/>
      <c r="E128" s="159">
        <v>86.6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170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0" t="s">
        <v>226</v>
      </c>
      <c r="D129" s="158"/>
      <c r="E129" s="159">
        <v>57.8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0" t="s">
        <v>278</v>
      </c>
      <c r="D130" s="158"/>
      <c r="E130" s="159">
        <v>9.6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170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0" t="s">
        <v>279</v>
      </c>
      <c r="D131" s="158"/>
      <c r="E131" s="159">
        <v>6.4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0">
        <v>29</v>
      </c>
      <c r="B132" s="171" t="s">
        <v>280</v>
      </c>
      <c r="C132" s="179" t="s">
        <v>281</v>
      </c>
      <c r="D132" s="172" t="s">
        <v>219</v>
      </c>
      <c r="E132" s="173">
        <v>209.7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 t="s">
        <v>196</v>
      </c>
      <c r="S132" s="175" t="s">
        <v>163</v>
      </c>
      <c r="T132" s="176" t="s">
        <v>163</v>
      </c>
      <c r="U132" s="157">
        <v>0.20200000000000001</v>
      </c>
      <c r="V132" s="157">
        <f>ROUND(E132*U132,2)</f>
        <v>42.36</v>
      </c>
      <c r="W132" s="157"/>
      <c r="X132" s="157" t="s">
        <v>164</v>
      </c>
      <c r="Y132" s="157" t="s">
        <v>165</v>
      </c>
      <c r="Z132" s="147"/>
      <c r="AA132" s="147"/>
      <c r="AB132" s="147"/>
      <c r="AC132" s="147"/>
      <c r="AD132" s="147"/>
      <c r="AE132" s="147"/>
      <c r="AF132" s="147"/>
      <c r="AG132" s="147" t="s">
        <v>197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48" t="s">
        <v>282</v>
      </c>
      <c r="D133" s="249"/>
      <c r="E133" s="249"/>
      <c r="F133" s="249"/>
      <c r="G133" s="249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188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2" t="s">
        <v>208</v>
      </c>
      <c r="D134" s="253"/>
      <c r="E134" s="253"/>
      <c r="F134" s="253"/>
      <c r="G134" s="253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168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0" t="s">
        <v>270</v>
      </c>
      <c r="D135" s="158"/>
      <c r="E135" s="159">
        <v>160.4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0" t="s">
        <v>283</v>
      </c>
      <c r="D136" s="158"/>
      <c r="E136" s="159">
        <v>49.3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170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0">
        <v>30</v>
      </c>
      <c r="B137" s="171" t="s">
        <v>284</v>
      </c>
      <c r="C137" s="179" t="s">
        <v>285</v>
      </c>
      <c r="D137" s="172" t="s">
        <v>219</v>
      </c>
      <c r="E137" s="173">
        <v>73.775000000000006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 t="s">
        <v>196</v>
      </c>
      <c r="S137" s="175" t="s">
        <v>163</v>
      </c>
      <c r="T137" s="176" t="s">
        <v>163</v>
      </c>
      <c r="U137" s="157">
        <v>1.587</v>
      </c>
      <c r="V137" s="157">
        <f>ROUND(E137*U137,2)</f>
        <v>117.08</v>
      </c>
      <c r="W137" s="157"/>
      <c r="X137" s="157" t="s">
        <v>164</v>
      </c>
      <c r="Y137" s="157" t="s">
        <v>165</v>
      </c>
      <c r="Z137" s="147"/>
      <c r="AA137" s="147"/>
      <c r="AB137" s="147"/>
      <c r="AC137" s="147"/>
      <c r="AD137" s="147"/>
      <c r="AE137" s="147"/>
      <c r="AF137" s="147"/>
      <c r="AG137" s="147" t="s">
        <v>166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1.75" outlineLevel="2" x14ac:dyDescent="0.2">
      <c r="A138" s="154"/>
      <c r="B138" s="155"/>
      <c r="C138" s="248" t="s">
        <v>286</v>
      </c>
      <c r="D138" s="249"/>
      <c r="E138" s="249"/>
      <c r="F138" s="249"/>
      <c r="G138" s="249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188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77" t="str">
        <f>C138</f>
        <v>sypaninou z vhodných hornin tř. 1 - 4 nebo materiálem připraveným podél výkopu ve vzdálenosti do 3 m od jeho kraje, pro jakoukoliv hloubku výkopu a jakoukoliv míru zhutnění,</v>
      </c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208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168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0" t="s">
        <v>287</v>
      </c>
      <c r="D140" s="158"/>
      <c r="E140" s="159">
        <v>73.775000000000006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0">
        <v>31</v>
      </c>
      <c r="B141" s="171" t="s">
        <v>288</v>
      </c>
      <c r="C141" s="179" t="s">
        <v>289</v>
      </c>
      <c r="D141" s="172" t="s">
        <v>219</v>
      </c>
      <c r="E141" s="173">
        <v>73.775000000000006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 t="s">
        <v>196</v>
      </c>
      <c r="S141" s="175" t="s">
        <v>163</v>
      </c>
      <c r="T141" s="176" t="s">
        <v>163</v>
      </c>
      <c r="U141" s="157">
        <v>0.94</v>
      </c>
      <c r="V141" s="157">
        <f>ROUND(E141*U141,2)</f>
        <v>69.349999999999994</v>
      </c>
      <c r="W141" s="157"/>
      <c r="X141" s="157" t="s">
        <v>164</v>
      </c>
      <c r="Y141" s="157" t="s">
        <v>165</v>
      </c>
      <c r="Z141" s="147"/>
      <c r="AA141" s="147"/>
      <c r="AB141" s="147"/>
      <c r="AC141" s="147"/>
      <c r="AD141" s="147"/>
      <c r="AE141" s="147"/>
      <c r="AF141" s="147"/>
      <c r="AG141" s="147" t="s">
        <v>166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1.75" outlineLevel="2" x14ac:dyDescent="0.2">
      <c r="A142" s="154"/>
      <c r="B142" s="155"/>
      <c r="C142" s="248" t="s">
        <v>286</v>
      </c>
      <c r="D142" s="249"/>
      <c r="E142" s="249"/>
      <c r="F142" s="249"/>
      <c r="G142" s="249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188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7" t="str">
        <f>C142</f>
        <v>sypaninou z vhodných hornin tř. 1 - 4 nebo materiálem připraveným podél výkopu ve vzdálenosti do 3 m od jeho kraje, pro jakoukoliv hloubku výkopu a jakoukoliv míru zhutnění,</v>
      </c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2" t="s">
        <v>290</v>
      </c>
      <c r="D143" s="253"/>
      <c r="E143" s="253"/>
      <c r="F143" s="253"/>
      <c r="G143" s="253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168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0" t="s">
        <v>291</v>
      </c>
      <c r="D144" s="158"/>
      <c r="E144" s="159">
        <v>73.775000000000006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170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0">
        <v>32</v>
      </c>
      <c r="B145" s="171" t="s">
        <v>292</v>
      </c>
      <c r="C145" s="179" t="s">
        <v>293</v>
      </c>
      <c r="D145" s="172" t="s">
        <v>161</v>
      </c>
      <c r="E145" s="173">
        <v>82.1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 t="s">
        <v>294</v>
      </c>
      <c r="S145" s="175" t="s">
        <v>163</v>
      </c>
      <c r="T145" s="176" t="s">
        <v>163</v>
      </c>
      <c r="U145" s="157">
        <v>0.06</v>
      </c>
      <c r="V145" s="157">
        <f>ROUND(E145*U145,2)</f>
        <v>4.93</v>
      </c>
      <c r="W145" s="157"/>
      <c r="X145" s="157" t="s">
        <v>164</v>
      </c>
      <c r="Y145" s="157" t="s">
        <v>165</v>
      </c>
      <c r="Z145" s="147"/>
      <c r="AA145" s="147"/>
      <c r="AB145" s="147"/>
      <c r="AC145" s="147"/>
      <c r="AD145" s="147"/>
      <c r="AE145" s="147"/>
      <c r="AF145" s="147"/>
      <c r="AG145" s="147" t="s">
        <v>166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48" t="s">
        <v>295</v>
      </c>
      <c r="D146" s="249"/>
      <c r="E146" s="249"/>
      <c r="F146" s="249"/>
      <c r="G146" s="249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188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2" t="s">
        <v>208</v>
      </c>
      <c r="D147" s="253"/>
      <c r="E147" s="253"/>
      <c r="F147" s="253"/>
      <c r="G147" s="253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168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0" t="s">
        <v>296</v>
      </c>
      <c r="D148" s="158"/>
      <c r="E148" s="159">
        <v>82.1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170</v>
      </c>
      <c r="AH148" s="147">
        <v>5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1.75" outlineLevel="1" x14ac:dyDescent="0.2">
      <c r="A149" s="170">
        <v>33</v>
      </c>
      <c r="B149" s="171" t="s">
        <v>297</v>
      </c>
      <c r="C149" s="179" t="s">
        <v>298</v>
      </c>
      <c r="D149" s="172" t="s">
        <v>161</v>
      </c>
      <c r="E149" s="173">
        <v>82.1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 t="s">
        <v>196</v>
      </c>
      <c r="S149" s="175" t="s">
        <v>163</v>
      </c>
      <c r="T149" s="176" t="s">
        <v>163</v>
      </c>
      <c r="U149" s="157">
        <v>0.254</v>
      </c>
      <c r="V149" s="157">
        <f>ROUND(E149*U149,2)</f>
        <v>20.85</v>
      </c>
      <c r="W149" s="157"/>
      <c r="X149" s="157" t="s">
        <v>164</v>
      </c>
      <c r="Y149" s="157" t="s">
        <v>165</v>
      </c>
      <c r="Z149" s="147"/>
      <c r="AA149" s="147"/>
      <c r="AB149" s="147"/>
      <c r="AC149" s="147"/>
      <c r="AD149" s="147"/>
      <c r="AE149" s="147"/>
      <c r="AF149" s="147"/>
      <c r="AG149" s="147" t="s">
        <v>166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1.75" outlineLevel="2" x14ac:dyDescent="0.2">
      <c r="A150" s="154"/>
      <c r="B150" s="155"/>
      <c r="C150" s="248" t="s">
        <v>299</v>
      </c>
      <c r="D150" s="249"/>
      <c r="E150" s="249"/>
      <c r="F150" s="249"/>
      <c r="G150" s="249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188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77" t="str">
        <f>C150</f>
        <v>s případným nutným přemístěním hromad nebo dočasných skládek na místo potřeby ze vzdálenosti do 30 m, v rovině nebo ve svahu do 1 : 5,</v>
      </c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2" t="s">
        <v>208</v>
      </c>
      <c r="D151" s="253"/>
      <c r="E151" s="253"/>
      <c r="F151" s="253"/>
      <c r="G151" s="253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168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0" t="s">
        <v>300</v>
      </c>
      <c r="D152" s="158"/>
      <c r="E152" s="159">
        <v>82.1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1.75" outlineLevel="1" x14ac:dyDescent="0.2">
      <c r="A153" s="170">
        <v>34</v>
      </c>
      <c r="B153" s="171" t="s">
        <v>301</v>
      </c>
      <c r="C153" s="179" t="s">
        <v>302</v>
      </c>
      <c r="D153" s="172" t="s">
        <v>161</v>
      </c>
      <c r="E153" s="173">
        <v>82.1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 t="s">
        <v>294</v>
      </c>
      <c r="S153" s="175" t="s">
        <v>163</v>
      </c>
      <c r="T153" s="176" t="s">
        <v>163</v>
      </c>
      <c r="U153" s="157">
        <v>0.09</v>
      </c>
      <c r="V153" s="157">
        <f>ROUND(E153*U153,2)</f>
        <v>7.39</v>
      </c>
      <c r="W153" s="157"/>
      <c r="X153" s="157" t="s">
        <v>164</v>
      </c>
      <c r="Y153" s="157" t="s">
        <v>165</v>
      </c>
      <c r="Z153" s="147"/>
      <c r="AA153" s="147"/>
      <c r="AB153" s="147"/>
      <c r="AC153" s="147"/>
      <c r="AD153" s="147"/>
      <c r="AE153" s="147"/>
      <c r="AF153" s="147"/>
      <c r="AG153" s="147" t="s">
        <v>166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48" t="s">
        <v>303</v>
      </c>
      <c r="D154" s="249"/>
      <c r="E154" s="249"/>
      <c r="F154" s="249"/>
      <c r="G154" s="249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188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2" t="s">
        <v>304</v>
      </c>
      <c r="D155" s="253"/>
      <c r="E155" s="253"/>
      <c r="F155" s="253"/>
      <c r="G155" s="253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168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0" t="s">
        <v>296</v>
      </c>
      <c r="D156" s="158"/>
      <c r="E156" s="159">
        <v>82.1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0">
        <v>35</v>
      </c>
      <c r="B157" s="171" t="s">
        <v>305</v>
      </c>
      <c r="C157" s="179" t="s">
        <v>306</v>
      </c>
      <c r="D157" s="172" t="s">
        <v>161</v>
      </c>
      <c r="E157" s="173">
        <v>82.1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 t="s">
        <v>294</v>
      </c>
      <c r="S157" s="175" t="s">
        <v>163</v>
      </c>
      <c r="T157" s="176" t="s">
        <v>163</v>
      </c>
      <c r="U157" s="157">
        <v>1.4999999999999999E-2</v>
      </c>
      <c r="V157" s="157">
        <f>ROUND(E157*U157,2)</f>
        <v>1.23</v>
      </c>
      <c r="W157" s="157"/>
      <c r="X157" s="157" t="s">
        <v>164</v>
      </c>
      <c r="Y157" s="157" t="s">
        <v>165</v>
      </c>
      <c r="Z157" s="147"/>
      <c r="AA157" s="147"/>
      <c r="AB157" s="147"/>
      <c r="AC157" s="147"/>
      <c r="AD157" s="147"/>
      <c r="AE157" s="147"/>
      <c r="AF157" s="147"/>
      <c r="AG157" s="147" t="s">
        <v>166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0" t="s">
        <v>304</v>
      </c>
      <c r="D158" s="251"/>
      <c r="E158" s="251"/>
      <c r="F158" s="251"/>
      <c r="G158" s="251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168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0" t="s">
        <v>296</v>
      </c>
      <c r="D159" s="158"/>
      <c r="E159" s="159">
        <v>82.1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170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0">
        <v>36</v>
      </c>
      <c r="B160" s="171" t="s">
        <v>307</v>
      </c>
      <c r="C160" s="179" t="s">
        <v>308</v>
      </c>
      <c r="D160" s="172" t="s">
        <v>186</v>
      </c>
      <c r="E160" s="173">
        <v>90.9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0</v>
      </c>
      <c r="O160" s="173">
        <f>ROUND(E160*N160,2)</f>
        <v>0</v>
      </c>
      <c r="P160" s="173">
        <v>0.22</v>
      </c>
      <c r="Q160" s="173">
        <f>ROUND(E160*P160,2)</f>
        <v>20</v>
      </c>
      <c r="R160" s="175"/>
      <c r="S160" s="175" t="s">
        <v>309</v>
      </c>
      <c r="T160" s="176" t="s">
        <v>310</v>
      </c>
      <c r="U160" s="157">
        <v>0.14299999999999999</v>
      </c>
      <c r="V160" s="157">
        <f>ROUND(E160*U160,2)</f>
        <v>13</v>
      </c>
      <c r="W160" s="157"/>
      <c r="X160" s="157" t="s">
        <v>164</v>
      </c>
      <c r="Y160" s="157" t="s">
        <v>165</v>
      </c>
      <c r="Z160" s="147"/>
      <c r="AA160" s="147"/>
      <c r="AB160" s="147"/>
      <c r="AC160" s="147"/>
      <c r="AD160" s="147"/>
      <c r="AE160" s="147"/>
      <c r="AF160" s="147"/>
      <c r="AG160" s="147" t="s">
        <v>166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0" t="s">
        <v>311</v>
      </c>
      <c r="D161" s="251"/>
      <c r="E161" s="251"/>
      <c r="F161" s="251"/>
      <c r="G161" s="251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168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0" t="s">
        <v>312</v>
      </c>
      <c r="D162" s="158"/>
      <c r="E162" s="159">
        <v>90.9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170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0">
        <v>37</v>
      </c>
      <c r="B163" s="171" t="s">
        <v>313</v>
      </c>
      <c r="C163" s="179" t="s">
        <v>314</v>
      </c>
      <c r="D163" s="172" t="s">
        <v>219</v>
      </c>
      <c r="E163" s="173">
        <v>160.4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/>
      <c r="S163" s="175" t="s">
        <v>309</v>
      </c>
      <c r="T163" s="176" t="s">
        <v>310</v>
      </c>
      <c r="U163" s="157">
        <v>0</v>
      </c>
      <c r="V163" s="157">
        <f>ROUND(E163*U163,2)</f>
        <v>0</v>
      </c>
      <c r="W163" s="157"/>
      <c r="X163" s="157" t="s">
        <v>164</v>
      </c>
      <c r="Y163" s="157" t="s">
        <v>165</v>
      </c>
      <c r="Z163" s="147"/>
      <c r="AA163" s="147"/>
      <c r="AB163" s="147"/>
      <c r="AC163" s="147"/>
      <c r="AD163" s="147"/>
      <c r="AE163" s="147"/>
      <c r="AF163" s="147"/>
      <c r="AG163" s="147" t="s">
        <v>166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0" t="s">
        <v>304</v>
      </c>
      <c r="D164" s="251"/>
      <c r="E164" s="251"/>
      <c r="F164" s="251"/>
      <c r="G164" s="251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168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0" t="s">
        <v>270</v>
      </c>
      <c r="D165" s="158"/>
      <c r="E165" s="159">
        <v>160.4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170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0">
        <v>38</v>
      </c>
      <c r="B166" s="171" t="s">
        <v>315</v>
      </c>
      <c r="C166" s="179" t="s">
        <v>316</v>
      </c>
      <c r="D166" s="172" t="s">
        <v>317</v>
      </c>
      <c r="E166" s="173">
        <v>1.6419999999999999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1E-3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318</v>
      </c>
      <c r="S166" s="175" t="s">
        <v>163</v>
      </c>
      <c r="T166" s="176" t="s">
        <v>163</v>
      </c>
      <c r="U166" s="157">
        <v>0</v>
      </c>
      <c r="V166" s="157">
        <f>ROUND(E166*U166,2)</f>
        <v>0</v>
      </c>
      <c r="W166" s="157"/>
      <c r="X166" s="157" t="s">
        <v>319</v>
      </c>
      <c r="Y166" s="157" t="s">
        <v>165</v>
      </c>
      <c r="Z166" s="147"/>
      <c r="AA166" s="147"/>
      <c r="AB166" s="147"/>
      <c r="AC166" s="147"/>
      <c r="AD166" s="147"/>
      <c r="AE166" s="147"/>
      <c r="AF166" s="147"/>
      <c r="AG166" s="147" t="s">
        <v>320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0" t="s">
        <v>321</v>
      </c>
      <c r="D167" s="158"/>
      <c r="E167" s="159">
        <v>1.6419999999999999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170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0">
        <v>39</v>
      </c>
      <c r="B168" s="171" t="s">
        <v>322</v>
      </c>
      <c r="C168" s="179" t="s">
        <v>323</v>
      </c>
      <c r="D168" s="172" t="s">
        <v>324</v>
      </c>
      <c r="E168" s="173">
        <v>147.55000000000001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1</v>
      </c>
      <c r="O168" s="173">
        <f>ROUND(E168*N168,2)</f>
        <v>147.55000000000001</v>
      </c>
      <c r="P168" s="173">
        <v>0</v>
      </c>
      <c r="Q168" s="173">
        <f>ROUND(E168*P168,2)</f>
        <v>0</v>
      </c>
      <c r="R168" s="175"/>
      <c r="S168" s="175" t="s">
        <v>309</v>
      </c>
      <c r="T168" s="176" t="s">
        <v>310</v>
      </c>
      <c r="U168" s="157">
        <v>0</v>
      </c>
      <c r="V168" s="157">
        <f>ROUND(E168*U168,2)</f>
        <v>0</v>
      </c>
      <c r="W168" s="157"/>
      <c r="X168" s="157" t="s">
        <v>319</v>
      </c>
      <c r="Y168" s="157" t="s">
        <v>165</v>
      </c>
      <c r="Z168" s="147"/>
      <c r="AA168" s="147"/>
      <c r="AB168" s="147"/>
      <c r="AC168" s="147"/>
      <c r="AD168" s="147"/>
      <c r="AE168" s="147"/>
      <c r="AF168" s="147"/>
      <c r="AG168" s="147" t="s">
        <v>320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0" t="s">
        <v>208</v>
      </c>
      <c r="D169" s="251"/>
      <c r="E169" s="251"/>
      <c r="F169" s="251"/>
      <c r="G169" s="251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168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0" t="s">
        <v>325</v>
      </c>
      <c r="D170" s="158"/>
      <c r="E170" s="159">
        <v>147.55000000000001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170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0">
        <v>40</v>
      </c>
      <c r="B171" s="171" t="s">
        <v>326</v>
      </c>
      <c r="C171" s="179" t="s">
        <v>327</v>
      </c>
      <c r="D171" s="172" t="s">
        <v>328</v>
      </c>
      <c r="E171" s="173">
        <v>49.3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309</v>
      </c>
      <c r="T171" s="176" t="s">
        <v>310</v>
      </c>
      <c r="U171" s="157">
        <v>0</v>
      </c>
      <c r="V171" s="157">
        <f>ROUND(E171*U171,2)</f>
        <v>0</v>
      </c>
      <c r="W171" s="157"/>
      <c r="X171" s="157" t="s">
        <v>319</v>
      </c>
      <c r="Y171" s="157" t="s">
        <v>165</v>
      </c>
      <c r="Z171" s="147"/>
      <c r="AA171" s="147"/>
      <c r="AB171" s="147"/>
      <c r="AC171" s="147"/>
      <c r="AD171" s="147"/>
      <c r="AE171" s="147"/>
      <c r="AF171" s="147"/>
      <c r="AG171" s="147" t="s">
        <v>320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0" t="s">
        <v>208</v>
      </c>
      <c r="D172" s="251"/>
      <c r="E172" s="251"/>
      <c r="F172" s="251"/>
      <c r="G172" s="251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0" t="s">
        <v>329</v>
      </c>
      <c r="D173" s="158"/>
      <c r="E173" s="159">
        <v>12.5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170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0" t="s">
        <v>330</v>
      </c>
      <c r="D174" s="158"/>
      <c r="E174" s="159">
        <v>14.9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170</v>
      </c>
      <c r="AH174" s="147">
        <v>5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0" t="s">
        <v>331</v>
      </c>
      <c r="D175" s="158"/>
      <c r="E175" s="159">
        <v>6.3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0" t="s">
        <v>332</v>
      </c>
      <c r="D176" s="158"/>
      <c r="E176" s="159">
        <v>15.6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170</v>
      </c>
      <c r="AH176" s="147">
        <v>5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13.6" x14ac:dyDescent="0.2">
      <c r="A177" s="163" t="s">
        <v>157</v>
      </c>
      <c r="B177" s="164" t="s">
        <v>74</v>
      </c>
      <c r="C177" s="178" t="s">
        <v>75</v>
      </c>
      <c r="D177" s="165"/>
      <c r="E177" s="166"/>
      <c r="F177" s="167"/>
      <c r="G177" s="167">
        <f>SUMIF(AG178:AG227,"&lt;&gt;NOR",G178:G227)</f>
        <v>0</v>
      </c>
      <c r="H177" s="167"/>
      <c r="I177" s="167">
        <f>SUM(I178:I227)</f>
        <v>0</v>
      </c>
      <c r="J177" s="167"/>
      <c r="K177" s="167">
        <f>SUM(K178:K227)</f>
        <v>0</v>
      </c>
      <c r="L177" s="167"/>
      <c r="M177" s="167">
        <f>SUM(M178:M227)</f>
        <v>0</v>
      </c>
      <c r="N177" s="166"/>
      <c r="O177" s="166">
        <f>SUM(O178:O227)</f>
        <v>0</v>
      </c>
      <c r="P177" s="166"/>
      <c r="Q177" s="166">
        <f>SUM(Q178:Q227)</f>
        <v>0</v>
      </c>
      <c r="R177" s="167"/>
      <c r="S177" s="167"/>
      <c r="T177" s="168"/>
      <c r="U177" s="162"/>
      <c r="V177" s="162">
        <f>SUM(V178:V227)</f>
        <v>0</v>
      </c>
      <c r="W177" s="162"/>
      <c r="X177" s="162"/>
      <c r="Y177" s="162"/>
      <c r="AG177" t="s">
        <v>158</v>
      </c>
    </row>
    <row r="178" spans="1:60" outlineLevel="1" x14ac:dyDescent="0.2">
      <c r="A178" s="170">
        <v>41</v>
      </c>
      <c r="B178" s="171" t="s">
        <v>333</v>
      </c>
      <c r="C178" s="179" t="s">
        <v>334</v>
      </c>
      <c r="D178" s="172" t="s">
        <v>335</v>
      </c>
      <c r="E178" s="173">
        <v>2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309</v>
      </c>
      <c r="T178" s="176" t="s">
        <v>310</v>
      </c>
      <c r="U178" s="157">
        <v>0</v>
      </c>
      <c r="V178" s="157">
        <f>ROUND(E178*U178,2)</f>
        <v>0</v>
      </c>
      <c r="W178" s="157"/>
      <c r="X178" s="157" t="s">
        <v>164</v>
      </c>
      <c r="Y178" s="157" t="s">
        <v>165</v>
      </c>
      <c r="Z178" s="147"/>
      <c r="AA178" s="147"/>
      <c r="AB178" s="147"/>
      <c r="AC178" s="147"/>
      <c r="AD178" s="147"/>
      <c r="AE178" s="147"/>
      <c r="AF178" s="147"/>
      <c r="AG178" s="147" t="s">
        <v>166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0" t="s">
        <v>208</v>
      </c>
      <c r="D179" s="251"/>
      <c r="E179" s="251"/>
      <c r="F179" s="251"/>
      <c r="G179" s="251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168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0" t="s">
        <v>76</v>
      </c>
      <c r="D180" s="158"/>
      <c r="E180" s="159">
        <v>2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0">
        <v>42</v>
      </c>
      <c r="B181" s="171" t="s">
        <v>336</v>
      </c>
      <c r="C181" s="179" t="s">
        <v>337</v>
      </c>
      <c r="D181" s="172" t="s">
        <v>338</v>
      </c>
      <c r="E181" s="173">
        <v>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/>
      <c r="S181" s="175" t="s">
        <v>309</v>
      </c>
      <c r="T181" s="176" t="s">
        <v>310</v>
      </c>
      <c r="U181" s="157">
        <v>0</v>
      </c>
      <c r="V181" s="157">
        <f>ROUND(E181*U181,2)</f>
        <v>0</v>
      </c>
      <c r="W181" s="157"/>
      <c r="X181" s="157" t="s">
        <v>164</v>
      </c>
      <c r="Y181" s="157" t="s">
        <v>165</v>
      </c>
      <c r="Z181" s="147"/>
      <c r="AA181" s="147"/>
      <c r="AB181" s="147"/>
      <c r="AC181" s="147"/>
      <c r="AD181" s="147"/>
      <c r="AE181" s="147"/>
      <c r="AF181" s="147"/>
      <c r="AG181" s="147" t="s">
        <v>166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0" t="s">
        <v>208</v>
      </c>
      <c r="D182" s="251"/>
      <c r="E182" s="251"/>
      <c r="F182" s="251"/>
      <c r="G182" s="251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168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0" t="s">
        <v>72</v>
      </c>
      <c r="D183" s="158"/>
      <c r="E183" s="159">
        <v>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0">
        <v>43</v>
      </c>
      <c r="B184" s="171" t="s">
        <v>339</v>
      </c>
      <c r="C184" s="179" t="s">
        <v>340</v>
      </c>
      <c r="D184" s="172" t="s">
        <v>338</v>
      </c>
      <c r="E184" s="173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0</v>
      </c>
      <c r="O184" s="173">
        <f>ROUND(E184*N184,2)</f>
        <v>0</v>
      </c>
      <c r="P184" s="173">
        <v>0</v>
      </c>
      <c r="Q184" s="173">
        <f>ROUND(E184*P184,2)</f>
        <v>0</v>
      </c>
      <c r="R184" s="175"/>
      <c r="S184" s="175" t="s">
        <v>309</v>
      </c>
      <c r="T184" s="176" t="s">
        <v>310</v>
      </c>
      <c r="U184" s="157">
        <v>0</v>
      </c>
      <c r="V184" s="157">
        <f>ROUND(E184*U184,2)</f>
        <v>0</v>
      </c>
      <c r="W184" s="157"/>
      <c r="X184" s="157" t="s">
        <v>164</v>
      </c>
      <c r="Y184" s="157" t="s">
        <v>165</v>
      </c>
      <c r="Z184" s="147"/>
      <c r="AA184" s="147"/>
      <c r="AB184" s="147"/>
      <c r="AC184" s="147"/>
      <c r="AD184" s="147"/>
      <c r="AE184" s="147"/>
      <c r="AF184" s="147"/>
      <c r="AG184" s="147" t="s">
        <v>166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0" t="s">
        <v>208</v>
      </c>
      <c r="D185" s="251"/>
      <c r="E185" s="251"/>
      <c r="F185" s="251"/>
      <c r="G185" s="251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168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0" t="s">
        <v>72</v>
      </c>
      <c r="D186" s="158"/>
      <c r="E186" s="159">
        <v>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0">
        <v>44</v>
      </c>
      <c r="B187" s="171" t="s">
        <v>341</v>
      </c>
      <c r="C187" s="179" t="s">
        <v>342</v>
      </c>
      <c r="D187" s="172" t="s">
        <v>335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309</v>
      </c>
      <c r="T187" s="176" t="s">
        <v>310</v>
      </c>
      <c r="U187" s="157">
        <v>0</v>
      </c>
      <c r="V187" s="157">
        <f>ROUND(E187*U187,2)</f>
        <v>0</v>
      </c>
      <c r="W187" s="157"/>
      <c r="X187" s="157" t="s">
        <v>164</v>
      </c>
      <c r="Y187" s="157" t="s">
        <v>165</v>
      </c>
      <c r="Z187" s="147"/>
      <c r="AA187" s="147"/>
      <c r="AB187" s="147"/>
      <c r="AC187" s="147"/>
      <c r="AD187" s="147"/>
      <c r="AE187" s="147"/>
      <c r="AF187" s="147"/>
      <c r="AG187" s="147" t="s">
        <v>197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0" t="s">
        <v>343</v>
      </c>
      <c r="D188" s="251"/>
      <c r="E188" s="251"/>
      <c r="F188" s="251"/>
      <c r="G188" s="25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168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252" t="s">
        <v>311</v>
      </c>
      <c r="D189" s="253"/>
      <c r="E189" s="253"/>
      <c r="F189" s="253"/>
      <c r="G189" s="253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168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0" t="s">
        <v>72</v>
      </c>
      <c r="D190" s="158"/>
      <c r="E190" s="159">
        <v>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0">
        <v>45</v>
      </c>
      <c r="B191" s="171" t="s">
        <v>344</v>
      </c>
      <c r="C191" s="179" t="s">
        <v>345</v>
      </c>
      <c r="D191" s="172" t="s">
        <v>338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309</v>
      </c>
      <c r="T191" s="176" t="s">
        <v>310</v>
      </c>
      <c r="U191" s="157">
        <v>0</v>
      </c>
      <c r="V191" s="157">
        <f>ROUND(E191*U191,2)</f>
        <v>0</v>
      </c>
      <c r="W191" s="157"/>
      <c r="X191" s="157" t="s">
        <v>164</v>
      </c>
      <c r="Y191" s="157" t="s">
        <v>165</v>
      </c>
      <c r="Z191" s="147"/>
      <c r="AA191" s="147"/>
      <c r="AB191" s="147"/>
      <c r="AC191" s="147"/>
      <c r="AD191" s="147"/>
      <c r="AE191" s="147"/>
      <c r="AF191" s="147"/>
      <c r="AG191" s="147" t="s">
        <v>197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0" t="s">
        <v>343</v>
      </c>
      <c r="D192" s="251"/>
      <c r="E192" s="251"/>
      <c r="F192" s="251"/>
      <c r="G192" s="251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168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0" t="s">
        <v>72</v>
      </c>
      <c r="D193" s="158"/>
      <c r="E193" s="159">
        <v>1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0">
        <v>46</v>
      </c>
      <c r="B194" s="171" t="s">
        <v>346</v>
      </c>
      <c r="C194" s="179" t="s">
        <v>347</v>
      </c>
      <c r="D194" s="172" t="s">
        <v>335</v>
      </c>
      <c r="E194" s="173">
        <v>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309</v>
      </c>
      <c r="T194" s="176" t="s">
        <v>310</v>
      </c>
      <c r="U194" s="157">
        <v>0</v>
      </c>
      <c r="V194" s="157">
        <f>ROUND(E194*U194,2)</f>
        <v>0</v>
      </c>
      <c r="W194" s="157"/>
      <c r="X194" s="157" t="s">
        <v>164</v>
      </c>
      <c r="Y194" s="157" t="s">
        <v>165</v>
      </c>
      <c r="Z194" s="147"/>
      <c r="AA194" s="147"/>
      <c r="AB194" s="147"/>
      <c r="AC194" s="147"/>
      <c r="AD194" s="147"/>
      <c r="AE194" s="147"/>
      <c r="AF194" s="147"/>
      <c r="AG194" s="147" t="s">
        <v>166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0" t="s">
        <v>348</v>
      </c>
      <c r="D195" s="251"/>
      <c r="E195" s="251"/>
      <c r="F195" s="251"/>
      <c r="G195" s="251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168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0" t="s">
        <v>72</v>
      </c>
      <c r="D196" s="158"/>
      <c r="E196" s="159">
        <v>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170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1.75" outlineLevel="1" x14ac:dyDescent="0.2">
      <c r="A197" s="170">
        <v>47</v>
      </c>
      <c r="B197" s="171" t="s">
        <v>349</v>
      </c>
      <c r="C197" s="179" t="s">
        <v>350</v>
      </c>
      <c r="D197" s="172" t="s">
        <v>338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309</v>
      </c>
      <c r="T197" s="176" t="s">
        <v>310</v>
      </c>
      <c r="U197" s="157">
        <v>0</v>
      </c>
      <c r="V197" s="157">
        <f>ROUND(E197*U197,2)</f>
        <v>0</v>
      </c>
      <c r="W197" s="157"/>
      <c r="X197" s="157" t="s">
        <v>164</v>
      </c>
      <c r="Y197" s="157" t="s">
        <v>165</v>
      </c>
      <c r="Z197" s="147"/>
      <c r="AA197" s="147"/>
      <c r="AB197" s="147"/>
      <c r="AC197" s="147"/>
      <c r="AD197" s="147"/>
      <c r="AE197" s="147"/>
      <c r="AF197" s="147"/>
      <c r="AG197" s="147" t="s">
        <v>166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50" t="s">
        <v>351</v>
      </c>
      <c r="D198" s="251"/>
      <c r="E198" s="251"/>
      <c r="F198" s="251"/>
      <c r="G198" s="251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168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80" t="s">
        <v>72</v>
      </c>
      <c r="D199" s="158"/>
      <c r="E199" s="159">
        <v>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0">
        <v>48</v>
      </c>
      <c r="B200" s="171" t="s">
        <v>352</v>
      </c>
      <c r="C200" s="179" t="s">
        <v>353</v>
      </c>
      <c r="D200" s="172" t="s">
        <v>338</v>
      </c>
      <c r="E200" s="173">
        <v>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/>
      <c r="S200" s="175" t="s">
        <v>309</v>
      </c>
      <c r="T200" s="176" t="s">
        <v>310</v>
      </c>
      <c r="U200" s="157">
        <v>0</v>
      </c>
      <c r="V200" s="157">
        <f>ROUND(E200*U200,2)</f>
        <v>0</v>
      </c>
      <c r="W200" s="157"/>
      <c r="X200" s="157" t="s">
        <v>164</v>
      </c>
      <c r="Y200" s="157" t="s">
        <v>165</v>
      </c>
      <c r="Z200" s="147"/>
      <c r="AA200" s="147"/>
      <c r="AB200" s="147"/>
      <c r="AC200" s="147"/>
      <c r="AD200" s="147"/>
      <c r="AE200" s="147"/>
      <c r="AF200" s="147"/>
      <c r="AG200" s="147" t="s">
        <v>166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0" t="s">
        <v>311</v>
      </c>
      <c r="D201" s="251"/>
      <c r="E201" s="251"/>
      <c r="F201" s="251"/>
      <c r="G201" s="251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168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0" t="s">
        <v>72</v>
      </c>
      <c r="D202" s="158"/>
      <c r="E202" s="159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1.75" outlineLevel="1" x14ac:dyDescent="0.2">
      <c r="A203" s="170">
        <v>49</v>
      </c>
      <c r="B203" s="171" t="s">
        <v>354</v>
      </c>
      <c r="C203" s="179" t="s">
        <v>355</v>
      </c>
      <c r="D203" s="172" t="s">
        <v>356</v>
      </c>
      <c r="E203" s="173">
        <v>6118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309</v>
      </c>
      <c r="T203" s="176" t="s">
        <v>310</v>
      </c>
      <c r="U203" s="157">
        <v>0</v>
      </c>
      <c r="V203" s="157">
        <f>ROUND(E203*U203,2)</f>
        <v>0</v>
      </c>
      <c r="W203" s="157"/>
      <c r="X203" s="157" t="s">
        <v>164</v>
      </c>
      <c r="Y203" s="157" t="s">
        <v>165</v>
      </c>
      <c r="Z203" s="147"/>
      <c r="AA203" s="147"/>
      <c r="AB203" s="147"/>
      <c r="AC203" s="147"/>
      <c r="AD203" s="147"/>
      <c r="AE203" s="147"/>
      <c r="AF203" s="147"/>
      <c r="AG203" s="147" t="s">
        <v>166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50" t="s">
        <v>357</v>
      </c>
      <c r="D204" s="251"/>
      <c r="E204" s="251"/>
      <c r="F204" s="251"/>
      <c r="G204" s="251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168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0" t="s">
        <v>358</v>
      </c>
      <c r="D205" s="158"/>
      <c r="E205" s="159">
        <v>133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1" t="s">
        <v>359</v>
      </c>
      <c r="D206" s="160"/>
      <c r="E206" s="161">
        <v>5985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170</v>
      </c>
      <c r="AH206" s="147">
        <v>4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1.75" outlineLevel="1" x14ac:dyDescent="0.2">
      <c r="A207" s="170">
        <v>50</v>
      </c>
      <c r="B207" s="171" t="s">
        <v>360</v>
      </c>
      <c r="C207" s="179" t="s">
        <v>361</v>
      </c>
      <c r="D207" s="172" t="s">
        <v>338</v>
      </c>
      <c r="E207" s="173">
        <v>4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5"/>
      <c r="S207" s="175" t="s">
        <v>309</v>
      </c>
      <c r="T207" s="176" t="s">
        <v>310</v>
      </c>
      <c r="U207" s="157">
        <v>0</v>
      </c>
      <c r="V207" s="157">
        <f>ROUND(E207*U207,2)</f>
        <v>0</v>
      </c>
      <c r="W207" s="157"/>
      <c r="X207" s="157" t="s">
        <v>164</v>
      </c>
      <c r="Y207" s="157" t="s">
        <v>165</v>
      </c>
      <c r="Z207" s="147"/>
      <c r="AA207" s="147"/>
      <c r="AB207" s="147"/>
      <c r="AC207" s="147"/>
      <c r="AD207" s="147"/>
      <c r="AE207" s="147"/>
      <c r="AF207" s="147"/>
      <c r="AG207" s="147" t="s">
        <v>166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0" t="s">
        <v>362</v>
      </c>
      <c r="D208" s="251"/>
      <c r="E208" s="251"/>
      <c r="F208" s="251"/>
      <c r="G208" s="251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168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0" t="s">
        <v>80</v>
      </c>
      <c r="D209" s="158"/>
      <c r="E209" s="159">
        <v>4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1.75" outlineLevel="1" x14ac:dyDescent="0.2">
      <c r="A210" s="170">
        <v>51</v>
      </c>
      <c r="B210" s="171" t="s">
        <v>363</v>
      </c>
      <c r="C210" s="179" t="s">
        <v>364</v>
      </c>
      <c r="D210" s="172" t="s">
        <v>338</v>
      </c>
      <c r="E210" s="173">
        <v>4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5"/>
      <c r="S210" s="175" t="s">
        <v>309</v>
      </c>
      <c r="T210" s="176" t="s">
        <v>310</v>
      </c>
      <c r="U210" s="157">
        <v>0</v>
      </c>
      <c r="V210" s="157">
        <f>ROUND(E210*U210,2)</f>
        <v>0</v>
      </c>
      <c r="W210" s="157"/>
      <c r="X210" s="157" t="s">
        <v>164</v>
      </c>
      <c r="Y210" s="157" t="s">
        <v>165</v>
      </c>
      <c r="Z210" s="147"/>
      <c r="AA210" s="147"/>
      <c r="AB210" s="147"/>
      <c r="AC210" s="147"/>
      <c r="AD210" s="147"/>
      <c r="AE210" s="147"/>
      <c r="AF210" s="147"/>
      <c r="AG210" s="147" t="s">
        <v>166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50" t="s">
        <v>362</v>
      </c>
      <c r="D211" s="251"/>
      <c r="E211" s="251"/>
      <c r="F211" s="251"/>
      <c r="G211" s="251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168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0" t="s">
        <v>80</v>
      </c>
      <c r="D212" s="158"/>
      <c r="E212" s="159">
        <v>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170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0">
        <v>52</v>
      </c>
      <c r="B213" s="171" t="s">
        <v>365</v>
      </c>
      <c r="C213" s="179" t="s">
        <v>366</v>
      </c>
      <c r="D213" s="172" t="s">
        <v>338</v>
      </c>
      <c r="E213" s="173">
        <v>4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5"/>
      <c r="S213" s="175" t="s">
        <v>309</v>
      </c>
      <c r="T213" s="176" t="s">
        <v>310</v>
      </c>
      <c r="U213" s="157">
        <v>0</v>
      </c>
      <c r="V213" s="157">
        <f>ROUND(E213*U213,2)</f>
        <v>0</v>
      </c>
      <c r="W213" s="157"/>
      <c r="X213" s="157" t="s">
        <v>164</v>
      </c>
      <c r="Y213" s="157" t="s">
        <v>165</v>
      </c>
      <c r="Z213" s="147"/>
      <c r="AA213" s="147"/>
      <c r="AB213" s="147"/>
      <c r="AC213" s="147"/>
      <c r="AD213" s="147"/>
      <c r="AE213" s="147"/>
      <c r="AF213" s="147"/>
      <c r="AG213" s="147" t="s">
        <v>166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0" t="s">
        <v>311</v>
      </c>
      <c r="D214" s="251"/>
      <c r="E214" s="251"/>
      <c r="F214" s="251"/>
      <c r="G214" s="251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168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0" t="s">
        <v>80</v>
      </c>
      <c r="D215" s="158"/>
      <c r="E215" s="159">
        <v>4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0">
        <v>53</v>
      </c>
      <c r="B216" s="171" t="s">
        <v>367</v>
      </c>
      <c r="C216" s="179" t="s">
        <v>368</v>
      </c>
      <c r="D216" s="172" t="s">
        <v>338</v>
      </c>
      <c r="E216" s="173">
        <v>2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/>
      <c r="S216" s="175" t="s">
        <v>309</v>
      </c>
      <c r="T216" s="176" t="s">
        <v>310</v>
      </c>
      <c r="U216" s="157">
        <v>0</v>
      </c>
      <c r="V216" s="157">
        <f>ROUND(E216*U216,2)</f>
        <v>0</v>
      </c>
      <c r="W216" s="157"/>
      <c r="X216" s="157" t="s">
        <v>164</v>
      </c>
      <c r="Y216" s="157" t="s">
        <v>165</v>
      </c>
      <c r="Z216" s="147"/>
      <c r="AA216" s="147"/>
      <c r="AB216" s="147"/>
      <c r="AC216" s="147"/>
      <c r="AD216" s="147"/>
      <c r="AE216" s="147"/>
      <c r="AF216" s="147"/>
      <c r="AG216" s="147" t="s">
        <v>166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50" t="s">
        <v>208</v>
      </c>
      <c r="D217" s="251"/>
      <c r="E217" s="251"/>
      <c r="F217" s="251"/>
      <c r="G217" s="251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168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0" t="s">
        <v>76</v>
      </c>
      <c r="D218" s="158"/>
      <c r="E218" s="159">
        <v>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170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0">
        <v>54</v>
      </c>
      <c r="B219" s="171" t="s">
        <v>369</v>
      </c>
      <c r="C219" s="179" t="s">
        <v>370</v>
      </c>
      <c r="D219" s="172" t="s">
        <v>338</v>
      </c>
      <c r="E219" s="173">
        <v>1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5"/>
      <c r="S219" s="175" t="s">
        <v>309</v>
      </c>
      <c r="T219" s="176" t="s">
        <v>310</v>
      </c>
      <c r="U219" s="157">
        <v>0</v>
      </c>
      <c r="V219" s="157">
        <f>ROUND(E219*U219,2)</f>
        <v>0</v>
      </c>
      <c r="W219" s="157"/>
      <c r="X219" s="157" t="s">
        <v>164</v>
      </c>
      <c r="Y219" s="157" t="s">
        <v>165</v>
      </c>
      <c r="Z219" s="147"/>
      <c r="AA219" s="147"/>
      <c r="AB219" s="147"/>
      <c r="AC219" s="147"/>
      <c r="AD219" s="147"/>
      <c r="AE219" s="147"/>
      <c r="AF219" s="147"/>
      <c r="AG219" s="147" t="s">
        <v>166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0" t="s">
        <v>208</v>
      </c>
      <c r="D220" s="251"/>
      <c r="E220" s="251"/>
      <c r="F220" s="251"/>
      <c r="G220" s="251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0" t="s">
        <v>72</v>
      </c>
      <c r="D221" s="158"/>
      <c r="E221" s="159">
        <v>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0">
        <v>55</v>
      </c>
      <c r="B222" s="171" t="s">
        <v>371</v>
      </c>
      <c r="C222" s="179" t="s">
        <v>372</v>
      </c>
      <c r="D222" s="172" t="s">
        <v>338</v>
      </c>
      <c r="E222" s="173">
        <v>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309</v>
      </c>
      <c r="T222" s="176" t="s">
        <v>310</v>
      </c>
      <c r="U222" s="157">
        <v>0</v>
      </c>
      <c r="V222" s="157">
        <f>ROUND(E222*U222,2)</f>
        <v>0</v>
      </c>
      <c r="W222" s="157"/>
      <c r="X222" s="157" t="s">
        <v>164</v>
      </c>
      <c r="Y222" s="157" t="s">
        <v>165</v>
      </c>
      <c r="Z222" s="147"/>
      <c r="AA222" s="147"/>
      <c r="AB222" s="147"/>
      <c r="AC222" s="147"/>
      <c r="AD222" s="147"/>
      <c r="AE222" s="147"/>
      <c r="AF222" s="147"/>
      <c r="AG222" s="147" t="s">
        <v>166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0" t="s">
        <v>208</v>
      </c>
      <c r="D223" s="251"/>
      <c r="E223" s="251"/>
      <c r="F223" s="251"/>
      <c r="G223" s="25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168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0" t="s">
        <v>72</v>
      </c>
      <c r="D224" s="158"/>
      <c r="E224" s="159">
        <v>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170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1.75" outlineLevel="1" x14ac:dyDescent="0.2">
      <c r="A225" s="170">
        <v>56</v>
      </c>
      <c r="B225" s="171" t="s">
        <v>373</v>
      </c>
      <c r="C225" s="179" t="s">
        <v>374</v>
      </c>
      <c r="D225" s="172" t="s">
        <v>338</v>
      </c>
      <c r="E225" s="173">
        <v>1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3">
        <v>0</v>
      </c>
      <c r="O225" s="173">
        <f>ROUND(E225*N225,2)</f>
        <v>0</v>
      </c>
      <c r="P225" s="173">
        <v>0</v>
      </c>
      <c r="Q225" s="173">
        <f>ROUND(E225*P225,2)</f>
        <v>0</v>
      </c>
      <c r="R225" s="175"/>
      <c r="S225" s="175" t="s">
        <v>309</v>
      </c>
      <c r="T225" s="176" t="s">
        <v>310</v>
      </c>
      <c r="U225" s="157">
        <v>0</v>
      </c>
      <c r="V225" s="157">
        <f>ROUND(E225*U225,2)</f>
        <v>0</v>
      </c>
      <c r="W225" s="157"/>
      <c r="X225" s="157" t="s">
        <v>164</v>
      </c>
      <c r="Y225" s="157" t="s">
        <v>165</v>
      </c>
      <c r="Z225" s="147"/>
      <c r="AA225" s="147"/>
      <c r="AB225" s="147"/>
      <c r="AC225" s="147"/>
      <c r="AD225" s="147"/>
      <c r="AE225" s="147"/>
      <c r="AF225" s="147"/>
      <c r="AG225" s="147" t="s">
        <v>166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0" t="s">
        <v>208</v>
      </c>
      <c r="D226" s="251"/>
      <c r="E226" s="251"/>
      <c r="F226" s="251"/>
      <c r="G226" s="251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168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0" t="s">
        <v>72</v>
      </c>
      <c r="D227" s="158"/>
      <c r="E227" s="159">
        <v>1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13.6" x14ac:dyDescent="0.2">
      <c r="A228" s="163" t="s">
        <v>157</v>
      </c>
      <c r="B228" s="164" t="s">
        <v>76</v>
      </c>
      <c r="C228" s="178" t="s">
        <v>77</v>
      </c>
      <c r="D228" s="165"/>
      <c r="E228" s="166"/>
      <c r="F228" s="167"/>
      <c r="G228" s="167">
        <f>SUMIF(AG229:AG247,"&lt;&gt;NOR",G229:G247)</f>
        <v>0</v>
      </c>
      <c r="H228" s="167"/>
      <c r="I228" s="167">
        <f>SUM(I229:I247)</f>
        <v>0</v>
      </c>
      <c r="J228" s="167"/>
      <c r="K228" s="167">
        <f>SUM(K229:K247)</f>
        <v>0</v>
      </c>
      <c r="L228" s="167"/>
      <c r="M228" s="167">
        <f>SUM(M229:M247)</f>
        <v>0</v>
      </c>
      <c r="N228" s="166"/>
      <c r="O228" s="166">
        <f>SUM(O229:O247)</f>
        <v>7.79</v>
      </c>
      <c r="P228" s="166"/>
      <c r="Q228" s="166">
        <f>SUM(Q229:Q247)</f>
        <v>0</v>
      </c>
      <c r="R228" s="167"/>
      <c r="S228" s="167"/>
      <c r="T228" s="168"/>
      <c r="U228" s="162"/>
      <c r="V228" s="162">
        <f>SUM(V229:V247)</f>
        <v>11.450000000000001</v>
      </c>
      <c r="W228" s="162"/>
      <c r="X228" s="162"/>
      <c r="Y228" s="162"/>
      <c r="AG228" t="s">
        <v>158</v>
      </c>
    </row>
    <row r="229" spans="1:60" outlineLevel="1" x14ac:dyDescent="0.2">
      <c r="A229" s="170">
        <v>57</v>
      </c>
      <c r="B229" s="171" t="s">
        <v>375</v>
      </c>
      <c r="C229" s="179" t="s">
        <v>376</v>
      </c>
      <c r="D229" s="172" t="s">
        <v>219</v>
      </c>
      <c r="E229" s="173">
        <v>2.4375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2.5249999999999999</v>
      </c>
      <c r="O229" s="173">
        <f>ROUND(E229*N229,2)</f>
        <v>6.15</v>
      </c>
      <c r="P229" s="173">
        <v>0</v>
      </c>
      <c r="Q229" s="173">
        <f>ROUND(E229*P229,2)</f>
        <v>0</v>
      </c>
      <c r="R229" s="175" t="s">
        <v>377</v>
      </c>
      <c r="S229" s="175" t="s">
        <v>163</v>
      </c>
      <c r="T229" s="176" t="s">
        <v>163</v>
      </c>
      <c r="U229" s="157">
        <v>0.59899999999999998</v>
      </c>
      <c r="V229" s="157">
        <f>ROUND(E229*U229,2)</f>
        <v>1.46</v>
      </c>
      <c r="W229" s="157"/>
      <c r="X229" s="157" t="s">
        <v>164</v>
      </c>
      <c r="Y229" s="157" t="s">
        <v>165</v>
      </c>
      <c r="Z229" s="147"/>
      <c r="AA229" s="147"/>
      <c r="AB229" s="147"/>
      <c r="AC229" s="147"/>
      <c r="AD229" s="147"/>
      <c r="AE229" s="147"/>
      <c r="AF229" s="147"/>
      <c r="AG229" s="147" t="s">
        <v>166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48" t="s">
        <v>378</v>
      </c>
      <c r="D230" s="249"/>
      <c r="E230" s="249"/>
      <c r="F230" s="249"/>
      <c r="G230" s="249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188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52" t="s">
        <v>379</v>
      </c>
      <c r="D231" s="253"/>
      <c r="E231" s="253"/>
      <c r="F231" s="253"/>
      <c r="G231" s="25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168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52" t="s">
        <v>380</v>
      </c>
      <c r="D232" s="253"/>
      <c r="E232" s="253"/>
      <c r="F232" s="253"/>
      <c r="G232" s="253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168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0" t="s">
        <v>381</v>
      </c>
      <c r="D233" s="158"/>
      <c r="E233" s="159">
        <v>2.4375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170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0">
        <v>58</v>
      </c>
      <c r="B234" s="171" t="s">
        <v>382</v>
      </c>
      <c r="C234" s="179" t="s">
        <v>383</v>
      </c>
      <c r="D234" s="172" t="s">
        <v>161</v>
      </c>
      <c r="E234" s="173">
        <v>9.75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3">
        <v>3.9309999999999998E-2</v>
      </c>
      <c r="O234" s="173">
        <f>ROUND(E234*N234,2)</f>
        <v>0.38</v>
      </c>
      <c r="P234" s="173">
        <v>0</v>
      </c>
      <c r="Q234" s="173">
        <f>ROUND(E234*P234,2)</f>
        <v>0</v>
      </c>
      <c r="R234" s="175" t="s">
        <v>377</v>
      </c>
      <c r="S234" s="175" t="s">
        <v>163</v>
      </c>
      <c r="T234" s="176" t="s">
        <v>163</v>
      </c>
      <c r="U234" s="157">
        <v>0.65</v>
      </c>
      <c r="V234" s="157">
        <f>ROUND(E234*U234,2)</f>
        <v>6.34</v>
      </c>
      <c r="W234" s="157"/>
      <c r="X234" s="157" t="s">
        <v>164</v>
      </c>
      <c r="Y234" s="157" t="s">
        <v>165</v>
      </c>
      <c r="Z234" s="147"/>
      <c r="AA234" s="147"/>
      <c r="AB234" s="147"/>
      <c r="AC234" s="147"/>
      <c r="AD234" s="147"/>
      <c r="AE234" s="147"/>
      <c r="AF234" s="147"/>
      <c r="AG234" s="147" t="s">
        <v>166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1.75" outlineLevel="2" x14ac:dyDescent="0.2">
      <c r="A235" s="154"/>
      <c r="B235" s="155"/>
      <c r="C235" s="248" t="s">
        <v>384</v>
      </c>
      <c r="D235" s="249"/>
      <c r="E235" s="249"/>
      <c r="F235" s="249"/>
      <c r="G235" s="249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188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77" t="str">
        <f>C235</f>
        <v>bednění svislé nebo šikmé (odkloněné), půdorysně přímé nebo zalomené základových zdí ve volných nebo zapažených jámách, rýhách, šachtách, včetně případných vzpěr,</v>
      </c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2" t="s">
        <v>379</v>
      </c>
      <c r="D236" s="253"/>
      <c r="E236" s="253"/>
      <c r="F236" s="253"/>
      <c r="G236" s="253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168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252" t="s">
        <v>380</v>
      </c>
      <c r="D237" s="253"/>
      <c r="E237" s="253"/>
      <c r="F237" s="253"/>
      <c r="G237" s="253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168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0" t="s">
        <v>385</v>
      </c>
      <c r="D238" s="158"/>
      <c r="E238" s="159">
        <v>9.75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0">
        <v>59</v>
      </c>
      <c r="B239" s="171" t="s">
        <v>386</v>
      </c>
      <c r="C239" s="179" t="s">
        <v>387</v>
      </c>
      <c r="D239" s="172" t="s">
        <v>161</v>
      </c>
      <c r="E239" s="173">
        <v>9.75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 t="s">
        <v>377</v>
      </c>
      <c r="S239" s="175" t="s">
        <v>163</v>
      </c>
      <c r="T239" s="176" t="s">
        <v>163</v>
      </c>
      <c r="U239" s="157">
        <v>0.35</v>
      </c>
      <c r="V239" s="157">
        <f>ROUND(E239*U239,2)</f>
        <v>3.41</v>
      </c>
      <c r="W239" s="157"/>
      <c r="X239" s="157" t="s">
        <v>164</v>
      </c>
      <c r="Y239" s="157" t="s">
        <v>165</v>
      </c>
      <c r="Z239" s="147"/>
      <c r="AA239" s="147"/>
      <c r="AB239" s="147"/>
      <c r="AC239" s="147"/>
      <c r="AD239" s="147"/>
      <c r="AE239" s="147"/>
      <c r="AF239" s="147"/>
      <c r="AG239" s="147" t="s">
        <v>166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1.75" outlineLevel="2" x14ac:dyDescent="0.2">
      <c r="A240" s="154"/>
      <c r="B240" s="155"/>
      <c r="C240" s="248" t="s">
        <v>384</v>
      </c>
      <c r="D240" s="249"/>
      <c r="E240" s="249"/>
      <c r="F240" s="249"/>
      <c r="G240" s="249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188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7" t="str">
        <f>C240</f>
        <v>bednění svislé nebo šikmé (odkloněné), půdorysně přímé nebo zalomené základových zdí ve volných nebo zapažených jámách, rýhách, šachtách, včetně případných vzpěr,</v>
      </c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2" t="s">
        <v>388</v>
      </c>
      <c r="D241" s="253"/>
      <c r="E241" s="253"/>
      <c r="F241" s="253"/>
      <c r="G241" s="253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168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252" t="s">
        <v>379</v>
      </c>
      <c r="D242" s="253"/>
      <c r="E242" s="253"/>
      <c r="F242" s="253"/>
      <c r="G242" s="253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168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252" t="s">
        <v>380</v>
      </c>
      <c r="D243" s="253"/>
      <c r="E243" s="253"/>
      <c r="F243" s="253"/>
      <c r="G243" s="253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168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80" t="s">
        <v>389</v>
      </c>
      <c r="D244" s="158"/>
      <c r="E244" s="159">
        <v>9.75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170</v>
      </c>
      <c r="AH244" s="147">
        <v>5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0">
        <v>60</v>
      </c>
      <c r="B245" s="171" t="s">
        <v>390</v>
      </c>
      <c r="C245" s="179" t="s">
        <v>391</v>
      </c>
      <c r="D245" s="172" t="s">
        <v>219</v>
      </c>
      <c r="E245" s="173">
        <v>0.5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3">
        <v>2.5249999999999999</v>
      </c>
      <c r="O245" s="173">
        <f>ROUND(E245*N245,2)</f>
        <v>1.26</v>
      </c>
      <c r="P245" s="173">
        <v>0</v>
      </c>
      <c r="Q245" s="173">
        <f>ROUND(E245*P245,2)</f>
        <v>0</v>
      </c>
      <c r="R245" s="175"/>
      <c r="S245" s="175" t="s">
        <v>309</v>
      </c>
      <c r="T245" s="176" t="s">
        <v>310</v>
      </c>
      <c r="U245" s="157">
        <v>0.47699999999999998</v>
      </c>
      <c r="V245" s="157">
        <f>ROUND(E245*U245,2)</f>
        <v>0.24</v>
      </c>
      <c r="W245" s="157"/>
      <c r="X245" s="157" t="s">
        <v>164</v>
      </c>
      <c r="Y245" s="157" t="s">
        <v>165</v>
      </c>
      <c r="Z245" s="147"/>
      <c r="AA245" s="147"/>
      <c r="AB245" s="147"/>
      <c r="AC245" s="147"/>
      <c r="AD245" s="147"/>
      <c r="AE245" s="147"/>
      <c r="AF245" s="147"/>
      <c r="AG245" s="147" t="s">
        <v>166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50" t="s">
        <v>392</v>
      </c>
      <c r="D246" s="251"/>
      <c r="E246" s="251"/>
      <c r="F246" s="251"/>
      <c r="G246" s="251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168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0" t="s">
        <v>393</v>
      </c>
      <c r="D247" s="158"/>
      <c r="E247" s="159">
        <v>0.5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170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13.6" x14ac:dyDescent="0.2">
      <c r="A248" s="163" t="s">
        <v>157</v>
      </c>
      <c r="B248" s="164" t="s">
        <v>78</v>
      </c>
      <c r="C248" s="178" t="s">
        <v>79</v>
      </c>
      <c r="D248" s="165"/>
      <c r="E248" s="166"/>
      <c r="F248" s="167"/>
      <c r="G248" s="167">
        <f>SUMIF(AG249:AG253,"&lt;&gt;NOR",G249:G253)</f>
        <v>0</v>
      </c>
      <c r="H248" s="167"/>
      <c r="I248" s="167">
        <f>SUM(I249:I253)</f>
        <v>0</v>
      </c>
      <c r="J248" s="167"/>
      <c r="K248" s="167">
        <f>SUM(K249:K253)</f>
        <v>0</v>
      </c>
      <c r="L248" s="167"/>
      <c r="M248" s="167">
        <f>SUM(M249:M253)</f>
        <v>0</v>
      </c>
      <c r="N248" s="166"/>
      <c r="O248" s="166">
        <f>SUM(O249:O253)</f>
        <v>0.27</v>
      </c>
      <c r="P248" s="166"/>
      <c r="Q248" s="166">
        <f>SUM(Q249:Q253)</f>
        <v>0</v>
      </c>
      <c r="R248" s="167"/>
      <c r="S248" s="167"/>
      <c r="T248" s="168"/>
      <c r="U248" s="162"/>
      <c r="V248" s="162">
        <f>SUM(V249:V253)</f>
        <v>0.67</v>
      </c>
      <c r="W248" s="162"/>
      <c r="X248" s="162"/>
      <c r="Y248" s="162"/>
      <c r="AG248" t="s">
        <v>158</v>
      </c>
    </row>
    <row r="249" spans="1:60" ht="32.6" outlineLevel="1" x14ac:dyDescent="0.2">
      <c r="A249" s="170">
        <v>61</v>
      </c>
      <c r="B249" s="171" t="s">
        <v>394</v>
      </c>
      <c r="C249" s="179" t="s">
        <v>395</v>
      </c>
      <c r="D249" s="172" t="s">
        <v>219</v>
      </c>
      <c r="E249" s="173">
        <v>0.13983999999999999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1.9245399999999999</v>
      </c>
      <c r="O249" s="173">
        <f>ROUND(E249*N249,2)</f>
        <v>0.27</v>
      </c>
      <c r="P249" s="173">
        <v>0</v>
      </c>
      <c r="Q249" s="173">
        <f>ROUND(E249*P249,2)</f>
        <v>0</v>
      </c>
      <c r="R249" s="175" t="s">
        <v>396</v>
      </c>
      <c r="S249" s="175" t="s">
        <v>163</v>
      </c>
      <c r="T249" s="176" t="s">
        <v>163</v>
      </c>
      <c r="U249" s="157">
        <v>4.7939999999999996</v>
      </c>
      <c r="V249" s="157">
        <f>ROUND(E249*U249,2)</f>
        <v>0.67</v>
      </c>
      <c r="W249" s="157"/>
      <c r="X249" s="157" t="s">
        <v>164</v>
      </c>
      <c r="Y249" s="157" t="s">
        <v>165</v>
      </c>
      <c r="Z249" s="147"/>
      <c r="AA249" s="147"/>
      <c r="AB249" s="147"/>
      <c r="AC249" s="147"/>
      <c r="AD249" s="147"/>
      <c r="AE249" s="147"/>
      <c r="AF249" s="147"/>
      <c r="AG249" s="147" t="s">
        <v>166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48" t="s">
        <v>397</v>
      </c>
      <c r="D250" s="249"/>
      <c r="E250" s="249"/>
      <c r="F250" s="249"/>
      <c r="G250" s="24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188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2" t="s">
        <v>380</v>
      </c>
      <c r="D251" s="253"/>
      <c r="E251" s="253"/>
      <c r="F251" s="253"/>
      <c r="G251" s="253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168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52" t="s">
        <v>398</v>
      </c>
      <c r="D252" s="253"/>
      <c r="E252" s="253"/>
      <c r="F252" s="253"/>
      <c r="G252" s="25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168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0" t="s">
        <v>399</v>
      </c>
      <c r="D253" s="158"/>
      <c r="E253" s="159">
        <v>0.13983999999999999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170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13.6" x14ac:dyDescent="0.2">
      <c r="A254" s="163" t="s">
        <v>157</v>
      </c>
      <c r="B254" s="164" t="s">
        <v>82</v>
      </c>
      <c r="C254" s="178" t="s">
        <v>83</v>
      </c>
      <c r="D254" s="165"/>
      <c r="E254" s="166"/>
      <c r="F254" s="167"/>
      <c r="G254" s="167">
        <f>SUMIF(AG255:AG281,"&lt;&gt;NOR",G255:G281)</f>
        <v>0</v>
      </c>
      <c r="H254" s="167"/>
      <c r="I254" s="167">
        <f>SUM(I255:I281)</f>
        <v>0</v>
      </c>
      <c r="J254" s="167"/>
      <c r="K254" s="167">
        <f>SUM(K255:K281)</f>
        <v>0</v>
      </c>
      <c r="L254" s="167"/>
      <c r="M254" s="167">
        <f>SUM(M255:M281)</f>
        <v>0</v>
      </c>
      <c r="N254" s="166"/>
      <c r="O254" s="166">
        <f>SUM(O255:O281)</f>
        <v>152.63</v>
      </c>
      <c r="P254" s="166"/>
      <c r="Q254" s="166">
        <f>SUM(Q255:Q281)</f>
        <v>0</v>
      </c>
      <c r="R254" s="167"/>
      <c r="S254" s="167"/>
      <c r="T254" s="168"/>
      <c r="U254" s="162"/>
      <c r="V254" s="162">
        <f>SUM(V255:V281)</f>
        <v>15.29</v>
      </c>
      <c r="W254" s="162"/>
      <c r="X254" s="162"/>
      <c r="Y254" s="162"/>
      <c r="AG254" t="s">
        <v>158</v>
      </c>
    </row>
    <row r="255" spans="1:60" ht="21.75" outlineLevel="1" x14ac:dyDescent="0.2">
      <c r="A255" s="170">
        <v>62</v>
      </c>
      <c r="B255" s="171" t="s">
        <v>400</v>
      </c>
      <c r="C255" s="179" t="s">
        <v>401</v>
      </c>
      <c r="D255" s="172" t="s">
        <v>161</v>
      </c>
      <c r="E255" s="173">
        <v>122.2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0.378</v>
      </c>
      <c r="O255" s="173">
        <f>ROUND(E255*N255,2)</f>
        <v>46.19</v>
      </c>
      <c r="P255" s="173">
        <v>0</v>
      </c>
      <c r="Q255" s="173">
        <f>ROUND(E255*P255,2)</f>
        <v>0</v>
      </c>
      <c r="R255" s="175" t="s">
        <v>162</v>
      </c>
      <c r="S255" s="175" t="s">
        <v>163</v>
      </c>
      <c r="T255" s="176" t="s">
        <v>163</v>
      </c>
      <c r="U255" s="157">
        <v>2.5999999999999999E-2</v>
      </c>
      <c r="V255" s="157">
        <f>ROUND(E255*U255,2)</f>
        <v>3.18</v>
      </c>
      <c r="W255" s="157"/>
      <c r="X255" s="157" t="s">
        <v>164</v>
      </c>
      <c r="Y255" s="157" t="s">
        <v>165</v>
      </c>
      <c r="Z255" s="147"/>
      <c r="AA255" s="147"/>
      <c r="AB255" s="147"/>
      <c r="AC255" s="147"/>
      <c r="AD255" s="147"/>
      <c r="AE255" s="147"/>
      <c r="AF255" s="147"/>
      <c r="AG255" s="147" t="s">
        <v>166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0" t="s">
        <v>167</v>
      </c>
      <c r="D256" s="251"/>
      <c r="E256" s="251"/>
      <c r="F256" s="251"/>
      <c r="G256" s="251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168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0" t="s">
        <v>402</v>
      </c>
      <c r="D257" s="158"/>
      <c r="E257" s="159">
        <v>122.2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170</v>
      </c>
      <c r="AH257" s="147">
        <v>5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1.75" outlineLevel="1" x14ac:dyDescent="0.2">
      <c r="A258" s="170">
        <v>63</v>
      </c>
      <c r="B258" s="171" t="s">
        <v>403</v>
      </c>
      <c r="C258" s="179" t="s">
        <v>404</v>
      </c>
      <c r="D258" s="172" t="s">
        <v>161</v>
      </c>
      <c r="E258" s="173">
        <v>25.2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0.1012</v>
      </c>
      <c r="O258" s="173">
        <f>ROUND(E258*N258,2)</f>
        <v>2.5499999999999998</v>
      </c>
      <c r="P258" s="173">
        <v>0</v>
      </c>
      <c r="Q258" s="173">
        <f>ROUND(E258*P258,2)</f>
        <v>0</v>
      </c>
      <c r="R258" s="175" t="s">
        <v>162</v>
      </c>
      <c r="S258" s="175" t="s">
        <v>163</v>
      </c>
      <c r="T258" s="176" t="s">
        <v>163</v>
      </c>
      <c r="U258" s="157">
        <v>2.4E-2</v>
      </c>
      <c r="V258" s="157">
        <f>ROUND(E258*U258,2)</f>
        <v>0.6</v>
      </c>
      <c r="W258" s="157"/>
      <c r="X258" s="157" t="s">
        <v>164</v>
      </c>
      <c r="Y258" s="157" t="s">
        <v>165</v>
      </c>
      <c r="Z258" s="147"/>
      <c r="AA258" s="147"/>
      <c r="AB258" s="147"/>
      <c r="AC258" s="147"/>
      <c r="AD258" s="147"/>
      <c r="AE258" s="147"/>
      <c r="AF258" s="147"/>
      <c r="AG258" s="147" t="s">
        <v>166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48" t="s">
        <v>405</v>
      </c>
      <c r="D259" s="249"/>
      <c r="E259" s="249"/>
      <c r="F259" s="249"/>
      <c r="G259" s="249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188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252" t="s">
        <v>406</v>
      </c>
      <c r="D260" s="253"/>
      <c r="E260" s="253"/>
      <c r="F260" s="253"/>
      <c r="G260" s="253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168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252" t="s">
        <v>167</v>
      </c>
      <c r="D261" s="253"/>
      <c r="E261" s="253"/>
      <c r="F261" s="253"/>
      <c r="G261" s="253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168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80" t="s">
        <v>407</v>
      </c>
      <c r="D262" s="158"/>
      <c r="E262" s="159">
        <v>25.2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170</v>
      </c>
      <c r="AH262" s="147">
        <v>5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1.75" outlineLevel="1" x14ac:dyDescent="0.2">
      <c r="A263" s="170">
        <v>64</v>
      </c>
      <c r="B263" s="171" t="s">
        <v>408</v>
      </c>
      <c r="C263" s="179" t="s">
        <v>409</v>
      </c>
      <c r="D263" s="172" t="s">
        <v>161</v>
      </c>
      <c r="E263" s="173">
        <v>145.1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0.26375999999999999</v>
      </c>
      <c r="O263" s="173">
        <f>ROUND(E263*N263,2)</f>
        <v>38.270000000000003</v>
      </c>
      <c r="P263" s="173">
        <v>0</v>
      </c>
      <c r="Q263" s="173">
        <f>ROUND(E263*P263,2)</f>
        <v>0</v>
      </c>
      <c r="R263" s="175" t="s">
        <v>162</v>
      </c>
      <c r="S263" s="175" t="s">
        <v>163</v>
      </c>
      <c r="T263" s="176" t="s">
        <v>163</v>
      </c>
      <c r="U263" s="157">
        <v>0.04</v>
      </c>
      <c r="V263" s="157">
        <f>ROUND(E263*U263,2)</f>
        <v>5.8</v>
      </c>
      <c r="W263" s="157"/>
      <c r="X263" s="157" t="s">
        <v>164</v>
      </c>
      <c r="Y263" s="157" t="s">
        <v>165</v>
      </c>
      <c r="Z263" s="147"/>
      <c r="AA263" s="147"/>
      <c r="AB263" s="147"/>
      <c r="AC263" s="147"/>
      <c r="AD263" s="147"/>
      <c r="AE263" s="147"/>
      <c r="AF263" s="147"/>
      <c r="AG263" s="147" t="s">
        <v>197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48" t="s">
        <v>405</v>
      </c>
      <c r="D264" s="249"/>
      <c r="E264" s="249"/>
      <c r="F264" s="249"/>
      <c r="G264" s="249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188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2" t="s">
        <v>167</v>
      </c>
      <c r="D265" s="253"/>
      <c r="E265" s="253"/>
      <c r="F265" s="253"/>
      <c r="G265" s="253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168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0" t="s">
        <v>410</v>
      </c>
      <c r="D266" s="158"/>
      <c r="E266" s="159">
        <v>145.1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170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0">
        <v>65</v>
      </c>
      <c r="B267" s="171" t="s">
        <v>411</v>
      </c>
      <c r="C267" s="179" t="s">
        <v>412</v>
      </c>
      <c r="D267" s="172" t="s">
        <v>161</v>
      </c>
      <c r="E267" s="173">
        <v>71.8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3">
        <v>0.63856999999999997</v>
      </c>
      <c r="O267" s="173">
        <f>ROUND(E267*N267,2)</f>
        <v>45.85</v>
      </c>
      <c r="P267" s="173">
        <v>0</v>
      </c>
      <c r="Q267" s="173">
        <f>ROUND(E267*P267,2)</f>
        <v>0</v>
      </c>
      <c r="R267" s="175" t="s">
        <v>162</v>
      </c>
      <c r="S267" s="175" t="s">
        <v>163</v>
      </c>
      <c r="T267" s="176" t="s">
        <v>163</v>
      </c>
      <c r="U267" s="157">
        <v>2.7E-2</v>
      </c>
      <c r="V267" s="157">
        <f>ROUND(E267*U267,2)</f>
        <v>1.94</v>
      </c>
      <c r="W267" s="157"/>
      <c r="X267" s="157" t="s">
        <v>164</v>
      </c>
      <c r="Y267" s="157" t="s">
        <v>165</v>
      </c>
      <c r="Z267" s="147"/>
      <c r="AA267" s="147"/>
      <c r="AB267" s="147"/>
      <c r="AC267" s="147"/>
      <c r="AD267" s="147"/>
      <c r="AE267" s="147"/>
      <c r="AF267" s="147"/>
      <c r="AG267" s="147" t="s">
        <v>166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48" t="s">
        <v>413</v>
      </c>
      <c r="D268" s="249"/>
      <c r="E268" s="249"/>
      <c r="F268" s="249"/>
      <c r="G268" s="249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188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2" t="s">
        <v>167</v>
      </c>
      <c r="D269" s="253"/>
      <c r="E269" s="253"/>
      <c r="F269" s="253"/>
      <c r="G269" s="253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168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80" t="s">
        <v>174</v>
      </c>
      <c r="D270" s="158"/>
      <c r="E270" s="159">
        <v>71.8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170</v>
      </c>
      <c r="AH270" s="147">
        <v>5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0">
        <v>66</v>
      </c>
      <c r="B271" s="171" t="s">
        <v>414</v>
      </c>
      <c r="C271" s="179" t="s">
        <v>415</v>
      </c>
      <c r="D271" s="172" t="s">
        <v>161</v>
      </c>
      <c r="E271" s="173">
        <v>145.1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6.0099999999999997E-3</v>
      </c>
      <c r="O271" s="173">
        <f>ROUND(E271*N271,2)</f>
        <v>0.87</v>
      </c>
      <c r="P271" s="173">
        <v>0</v>
      </c>
      <c r="Q271" s="173">
        <f>ROUND(E271*P271,2)</f>
        <v>0</v>
      </c>
      <c r="R271" s="175" t="s">
        <v>162</v>
      </c>
      <c r="S271" s="175" t="s">
        <v>416</v>
      </c>
      <c r="T271" s="176" t="s">
        <v>416</v>
      </c>
      <c r="U271" s="157">
        <v>4.0000000000000001E-3</v>
      </c>
      <c r="V271" s="157">
        <f>ROUND(E271*U271,2)</f>
        <v>0.57999999999999996</v>
      </c>
      <c r="W271" s="157"/>
      <c r="X271" s="157" t="s">
        <v>164</v>
      </c>
      <c r="Y271" s="157" t="s">
        <v>165</v>
      </c>
      <c r="Z271" s="147"/>
      <c r="AA271" s="147"/>
      <c r="AB271" s="147"/>
      <c r="AC271" s="147"/>
      <c r="AD271" s="147"/>
      <c r="AE271" s="147"/>
      <c r="AF271" s="147"/>
      <c r="AG271" s="147" t="s">
        <v>166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248" t="s">
        <v>417</v>
      </c>
      <c r="D272" s="249"/>
      <c r="E272" s="249"/>
      <c r="F272" s="249"/>
      <c r="G272" s="249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188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2" t="s">
        <v>167</v>
      </c>
      <c r="D273" s="253"/>
      <c r="E273" s="253"/>
      <c r="F273" s="253"/>
      <c r="G273" s="253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168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80" t="s">
        <v>418</v>
      </c>
      <c r="D274" s="158"/>
      <c r="E274" s="159">
        <v>145.1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170</v>
      </c>
      <c r="AH274" s="147">
        <v>5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1.75" outlineLevel="1" x14ac:dyDescent="0.2">
      <c r="A275" s="170">
        <v>67</v>
      </c>
      <c r="B275" s="171" t="s">
        <v>419</v>
      </c>
      <c r="C275" s="179" t="s">
        <v>420</v>
      </c>
      <c r="D275" s="172" t="s">
        <v>161</v>
      </c>
      <c r="E275" s="173">
        <v>145.1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3">
        <v>6.0999999999999997E-4</v>
      </c>
      <c r="O275" s="173">
        <f>ROUND(E275*N275,2)</f>
        <v>0.09</v>
      </c>
      <c r="P275" s="173">
        <v>0</v>
      </c>
      <c r="Q275" s="173">
        <f>ROUND(E275*P275,2)</f>
        <v>0</v>
      </c>
      <c r="R275" s="175" t="s">
        <v>162</v>
      </c>
      <c r="S275" s="175" t="s">
        <v>416</v>
      </c>
      <c r="T275" s="176" t="s">
        <v>416</v>
      </c>
      <c r="U275" s="157">
        <v>2E-3</v>
      </c>
      <c r="V275" s="157">
        <f>ROUND(E275*U275,2)</f>
        <v>0.28999999999999998</v>
      </c>
      <c r="W275" s="157"/>
      <c r="X275" s="157" t="s">
        <v>164</v>
      </c>
      <c r="Y275" s="157" t="s">
        <v>165</v>
      </c>
      <c r="Z275" s="147"/>
      <c r="AA275" s="147"/>
      <c r="AB275" s="147"/>
      <c r="AC275" s="147"/>
      <c r="AD275" s="147"/>
      <c r="AE275" s="147"/>
      <c r="AF275" s="147"/>
      <c r="AG275" s="147" t="s">
        <v>166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250" t="s">
        <v>167</v>
      </c>
      <c r="D276" s="251"/>
      <c r="E276" s="251"/>
      <c r="F276" s="251"/>
      <c r="G276" s="251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168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0" t="s">
        <v>421</v>
      </c>
      <c r="D277" s="158"/>
      <c r="E277" s="159">
        <v>145.1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170</v>
      </c>
      <c r="AH277" s="147">
        <v>5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1.75" outlineLevel="1" x14ac:dyDescent="0.2">
      <c r="A278" s="170">
        <v>68</v>
      </c>
      <c r="B278" s="171" t="s">
        <v>422</v>
      </c>
      <c r="C278" s="179" t="s">
        <v>423</v>
      </c>
      <c r="D278" s="172" t="s">
        <v>161</v>
      </c>
      <c r="E278" s="173">
        <v>145.1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0.12966</v>
      </c>
      <c r="O278" s="173">
        <f>ROUND(E278*N278,2)</f>
        <v>18.809999999999999</v>
      </c>
      <c r="P278" s="173">
        <v>0</v>
      </c>
      <c r="Q278" s="173">
        <f>ROUND(E278*P278,2)</f>
        <v>0</v>
      </c>
      <c r="R278" s="175" t="s">
        <v>162</v>
      </c>
      <c r="S278" s="175" t="s">
        <v>163</v>
      </c>
      <c r="T278" s="176" t="s">
        <v>163</v>
      </c>
      <c r="U278" s="157">
        <v>0.02</v>
      </c>
      <c r="V278" s="157">
        <f>ROUND(E278*U278,2)</f>
        <v>2.9</v>
      </c>
      <c r="W278" s="157"/>
      <c r="X278" s="157" t="s">
        <v>164</v>
      </c>
      <c r="Y278" s="157" t="s">
        <v>165</v>
      </c>
      <c r="Z278" s="147"/>
      <c r="AA278" s="147"/>
      <c r="AB278" s="147"/>
      <c r="AC278" s="147"/>
      <c r="AD278" s="147"/>
      <c r="AE278" s="147"/>
      <c r="AF278" s="147"/>
      <c r="AG278" s="147" t="s">
        <v>166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0" t="s">
        <v>424</v>
      </c>
      <c r="D279" s="251"/>
      <c r="E279" s="251"/>
      <c r="F279" s="251"/>
      <c r="G279" s="251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168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252" t="s">
        <v>425</v>
      </c>
      <c r="D280" s="253"/>
      <c r="E280" s="253"/>
      <c r="F280" s="253"/>
      <c r="G280" s="253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168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80" t="s">
        <v>180</v>
      </c>
      <c r="D281" s="158"/>
      <c r="E281" s="159">
        <v>145.1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170</v>
      </c>
      <c r="AH281" s="147">
        <v>5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13.6" x14ac:dyDescent="0.2">
      <c r="A282" s="163" t="s">
        <v>157</v>
      </c>
      <c r="B282" s="164" t="s">
        <v>84</v>
      </c>
      <c r="C282" s="178" t="s">
        <v>85</v>
      </c>
      <c r="D282" s="165"/>
      <c r="E282" s="166"/>
      <c r="F282" s="167"/>
      <c r="G282" s="167">
        <f>SUMIF(AG283:AG351,"&lt;&gt;NOR",G283:G351)</f>
        <v>0</v>
      </c>
      <c r="H282" s="167"/>
      <c r="I282" s="167">
        <f>SUM(I283:I351)</f>
        <v>0</v>
      </c>
      <c r="J282" s="167"/>
      <c r="K282" s="167">
        <f>SUM(K283:K351)</f>
        <v>0</v>
      </c>
      <c r="L282" s="167"/>
      <c r="M282" s="167">
        <f>SUM(M283:M351)</f>
        <v>0</v>
      </c>
      <c r="N282" s="166"/>
      <c r="O282" s="166">
        <f>SUM(O283:O351)</f>
        <v>7.72</v>
      </c>
      <c r="P282" s="166"/>
      <c r="Q282" s="166">
        <f>SUM(Q283:Q351)</f>
        <v>0</v>
      </c>
      <c r="R282" s="167"/>
      <c r="S282" s="167"/>
      <c r="T282" s="168"/>
      <c r="U282" s="162"/>
      <c r="V282" s="162">
        <f>SUM(V283:V351)</f>
        <v>67.709999999999994</v>
      </c>
      <c r="W282" s="162"/>
      <c r="X282" s="162"/>
      <c r="Y282" s="162"/>
      <c r="AG282" t="s">
        <v>158</v>
      </c>
    </row>
    <row r="283" spans="1:60" ht="21.75" outlineLevel="1" x14ac:dyDescent="0.2">
      <c r="A283" s="170">
        <v>69</v>
      </c>
      <c r="B283" s="171" t="s">
        <v>426</v>
      </c>
      <c r="C283" s="179" t="s">
        <v>427</v>
      </c>
      <c r="D283" s="172" t="s">
        <v>161</v>
      </c>
      <c r="E283" s="173">
        <v>3.3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3">
        <v>0</v>
      </c>
      <c r="O283" s="173">
        <f>ROUND(E283*N283,2)</f>
        <v>0</v>
      </c>
      <c r="P283" s="173">
        <v>0</v>
      </c>
      <c r="Q283" s="173">
        <f>ROUND(E283*P283,2)</f>
        <v>0</v>
      </c>
      <c r="R283" s="175" t="s">
        <v>428</v>
      </c>
      <c r="S283" s="175" t="s">
        <v>163</v>
      </c>
      <c r="T283" s="176" t="s">
        <v>163</v>
      </c>
      <c r="U283" s="157">
        <v>0.52600000000000002</v>
      </c>
      <c r="V283" s="157">
        <f>ROUND(E283*U283,2)</f>
        <v>1.74</v>
      </c>
      <c r="W283" s="157"/>
      <c r="X283" s="157" t="s">
        <v>164</v>
      </c>
      <c r="Y283" s="157" t="s">
        <v>165</v>
      </c>
      <c r="Z283" s="147"/>
      <c r="AA283" s="147"/>
      <c r="AB283" s="147"/>
      <c r="AC283" s="147"/>
      <c r="AD283" s="147"/>
      <c r="AE283" s="147"/>
      <c r="AF283" s="147"/>
      <c r="AG283" s="147" t="s">
        <v>197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50" t="s">
        <v>380</v>
      </c>
      <c r="D284" s="251"/>
      <c r="E284" s="251"/>
      <c r="F284" s="251"/>
      <c r="G284" s="251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168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252" t="s">
        <v>429</v>
      </c>
      <c r="D285" s="253"/>
      <c r="E285" s="253"/>
      <c r="F285" s="253"/>
      <c r="G285" s="253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168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252" t="s">
        <v>430</v>
      </c>
      <c r="D286" s="253"/>
      <c r="E286" s="253"/>
      <c r="F286" s="253"/>
      <c r="G286" s="253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168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0" t="s">
        <v>431</v>
      </c>
      <c r="D287" s="158"/>
      <c r="E287" s="159">
        <v>3.3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170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1.75" outlineLevel="1" x14ac:dyDescent="0.2">
      <c r="A288" s="170">
        <v>70</v>
      </c>
      <c r="B288" s="171" t="s">
        <v>432</v>
      </c>
      <c r="C288" s="179" t="s">
        <v>433</v>
      </c>
      <c r="D288" s="172" t="s">
        <v>219</v>
      </c>
      <c r="E288" s="173">
        <v>1.1519999999999999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3">
        <v>2.6262799999999999</v>
      </c>
      <c r="O288" s="173">
        <f>ROUND(E288*N288,2)</f>
        <v>3.03</v>
      </c>
      <c r="P288" s="173">
        <v>0</v>
      </c>
      <c r="Q288" s="173">
        <f>ROUND(E288*P288,2)</f>
        <v>0</v>
      </c>
      <c r="R288" s="175" t="s">
        <v>434</v>
      </c>
      <c r="S288" s="175" t="s">
        <v>163</v>
      </c>
      <c r="T288" s="176" t="s">
        <v>163</v>
      </c>
      <c r="U288" s="157">
        <v>1.052</v>
      </c>
      <c r="V288" s="157">
        <f>ROUND(E288*U288,2)</f>
        <v>1.21</v>
      </c>
      <c r="W288" s="157"/>
      <c r="X288" s="157" t="s">
        <v>164</v>
      </c>
      <c r="Y288" s="157" t="s">
        <v>165</v>
      </c>
      <c r="Z288" s="147"/>
      <c r="AA288" s="147"/>
      <c r="AB288" s="147"/>
      <c r="AC288" s="147"/>
      <c r="AD288" s="147"/>
      <c r="AE288" s="147"/>
      <c r="AF288" s="147"/>
      <c r="AG288" s="147" t="s">
        <v>197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0" t="s">
        <v>380</v>
      </c>
      <c r="D289" s="251"/>
      <c r="E289" s="251"/>
      <c r="F289" s="251"/>
      <c r="G289" s="251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168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252" t="s">
        <v>435</v>
      </c>
      <c r="D290" s="253"/>
      <c r="E290" s="253"/>
      <c r="F290" s="253"/>
      <c r="G290" s="253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168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0" t="s">
        <v>436</v>
      </c>
      <c r="D291" s="158"/>
      <c r="E291" s="159">
        <v>1.1519999999999999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170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1.75" outlineLevel="1" x14ac:dyDescent="0.2">
      <c r="A292" s="170">
        <v>71</v>
      </c>
      <c r="B292" s="171" t="s">
        <v>437</v>
      </c>
      <c r="C292" s="179" t="s">
        <v>438</v>
      </c>
      <c r="D292" s="172" t="s">
        <v>324</v>
      </c>
      <c r="E292" s="173">
        <v>0.24959999999999999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3">
        <v>1.0543899999999999</v>
      </c>
      <c r="O292" s="173">
        <f>ROUND(E292*N292,2)</f>
        <v>0.26</v>
      </c>
      <c r="P292" s="173">
        <v>0</v>
      </c>
      <c r="Q292" s="173">
        <f>ROUND(E292*P292,2)</f>
        <v>0</v>
      </c>
      <c r="R292" s="175" t="s">
        <v>377</v>
      </c>
      <c r="S292" s="175" t="s">
        <v>163</v>
      </c>
      <c r="T292" s="176" t="s">
        <v>163</v>
      </c>
      <c r="U292" s="157">
        <v>15.231</v>
      </c>
      <c r="V292" s="157">
        <f>ROUND(E292*U292,2)</f>
        <v>3.8</v>
      </c>
      <c r="W292" s="157"/>
      <c r="X292" s="157" t="s">
        <v>164</v>
      </c>
      <c r="Y292" s="157" t="s">
        <v>165</v>
      </c>
      <c r="Z292" s="147"/>
      <c r="AA292" s="147"/>
      <c r="AB292" s="147"/>
      <c r="AC292" s="147"/>
      <c r="AD292" s="147"/>
      <c r="AE292" s="147"/>
      <c r="AF292" s="147"/>
      <c r="AG292" s="147" t="s">
        <v>166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48" t="s">
        <v>439</v>
      </c>
      <c r="D293" s="249"/>
      <c r="E293" s="249"/>
      <c r="F293" s="249"/>
      <c r="G293" s="249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188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2" t="s">
        <v>380</v>
      </c>
      <c r="D294" s="253"/>
      <c r="E294" s="253"/>
      <c r="F294" s="253"/>
      <c r="G294" s="253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168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252" t="s">
        <v>435</v>
      </c>
      <c r="D295" s="253"/>
      <c r="E295" s="253"/>
      <c r="F295" s="253"/>
      <c r="G295" s="253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168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80" t="s">
        <v>440</v>
      </c>
      <c r="D296" s="158"/>
      <c r="E296" s="159">
        <v>0.24959999999999999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170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0">
        <v>72</v>
      </c>
      <c r="B297" s="171" t="s">
        <v>441</v>
      </c>
      <c r="C297" s="179" t="s">
        <v>442</v>
      </c>
      <c r="D297" s="172" t="s">
        <v>161</v>
      </c>
      <c r="E297" s="173">
        <v>9.6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5.0000000000000001E-4</v>
      </c>
      <c r="O297" s="173">
        <f>ROUND(E297*N297,2)</f>
        <v>0</v>
      </c>
      <c r="P297" s="173">
        <v>0</v>
      </c>
      <c r="Q297" s="173">
        <f>ROUND(E297*P297,2)</f>
        <v>0</v>
      </c>
      <c r="R297" s="175" t="s">
        <v>428</v>
      </c>
      <c r="S297" s="175" t="s">
        <v>163</v>
      </c>
      <c r="T297" s="176" t="s">
        <v>163</v>
      </c>
      <c r="U297" s="157">
        <v>9.4E-2</v>
      </c>
      <c r="V297" s="157">
        <f>ROUND(E297*U297,2)</f>
        <v>0.9</v>
      </c>
      <c r="W297" s="157"/>
      <c r="X297" s="157" t="s">
        <v>164</v>
      </c>
      <c r="Y297" s="157" t="s">
        <v>165</v>
      </c>
      <c r="Z297" s="147"/>
      <c r="AA297" s="147"/>
      <c r="AB297" s="147"/>
      <c r="AC297" s="147"/>
      <c r="AD297" s="147"/>
      <c r="AE297" s="147"/>
      <c r="AF297" s="147"/>
      <c r="AG297" s="147" t="s">
        <v>166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0" t="s">
        <v>380</v>
      </c>
      <c r="D298" s="251"/>
      <c r="E298" s="251"/>
      <c r="F298" s="251"/>
      <c r="G298" s="251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168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252" t="s">
        <v>435</v>
      </c>
      <c r="D299" s="253"/>
      <c r="E299" s="253"/>
      <c r="F299" s="253"/>
      <c r="G299" s="253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168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80" t="s">
        <v>443</v>
      </c>
      <c r="D300" s="158"/>
      <c r="E300" s="159">
        <v>9.6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170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0">
        <v>73</v>
      </c>
      <c r="B301" s="171" t="s">
        <v>444</v>
      </c>
      <c r="C301" s="179" t="s">
        <v>445</v>
      </c>
      <c r="D301" s="172" t="s">
        <v>161</v>
      </c>
      <c r="E301" s="173">
        <v>3.3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2.1000000000000001E-2</v>
      </c>
      <c r="O301" s="173">
        <f>ROUND(E301*N301,2)</f>
        <v>7.0000000000000007E-2</v>
      </c>
      <c r="P301" s="173">
        <v>0</v>
      </c>
      <c r="Q301" s="173">
        <f>ROUND(E301*P301,2)</f>
        <v>0</v>
      </c>
      <c r="R301" s="175"/>
      <c r="S301" s="175" t="s">
        <v>163</v>
      </c>
      <c r="T301" s="176" t="s">
        <v>163</v>
      </c>
      <c r="U301" s="157">
        <v>0.36</v>
      </c>
      <c r="V301" s="157">
        <f>ROUND(E301*U301,2)</f>
        <v>1.19</v>
      </c>
      <c r="W301" s="157"/>
      <c r="X301" s="157" t="s">
        <v>164</v>
      </c>
      <c r="Y301" s="157" t="s">
        <v>165</v>
      </c>
      <c r="Z301" s="147"/>
      <c r="AA301" s="147"/>
      <c r="AB301" s="147"/>
      <c r="AC301" s="147"/>
      <c r="AD301" s="147"/>
      <c r="AE301" s="147"/>
      <c r="AF301" s="147"/>
      <c r="AG301" s="147" t="s">
        <v>446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50" t="s">
        <v>380</v>
      </c>
      <c r="D302" s="251"/>
      <c r="E302" s="251"/>
      <c r="F302" s="251"/>
      <c r="G302" s="251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168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252" t="s">
        <v>429</v>
      </c>
      <c r="D303" s="253"/>
      <c r="E303" s="253"/>
      <c r="F303" s="253"/>
      <c r="G303" s="253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168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252" t="s">
        <v>430</v>
      </c>
      <c r="D304" s="253"/>
      <c r="E304" s="253"/>
      <c r="F304" s="253"/>
      <c r="G304" s="253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168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0" t="s">
        <v>447</v>
      </c>
      <c r="D305" s="158"/>
      <c r="E305" s="159">
        <v>3.3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170</v>
      </c>
      <c r="AH305" s="147">
        <v>5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0">
        <v>74</v>
      </c>
      <c r="B306" s="171" t="s">
        <v>448</v>
      </c>
      <c r="C306" s="179" t="s">
        <v>449</v>
      </c>
      <c r="D306" s="172" t="s">
        <v>186</v>
      </c>
      <c r="E306" s="173">
        <v>12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1E-4</v>
      </c>
      <c r="O306" s="173">
        <f>ROUND(E306*N306,2)</f>
        <v>0</v>
      </c>
      <c r="P306" s="173">
        <v>0</v>
      </c>
      <c r="Q306" s="173">
        <f>ROUND(E306*P306,2)</f>
        <v>0</v>
      </c>
      <c r="R306" s="175" t="s">
        <v>377</v>
      </c>
      <c r="S306" s="175" t="s">
        <v>163</v>
      </c>
      <c r="T306" s="176" t="s">
        <v>163</v>
      </c>
      <c r="U306" s="157">
        <v>5.5E-2</v>
      </c>
      <c r="V306" s="157">
        <f>ROUND(E306*U306,2)</f>
        <v>0.66</v>
      </c>
      <c r="W306" s="157"/>
      <c r="X306" s="157" t="s">
        <v>164</v>
      </c>
      <c r="Y306" s="157" t="s">
        <v>165</v>
      </c>
      <c r="Z306" s="147"/>
      <c r="AA306" s="147"/>
      <c r="AB306" s="147"/>
      <c r="AC306" s="147"/>
      <c r="AD306" s="147"/>
      <c r="AE306" s="147"/>
      <c r="AF306" s="147"/>
      <c r="AG306" s="147" t="s">
        <v>166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0" t="s">
        <v>379</v>
      </c>
      <c r="D307" s="251"/>
      <c r="E307" s="251"/>
      <c r="F307" s="251"/>
      <c r="G307" s="251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168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252" t="s">
        <v>380</v>
      </c>
      <c r="D308" s="253"/>
      <c r="E308" s="253"/>
      <c r="F308" s="253"/>
      <c r="G308" s="253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168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0" t="s">
        <v>450</v>
      </c>
      <c r="D309" s="158"/>
      <c r="E309" s="159">
        <v>12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170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0">
        <v>75</v>
      </c>
      <c r="B310" s="171" t="s">
        <v>451</v>
      </c>
      <c r="C310" s="179" t="s">
        <v>452</v>
      </c>
      <c r="D310" s="172" t="s">
        <v>161</v>
      </c>
      <c r="E310" s="173">
        <v>9.75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3">
        <v>0</v>
      </c>
      <c r="O310" s="173">
        <f>ROUND(E310*N310,2)</f>
        <v>0</v>
      </c>
      <c r="P310" s="173">
        <v>0</v>
      </c>
      <c r="Q310" s="173">
        <f>ROUND(E310*P310,2)</f>
        <v>0</v>
      </c>
      <c r="R310" s="175" t="s">
        <v>377</v>
      </c>
      <c r="S310" s="175" t="s">
        <v>163</v>
      </c>
      <c r="T310" s="176" t="s">
        <v>163</v>
      </c>
      <c r="U310" s="157">
        <v>0.49299999999999999</v>
      </c>
      <c r="V310" s="157">
        <f>ROUND(E310*U310,2)</f>
        <v>4.8099999999999996</v>
      </c>
      <c r="W310" s="157"/>
      <c r="X310" s="157" t="s">
        <v>164</v>
      </c>
      <c r="Y310" s="157" t="s">
        <v>165</v>
      </c>
      <c r="Z310" s="147"/>
      <c r="AA310" s="147"/>
      <c r="AB310" s="147"/>
      <c r="AC310" s="147"/>
      <c r="AD310" s="147"/>
      <c r="AE310" s="147"/>
      <c r="AF310" s="147"/>
      <c r="AG310" s="147" t="s">
        <v>166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250" t="s">
        <v>379</v>
      </c>
      <c r="D311" s="251"/>
      <c r="E311" s="251"/>
      <c r="F311" s="251"/>
      <c r="G311" s="251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168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252" t="s">
        <v>380</v>
      </c>
      <c r="D312" s="253"/>
      <c r="E312" s="253"/>
      <c r="F312" s="253"/>
      <c r="G312" s="253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168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80" t="s">
        <v>453</v>
      </c>
      <c r="D313" s="158"/>
      <c r="E313" s="159">
        <v>9.75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170</v>
      </c>
      <c r="AH313" s="147">
        <v>5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0">
        <v>76</v>
      </c>
      <c r="B314" s="171" t="s">
        <v>454</v>
      </c>
      <c r="C314" s="179" t="s">
        <v>455</v>
      </c>
      <c r="D314" s="172" t="s">
        <v>161</v>
      </c>
      <c r="E314" s="173">
        <v>31.62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3">
        <v>6.7989999999999995E-2</v>
      </c>
      <c r="O314" s="173">
        <f>ROUND(E314*N314,2)</f>
        <v>2.15</v>
      </c>
      <c r="P314" s="173">
        <v>0</v>
      </c>
      <c r="Q314" s="173">
        <f>ROUND(E314*P314,2)</f>
        <v>0</v>
      </c>
      <c r="R314" s="175" t="s">
        <v>434</v>
      </c>
      <c r="S314" s="175" t="s">
        <v>163</v>
      </c>
      <c r="T314" s="176" t="s">
        <v>163</v>
      </c>
      <c r="U314" s="157">
        <v>0.5</v>
      </c>
      <c r="V314" s="157">
        <f>ROUND(E314*U314,2)</f>
        <v>15.81</v>
      </c>
      <c r="W314" s="157"/>
      <c r="X314" s="157" t="s">
        <v>164</v>
      </c>
      <c r="Y314" s="157" t="s">
        <v>165</v>
      </c>
      <c r="Z314" s="147"/>
      <c r="AA314" s="147"/>
      <c r="AB314" s="147"/>
      <c r="AC314" s="147"/>
      <c r="AD314" s="147"/>
      <c r="AE314" s="147"/>
      <c r="AF314" s="147"/>
      <c r="AG314" s="147" t="s">
        <v>166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50" t="s">
        <v>380</v>
      </c>
      <c r="D315" s="251"/>
      <c r="E315" s="251"/>
      <c r="F315" s="251"/>
      <c r="G315" s="251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168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252" t="s">
        <v>435</v>
      </c>
      <c r="D316" s="253"/>
      <c r="E316" s="253"/>
      <c r="F316" s="253"/>
      <c r="G316" s="253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168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252" t="s">
        <v>430</v>
      </c>
      <c r="D317" s="253"/>
      <c r="E317" s="253"/>
      <c r="F317" s="253"/>
      <c r="G317" s="253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168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80" t="s">
        <v>456</v>
      </c>
      <c r="D318" s="158"/>
      <c r="E318" s="159">
        <v>3.96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170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0" t="s">
        <v>457</v>
      </c>
      <c r="D319" s="158"/>
      <c r="E319" s="159">
        <v>22.36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0" t="s">
        <v>458</v>
      </c>
      <c r="D320" s="158"/>
      <c r="E320" s="159">
        <v>5.3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0">
        <v>77</v>
      </c>
      <c r="B321" s="171" t="s">
        <v>459</v>
      </c>
      <c r="C321" s="179" t="s">
        <v>460</v>
      </c>
      <c r="D321" s="172" t="s">
        <v>186</v>
      </c>
      <c r="E321" s="173">
        <v>316.2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3">
        <v>1.6000000000000001E-4</v>
      </c>
      <c r="O321" s="173">
        <f>ROUND(E321*N321,2)</f>
        <v>0.05</v>
      </c>
      <c r="P321" s="173">
        <v>0</v>
      </c>
      <c r="Q321" s="173">
        <f>ROUND(E321*P321,2)</f>
        <v>0</v>
      </c>
      <c r="R321" s="175" t="s">
        <v>434</v>
      </c>
      <c r="S321" s="175" t="s">
        <v>163</v>
      </c>
      <c r="T321" s="176" t="s">
        <v>163</v>
      </c>
      <c r="U321" s="157">
        <v>0.06</v>
      </c>
      <c r="V321" s="157">
        <f>ROUND(E321*U321,2)</f>
        <v>18.97</v>
      </c>
      <c r="W321" s="157"/>
      <c r="X321" s="157" t="s">
        <v>164</v>
      </c>
      <c r="Y321" s="157" t="s">
        <v>165</v>
      </c>
      <c r="Z321" s="147"/>
      <c r="AA321" s="147"/>
      <c r="AB321" s="147"/>
      <c r="AC321" s="147"/>
      <c r="AD321" s="147"/>
      <c r="AE321" s="147"/>
      <c r="AF321" s="147"/>
      <c r="AG321" s="147" t="s">
        <v>166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0" t="s">
        <v>380</v>
      </c>
      <c r="D322" s="251"/>
      <c r="E322" s="251"/>
      <c r="F322" s="251"/>
      <c r="G322" s="251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168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252" t="s">
        <v>435</v>
      </c>
      <c r="D323" s="253"/>
      <c r="E323" s="253"/>
      <c r="F323" s="253"/>
      <c r="G323" s="253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168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252" t="s">
        <v>430</v>
      </c>
      <c r="D324" s="253"/>
      <c r="E324" s="253"/>
      <c r="F324" s="253"/>
      <c r="G324" s="253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168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80" t="s">
        <v>461</v>
      </c>
      <c r="D325" s="158"/>
      <c r="E325" s="159">
        <v>316.2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170</v>
      </c>
      <c r="AH325" s="147">
        <v>5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0">
        <v>78</v>
      </c>
      <c r="B326" s="171" t="s">
        <v>462</v>
      </c>
      <c r="C326" s="179" t="s">
        <v>463</v>
      </c>
      <c r="D326" s="172" t="s">
        <v>161</v>
      </c>
      <c r="E326" s="173">
        <v>34.92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3">
        <v>0</v>
      </c>
      <c r="O326" s="173">
        <f>ROUND(E326*N326,2)</f>
        <v>0</v>
      </c>
      <c r="P326" s="173">
        <v>0</v>
      </c>
      <c r="Q326" s="173">
        <f>ROUND(E326*P326,2)</f>
        <v>0</v>
      </c>
      <c r="R326" s="175" t="s">
        <v>434</v>
      </c>
      <c r="S326" s="175" t="s">
        <v>163</v>
      </c>
      <c r="T326" s="176" t="s">
        <v>163</v>
      </c>
      <c r="U326" s="157">
        <v>0.38</v>
      </c>
      <c r="V326" s="157">
        <f>ROUND(E326*U326,2)</f>
        <v>13.27</v>
      </c>
      <c r="W326" s="157"/>
      <c r="X326" s="157" t="s">
        <v>164</v>
      </c>
      <c r="Y326" s="157" t="s">
        <v>165</v>
      </c>
      <c r="Z326" s="147"/>
      <c r="AA326" s="147"/>
      <c r="AB326" s="147"/>
      <c r="AC326" s="147"/>
      <c r="AD326" s="147"/>
      <c r="AE326" s="147"/>
      <c r="AF326" s="147"/>
      <c r="AG326" s="147" t="s">
        <v>166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248" t="s">
        <v>464</v>
      </c>
      <c r="D327" s="249"/>
      <c r="E327" s="249"/>
      <c r="F327" s="249"/>
      <c r="G327" s="249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188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252" t="s">
        <v>465</v>
      </c>
      <c r="D328" s="253"/>
      <c r="E328" s="253"/>
      <c r="F328" s="253"/>
      <c r="G328" s="253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168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252" t="s">
        <v>380</v>
      </c>
      <c r="D329" s="253"/>
      <c r="E329" s="253"/>
      <c r="F329" s="253"/>
      <c r="G329" s="253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168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252" t="s">
        <v>429</v>
      </c>
      <c r="D330" s="253"/>
      <c r="E330" s="253"/>
      <c r="F330" s="253"/>
      <c r="G330" s="253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168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252" t="s">
        <v>430</v>
      </c>
      <c r="D331" s="253"/>
      <c r="E331" s="253"/>
      <c r="F331" s="253"/>
      <c r="G331" s="253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168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0" t="s">
        <v>447</v>
      </c>
      <c r="D332" s="158"/>
      <c r="E332" s="159">
        <v>3.3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170</v>
      </c>
      <c r="AH332" s="147">
        <v>5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0" t="s">
        <v>466</v>
      </c>
      <c r="D333" s="158"/>
      <c r="E333" s="159">
        <v>31.62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170</v>
      </c>
      <c r="AH333" s="147">
        <v>5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1.75" outlineLevel="1" x14ac:dyDescent="0.2">
      <c r="A334" s="170">
        <v>79</v>
      </c>
      <c r="B334" s="171" t="s">
        <v>467</v>
      </c>
      <c r="C334" s="179" t="s">
        <v>468</v>
      </c>
      <c r="D334" s="172" t="s">
        <v>186</v>
      </c>
      <c r="E334" s="173">
        <v>90</v>
      </c>
      <c r="F334" s="174"/>
      <c r="G334" s="175">
        <f>ROUND(E334*F334,2)</f>
        <v>0</v>
      </c>
      <c r="H334" s="174"/>
      <c r="I334" s="175">
        <f>ROUND(E334*H334,2)</f>
        <v>0</v>
      </c>
      <c r="J334" s="174"/>
      <c r="K334" s="175">
        <f>ROUND(E334*J334,2)</f>
        <v>0</v>
      </c>
      <c r="L334" s="175">
        <v>21</v>
      </c>
      <c r="M334" s="175">
        <f>G334*(1+L334/100)</f>
        <v>0</v>
      </c>
      <c r="N334" s="173">
        <v>8.4000000000000003E-4</v>
      </c>
      <c r="O334" s="173">
        <f>ROUND(E334*N334,2)</f>
        <v>0.08</v>
      </c>
      <c r="P334" s="173">
        <v>0</v>
      </c>
      <c r="Q334" s="173">
        <f>ROUND(E334*P334,2)</f>
        <v>0</v>
      </c>
      <c r="R334" s="175" t="s">
        <v>377</v>
      </c>
      <c r="S334" s="175" t="s">
        <v>163</v>
      </c>
      <c r="T334" s="176" t="s">
        <v>163</v>
      </c>
      <c r="U334" s="157">
        <v>3.2000000000000001E-2</v>
      </c>
      <c r="V334" s="157">
        <f>ROUND(E334*U334,2)</f>
        <v>2.88</v>
      </c>
      <c r="W334" s="157"/>
      <c r="X334" s="157" t="s">
        <v>164</v>
      </c>
      <c r="Y334" s="157" t="s">
        <v>165</v>
      </c>
      <c r="Z334" s="147"/>
      <c r="AA334" s="147"/>
      <c r="AB334" s="147"/>
      <c r="AC334" s="147"/>
      <c r="AD334" s="147"/>
      <c r="AE334" s="147"/>
      <c r="AF334" s="147"/>
      <c r="AG334" s="147" t="s">
        <v>446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250" t="s">
        <v>380</v>
      </c>
      <c r="D335" s="251"/>
      <c r="E335" s="251"/>
      <c r="F335" s="251"/>
      <c r="G335" s="251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168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252" t="s">
        <v>429</v>
      </c>
      <c r="D336" s="253"/>
      <c r="E336" s="253"/>
      <c r="F336" s="253"/>
      <c r="G336" s="253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168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252" t="s">
        <v>430</v>
      </c>
      <c r="D337" s="253"/>
      <c r="E337" s="253"/>
      <c r="F337" s="253"/>
      <c r="G337" s="253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168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0" t="s">
        <v>469</v>
      </c>
      <c r="D338" s="158"/>
      <c r="E338" s="159">
        <v>90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170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70">
        <v>80</v>
      </c>
      <c r="B339" s="171" t="s">
        <v>470</v>
      </c>
      <c r="C339" s="179" t="s">
        <v>471</v>
      </c>
      <c r="D339" s="172" t="s">
        <v>219</v>
      </c>
      <c r="E339" s="173">
        <v>0.76800000000000002</v>
      </c>
      <c r="F339" s="174"/>
      <c r="G339" s="175">
        <f>ROUND(E339*F339,2)</f>
        <v>0</v>
      </c>
      <c r="H339" s="174"/>
      <c r="I339" s="175">
        <f>ROUND(E339*H339,2)</f>
        <v>0</v>
      </c>
      <c r="J339" s="174"/>
      <c r="K339" s="175">
        <f>ROUND(E339*J339,2)</f>
        <v>0</v>
      </c>
      <c r="L339" s="175">
        <v>21</v>
      </c>
      <c r="M339" s="175">
        <f>G339*(1+L339/100)</f>
        <v>0</v>
      </c>
      <c r="N339" s="173">
        <v>2.5249999999999999</v>
      </c>
      <c r="O339" s="173">
        <f>ROUND(E339*N339,2)</f>
        <v>1.94</v>
      </c>
      <c r="P339" s="173">
        <v>0</v>
      </c>
      <c r="Q339" s="173">
        <f>ROUND(E339*P339,2)</f>
        <v>0</v>
      </c>
      <c r="R339" s="175" t="s">
        <v>377</v>
      </c>
      <c r="S339" s="175" t="s">
        <v>163</v>
      </c>
      <c r="T339" s="176" t="s">
        <v>163</v>
      </c>
      <c r="U339" s="157">
        <v>3.2130000000000001</v>
      </c>
      <c r="V339" s="157">
        <f>ROUND(E339*U339,2)</f>
        <v>2.4700000000000002</v>
      </c>
      <c r="W339" s="157"/>
      <c r="X339" s="157" t="s">
        <v>164</v>
      </c>
      <c r="Y339" s="157" t="s">
        <v>165</v>
      </c>
      <c r="Z339" s="147"/>
      <c r="AA339" s="147"/>
      <c r="AB339" s="147"/>
      <c r="AC339" s="147"/>
      <c r="AD339" s="147"/>
      <c r="AE339" s="147"/>
      <c r="AF339" s="147"/>
      <c r="AG339" s="147" t="s">
        <v>197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248" t="s">
        <v>472</v>
      </c>
      <c r="D340" s="249"/>
      <c r="E340" s="249"/>
      <c r="F340" s="249"/>
      <c r="G340" s="249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188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252" t="s">
        <v>380</v>
      </c>
      <c r="D341" s="253"/>
      <c r="E341" s="253"/>
      <c r="F341" s="253"/>
      <c r="G341" s="253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168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252" t="s">
        <v>435</v>
      </c>
      <c r="D342" s="253"/>
      <c r="E342" s="253"/>
      <c r="F342" s="253"/>
      <c r="G342" s="253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168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0" t="s">
        <v>473</v>
      </c>
      <c r="D343" s="158"/>
      <c r="E343" s="159">
        <v>0.76800000000000002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170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1.75" outlineLevel="1" x14ac:dyDescent="0.2">
      <c r="A344" s="170">
        <v>81</v>
      </c>
      <c r="B344" s="171" t="s">
        <v>474</v>
      </c>
      <c r="C344" s="179" t="s">
        <v>475</v>
      </c>
      <c r="D344" s="172" t="s">
        <v>161</v>
      </c>
      <c r="E344" s="173">
        <v>9.75</v>
      </c>
      <c r="F344" s="174"/>
      <c r="G344" s="175">
        <f>ROUND(E344*F344,2)</f>
        <v>0</v>
      </c>
      <c r="H344" s="174"/>
      <c r="I344" s="175">
        <f>ROUND(E344*H344,2)</f>
        <v>0</v>
      </c>
      <c r="J344" s="174"/>
      <c r="K344" s="175">
        <f>ROUND(E344*J344,2)</f>
        <v>0</v>
      </c>
      <c r="L344" s="175">
        <v>21</v>
      </c>
      <c r="M344" s="175">
        <f>G344*(1+L344/100)</f>
        <v>0</v>
      </c>
      <c r="N344" s="173">
        <v>1.75E-3</v>
      </c>
      <c r="O344" s="173">
        <f>ROUND(E344*N344,2)</f>
        <v>0.02</v>
      </c>
      <c r="P344" s="173">
        <v>0</v>
      </c>
      <c r="Q344" s="173">
        <f>ROUND(E344*P344,2)</f>
        <v>0</v>
      </c>
      <c r="R344" s="175" t="s">
        <v>318</v>
      </c>
      <c r="S344" s="175" t="s">
        <v>163</v>
      </c>
      <c r="T344" s="176" t="s">
        <v>163</v>
      </c>
      <c r="U344" s="157">
        <v>0</v>
      </c>
      <c r="V344" s="157">
        <f>ROUND(E344*U344,2)</f>
        <v>0</v>
      </c>
      <c r="W344" s="157"/>
      <c r="X344" s="157" t="s">
        <v>319</v>
      </c>
      <c r="Y344" s="157" t="s">
        <v>165</v>
      </c>
      <c r="Z344" s="147"/>
      <c r="AA344" s="147"/>
      <c r="AB344" s="147"/>
      <c r="AC344" s="147"/>
      <c r="AD344" s="147"/>
      <c r="AE344" s="147"/>
      <c r="AF344" s="147"/>
      <c r="AG344" s="147" t="s">
        <v>320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250" t="s">
        <v>379</v>
      </c>
      <c r="D345" s="251"/>
      <c r="E345" s="251"/>
      <c r="F345" s="251"/>
      <c r="G345" s="251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168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252" t="s">
        <v>380</v>
      </c>
      <c r="D346" s="253"/>
      <c r="E346" s="253"/>
      <c r="F346" s="253"/>
      <c r="G346" s="253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168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0" t="s">
        <v>476</v>
      </c>
      <c r="D347" s="158"/>
      <c r="E347" s="159">
        <v>9.75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170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1.75" outlineLevel="1" x14ac:dyDescent="0.2">
      <c r="A348" s="170">
        <v>82</v>
      </c>
      <c r="B348" s="171" t="s">
        <v>477</v>
      </c>
      <c r="C348" s="179" t="s">
        <v>478</v>
      </c>
      <c r="D348" s="172" t="s">
        <v>317</v>
      </c>
      <c r="E348" s="173">
        <v>117</v>
      </c>
      <c r="F348" s="174"/>
      <c r="G348" s="175">
        <f>ROUND(E348*F348,2)</f>
        <v>0</v>
      </c>
      <c r="H348" s="174"/>
      <c r="I348" s="175">
        <f>ROUND(E348*H348,2)</f>
        <v>0</v>
      </c>
      <c r="J348" s="174"/>
      <c r="K348" s="175">
        <f>ROUND(E348*J348,2)</f>
        <v>0</v>
      </c>
      <c r="L348" s="175">
        <v>21</v>
      </c>
      <c r="M348" s="175">
        <f>G348*(1+L348/100)</f>
        <v>0</v>
      </c>
      <c r="N348" s="173">
        <v>1E-3</v>
      </c>
      <c r="O348" s="173">
        <f>ROUND(E348*N348,2)</f>
        <v>0.12</v>
      </c>
      <c r="P348" s="173">
        <v>0</v>
      </c>
      <c r="Q348" s="173">
        <f>ROUND(E348*P348,2)</f>
        <v>0</v>
      </c>
      <c r="R348" s="175" t="s">
        <v>318</v>
      </c>
      <c r="S348" s="175" t="s">
        <v>163</v>
      </c>
      <c r="T348" s="176" t="s">
        <v>163</v>
      </c>
      <c r="U348" s="157">
        <v>0</v>
      </c>
      <c r="V348" s="157">
        <f>ROUND(E348*U348,2)</f>
        <v>0</v>
      </c>
      <c r="W348" s="157"/>
      <c r="X348" s="157" t="s">
        <v>319</v>
      </c>
      <c r="Y348" s="157" t="s">
        <v>165</v>
      </c>
      <c r="Z348" s="147"/>
      <c r="AA348" s="147"/>
      <c r="AB348" s="147"/>
      <c r="AC348" s="147"/>
      <c r="AD348" s="147"/>
      <c r="AE348" s="147"/>
      <c r="AF348" s="147"/>
      <c r="AG348" s="147" t="s">
        <v>320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0" t="s">
        <v>379</v>
      </c>
      <c r="D349" s="251"/>
      <c r="E349" s="251"/>
      <c r="F349" s="251"/>
      <c r="G349" s="251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168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252" t="s">
        <v>380</v>
      </c>
      <c r="D350" s="253"/>
      <c r="E350" s="253"/>
      <c r="F350" s="253"/>
      <c r="G350" s="253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168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80" t="s">
        <v>479</v>
      </c>
      <c r="D351" s="158"/>
      <c r="E351" s="159">
        <v>117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170</v>
      </c>
      <c r="AH351" s="147">
        <v>5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13.6" x14ac:dyDescent="0.2">
      <c r="A352" s="163" t="s">
        <v>157</v>
      </c>
      <c r="B352" s="164" t="s">
        <v>86</v>
      </c>
      <c r="C352" s="178" t="s">
        <v>87</v>
      </c>
      <c r="D352" s="165"/>
      <c r="E352" s="166"/>
      <c r="F352" s="167"/>
      <c r="G352" s="167">
        <f>SUMIF(AG353:AG363,"&lt;&gt;NOR",G353:G363)</f>
        <v>0</v>
      </c>
      <c r="H352" s="167"/>
      <c r="I352" s="167">
        <f>SUM(I353:I363)</f>
        <v>0</v>
      </c>
      <c r="J352" s="167"/>
      <c r="K352" s="167">
        <f>SUM(K353:K363)</f>
        <v>0</v>
      </c>
      <c r="L352" s="167"/>
      <c r="M352" s="167">
        <f>SUM(M353:M363)</f>
        <v>0</v>
      </c>
      <c r="N352" s="166"/>
      <c r="O352" s="166">
        <f>SUM(O353:O363)</f>
        <v>6.5600000000000005</v>
      </c>
      <c r="P352" s="166"/>
      <c r="Q352" s="166">
        <f>SUM(Q353:Q363)</f>
        <v>0</v>
      </c>
      <c r="R352" s="167"/>
      <c r="S352" s="167"/>
      <c r="T352" s="168"/>
      <c r="U352" s="162"/>
      <c r="V352" s="162">
        <f>SUM(V353:V363)</f>
        <v>2.87</v>
      </c>
      <c r="W352" s="162"/>
      <c r="X352" s="162"/>
      <c r="Y352" s="162"/>
      <c r="AG352" t="s">
        <v>158</v>
      </c>
    </row>
    <row r="353" spans="1:60" ht="21.75" outlineLevel="1" x14ac:dyDescent="0.2">
      <c r="A353" s="170">
        <v>83</v>
      </c>
      <c r="B353" s="171" t="s">
        <v>480</v>
      </c>
      <c r="C353" s="179" t="s">
        <v>481</v>
      </c>
      <c r="D353" s="172" t="s">
        <v>161</v>
      </c>
      <c r="E353" s="173">
        <v>5.9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5">
        <f>G353*(1+L353/100)</f>
        <v>0</v>
      </c>
      <c r="N353" s="173">
        <v>0.60721000000000003</v>
      </c>
      <c r="O353" s="173">
        <f>ROUND(E353*N353,2)</f>
        <v>3.58</v>
      </c>
      <c r="P353" s="173">
        <v>0</v>
      </c>
      <c r="Q353" s="173">
        <f>ROUND(E353*P353,2)</f>
        <v>0</v>
      </c>
      <c r="R353" s="175" t="s">
        <v>162</v>
      </c>
      <c r="S353" s="175" t="s">
        <v>163</v>
      </c>
      <c r="T353" s="176" t="s">
        <v>163</v>
      </c>
      <c r="U353" s="157">
        <v>2.3E-2</v>
      </c>
      <c r="V353" s="157">
        <f>ROUND(E353*U353,2)</f>
        <v>0.14000000000000001</v>
      </c>
      <c r="W353" s="157"/>
      <c r="X353" s="157" t="s">
        <v>164</v>
      </c>
      <c r="Y353" s="157" t="s">
        <v>165</v>
      </c>
      <c r="Z353" s="147"/>
      <c r="AA353" s="147"/>
      <c r="AB353" s="147"/>
      <c r="AC353" s="147"/>
      <c r="AD353" s="147"/>
      <c r="AE353" s="147"/>
      <c r="AF353" s="147"/>
      <c r="AG353" s="147" t="s">
        <v>166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248" t="s">
        <v>482</v>
      </c>
      <c r="D354" s="249"/>
      <c r="E354" s="249"/>
      <c r="F354" s="249"/>
      <c r="G354" s="249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188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252" t="s">
        <v>379</v>
      </c>
      <c r="D355" s="253"/>
      <c r="E355" s="253"/>
      <c r="F355" s="253"/>
      <c r="G355" s="253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168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252" t="s">
        <v>380</v>
      </c>
      <c r="D356" s="253"/>
      <c r="E356" s="253"/>
      <c r="F356" s="253"/>
      <c r="G356" s="253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168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4"/>
      <c r="B357" s="155"/>
      <c r="C357" s="180" t="s">
        <v>483</v>
      </c>
      <c r="D357" s="158"/>
      <c r="E357" s="159">
        <v>5.9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170</v>
      </c>
      <c r="AH357" s="147">
        <v>5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0">
        <v>84</v>
      </c>
      <c r="B358" s="171" t="s">
        <v>484</v>
      </c>
      <c r="C358" s="179" t="s">
        <v>485</v>
      </c>
      <c r="D358" s="172" t="s">
        <v>219</v>
      </c>
      <c r="E358" s="173">
        <v>1.18</v>
      </c>
      <c r="F358" s="174"/>
      <c r="G358" s="175">
        <f>ROUND(E358*F358,2)</f>
        <v>0</v>
      </c>
      <c r="H358" s="174"/>
      <c r="I358" s="175">
        <f>ROUND(E358*H358,2)</f>
        <v>0</v>
      </c>
      <c r="J358" s="174"/>
      <c r="K358" s="175">
        <f>ROUND(E358*J358,2)</f>
        <v>0</v>
      </c>
      <c r="L358" s="175">
        <v>21</v>
      </c>
      <c r="M358" s="175">
        <f>G358*(1+L358/100)</f>
        <v>0</v>
      </c>
      <c r="N358" s="173">
        <v>2.5249999999999999</v>
      </c>
      <c r="O358" s="173">
        <f>ROUND(E358*N358,2)</f>
        <v>2.98</v>
      </c>
      <c r="P358" s="173">
        <v>0</v>
      </c>
      <c r="Q358" s="173">
        <f>ROUND(E358*P358,2)</f>
        <v>0</v>
      </c>
      <c r="R358" s="175" t="s">
        <v>377</v>
      </c>
      <c r="S358" s="175" t="s">
        <v>163</v>
      </c>
      <c r="T358" s="176" t="s">
        <v>163</v>
      </c>
      <c r="U358" s="157">
        <v>2.3170000000000002</v>
      </c>
      <c r="V358" s="157">
        <f>ROUND(E358*U358,2)</f>
        <v>2.73</v>
      </c>
      <c r="W358" s="157"/>
      <c r="X358" s="157" t="s">
        <v>164</v>
      </c>
      <c r="Y358" s="157" t="s">
        <v>165</v>
      </c>
      <c r="Z358" s="147"/>
      <c r="AA358" s="147"/>
      <c r="AB358" s="147"/>
      <c r="AC358" s="147"/>
      <c r="AD358" s="147"/>
      <c r="AE358" s="147"/>
      <c r="AF358" s="147"/>
      <c r="AG358" s="147" t="s">
        <v>166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248" t="s">
        <v>472</v>
      </c>
      <c r="D359" s="249"/>
      <c r="E359" s="249"/>
      <c r="F359" s="249"/>
      <c r="G359" s="249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188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4"/>
      <c r="B360" s="155"/>
      <c r="C360" s="252" t="s">
        <v>486</v>
      </c>
      <c r="D360" s="253"/>
      <c r="E360" s="253"/>
      <c r="F360" s="253"/>
      <c r="G360" s="253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168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252" t="s">
        <v>379</v>
      </c>
      <c r="D361" s="253"/>
      <c r="E361" s="253"/>
      <c r="F361" s="253"/>
      <c r="G361" s="253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168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252" t="s">
        <v>380</v>
      </c>
      <c r="D362" s="253"/>
      <c r="E362" s="253"/>
      <c r="F362" s="253"/>
      <c r="G362" s="253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168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0" t="s">
        <v>487</v>
      </c>
      <c r="D363" s="158"/>
      <c r="E363" s="159">
        <v>1.18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170</v>
      </c>
      <c r="AH363" s="147">
        <v>5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13.6" x14ac:dyDescent="0.2">
      <c r="A364" s="163" t="s">
        <v>157</v>
      </c>
      <c r="B364" s="164" t="s">
        <v>88</v>
      </c>
      <c r="C364" s="178" t="s">
        <v>89</v>
      </c>
      <c r="D364" s="165"/>
      <c r="E364" s="166"/>
      <c r="F364" s="167"/>
      <c r="G364" s="167">
        <f>SUMIF(AG365:AG393,"&lt;&gt;NOR",G365:G393)</f>
        <v>0</v>
      </c>
      <c r="H364" s="167"/>
      <c r="I364" s="167">
        <f>SUM(I365:I393)</f>
        <v>0</v>
      </c>
      <c r="J364" s="167"/>
      <c r="K364" s="167">
        <f>SUM(K365:K393)</f>
        <v>0</v>
      </c>
      <c r="L364" s="167"/>
      <c r="M364" s="167">
        <f>SUM(M365:M393)</f>
        <v>0</v>
      </c>
      <c r="N364" s="166"/>
      <c r="O364" s="166">
        <f>SUM(O365:O393)</f>
        <v>127.15</v>
      </c>
      <c r="P364" s="166"/>
      <c r="Q364" s="166">
        <f>SUM(Q365:Q393)</f>
        <v>0</v>
      </c>
      <c r="R364" s="167"/>
      <c r="S364" s="167"/>
      <c r="T364" s="168"/>
      <c r="U364" s="162"/>
      <c r="V364" s="162">
        <f>SUM(V365:V393)</f>
        <v>4.93</v>
      </c>
      <c r="W364" s="162"/>
      <c r="X364" s="162"/>
      <c r="Y364" s="162"/>
      <c r="AG364" t="s">
        <v>158</v>
      </c>
    </row>
    <row r="365" spans="1:60" ht="21.75" outlineLevel="1" x14ac:dyDescent="0.2">
      <c r="A365" s="170">
        <v>85</v>
      </c>
      <c r="B365" s="171" t="s">
        <v>488</v>
      </c>
      <c r="C365" s="179" t="s">
        <v>489</v>
      </c>
      <c r="D365" s="172" t="s">
        <v>161</v>
      </c>
      <c r="E365" s="173">
        <v>3</v>
      </c>
      <c r="F365" s="174"/>
      <c r="G365" s="175">
        <f>ROUND(E365*F365,2)</f>
        <v>0</v>
      </c>
      <c r="H365" s="174"/>
      <c r="I365" s="175">
        <f>ROUND(E365*H365,2)</f>
        <v>0</v>
      </c>
      <c r="J365" s="174"/>
      <c r="K365" s="175">
        <f>ROUND(E365*J365,2)</f>
        <v>0</v>
      </c>
      <c r="L365" s="175">
        <v>21</v>
      </c>
      <c r="M365" s="175">
        <f>G365*(1+L365/100)</f>
        <v>0</v>
      </c>
      <c r="N365" s="173">
        <v>0.28799999999999998</v>
      </c>
      <c r="O365" s="173">
        <f>ROUND(E365*N365,2)</f>
        <v>0.86</v>
      </c>
      <c r="P365" s="173">
        <v>0</v>
      </c>
      <c r="Q365" s="173">
        <f>ROUND(E365*P365,2)</f>
        <v>0</v>
      </c>
      <c r="R365" s="175" t="s">
        <v>162</v>
      </c>
      <c r="S365" s="175" t="s">
        <v>163</v>
      </c>
      <c r="T365" s="176" t="s">
        <v>163</v>
      </c>
      <c r="U365" s="157">
        <v>2.3E-2</v>
      </c>
      <c r="V365" s="157">
        <f>ROUND(E365*U365,2)</f>
        <v>7.0000000000000007E-2</v>
      </c>
      <c r="W365" s="157"/>
      <c r="X365" s="157" t="s">
        <v>164</v>
      </c>
      <c r="Y365" s="157" t="s">
        <v>165</v>
      </c>
      <c r="Z365" s="147"/>
      <c r="AA365" s="147"/>
      <c r="AB365" s="147"/>
      <c r="AC365" s="147"/>
      <c r="AD365" s="147"/>
      <c r="AE365" s="147"/>
      <c r="AF365" s="147"/>
      <c r="AG365" s="147" t="s">
        <v>166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50" t="s">
        <v>490</v>
      </c>
      <c r="D366" s="251"/>
      <c r="E366" s="251"/>
      <c r="F366" s="251"/>
      <c r="G366" s="251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168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252" t="s">
        <v>167</v>
      </c>
      <c r="D367" s="253"/>
      <c r="E367" s="253"/>
      <c r="F367" s="253"/>
      <c r="G367" s="253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168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80" t="s">
        <v>491</v>
      </c>
      <c r="D368" s="158"/>
      <c r="E368" s="159">
        <v>3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170</v>
      </c>
      <c r="AH368" s="147">
        <v>5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70">
        <v>86</v>
      </c>
      <c r="B369" s="171" t="s">
        <v>492</v>
      </c>
      <c r="C369" s="179" t="s">
        <v>493</v>
      </c>
      <c r="D369" s="172" t="s">
        <v>335</v>
      </c>
      <c r="E369" s="173">
        <v>1</v>
      </c>
      <c r="F369" s="174"/>
      <c r="G369" s="175">
        <f>ROUND(E369*F369,2)</f>
        <v>0</v>
      </c>
      <c r="H369" s="174"/>
      <c r="I369" s="175">
        <f>ROUND(E369*H369,2)</f>
        <v>0</v>
      </c>
      <c r="J369" s="174"/>
      <c r="K369" s="175">
        <f>ROUND(E369*J369,2)</f>
        <v>0</v>
      </c>
      <c r="L369" s="175">
        <v>21</v>
      </c>
      <c r="M369" s="175">
        <f>G369*(1+L369/100)</f>
        <v>0</v>
      </c>
      <c r="N369" s="173">
        <v>7.0200000000000002E-3</v>
      </c>
      <c r="O369" s="173">
        <f>ROUND(E369*N369,2)</f>
        <v>0.01</v>
      </c>
      <c r="P369" s="173">
        <v>0</v>
      </c>
      <c r="Q369" s="173">
        <f>ROUND(E369*P369,2)</f>
        <v>0</v>
      </c>
      <c r="R369" s="175" t="s">
        <v>494</v>
      </c>
      <c r="S369" s="175" t="s">
        <v>163</v>
      </c>
      <c r="T369" s="176" t="s">
        <v>163</v>
      </c>
      <c r="U369" s="157">
        <v>1.3140000000000001</v>
      </c>
      <c r="V369" s="157">
        <f>ROUND(E369*U369,2)</f>
        <v>1.31</v>
      </c>
      <c r="W369" s="157"/>
      <c r="X369" s="157" t="s">
        <v>164</v>
      </c>
      <c r="Y369" s="157" t="s">
        <v>165</v>
      </c>
      <c r="Z369" s="147"/>
      <c r="AA369" s="147"/>
      <c r="AB369" s="147"/>
      <c r="AC369" s="147"/>
      <c r="AD369" s="147"/>
      <c r="AE369" s="147"/>
      <c r="AF369" s="147"/>
      <c r="AG369" s="147" t="s">
        <v>166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50" t="s">
        <v>495</v>
      </c>
      <c r="D370" s="251"/>
      <c r="E370" s="251"/>
      <c r="F370" s="251"/>
      <c r="G370" s="251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168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252" t="s">
        <v>167</v>
      </c>
      <c r="D371" s="253"/>
      <c r="E371" s="253"/>
      <c r="F371" s="253"/>
      <c r="G371" s="253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168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0" t="s">
        <v>72</v>
      </c>
      <c r="D372" s="158"/>
      <c r="E372" s="159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170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1.75" outlineLevel="1" x14ac:dyDescent="0.2">
      <c r="A373" s="170">
        <v>87</v>
      </c>
      <c r="B373" s="171" t="s">
        <v>496</v>
      </c>
      <c r="C373" s="179" t="s">
        <v>497</v>
      </c>
      <c r="D373" s="172" t="s">
        <v>335</v>
      </c>
      <c r="E373" s="173">
        <v>1</v>
      </c>
      <c r="F373" s="174"/>
      <c r="G373" s="175">
        <f>ROUND(E373*F373,2)</f>
        <v>0</v>
      </c>
      <c r="H373" s="174"/>
      <c r="I373" s="175">
        <f>ROUND(E373*H373,2)</f>
        <v>0</v>
      </c>
      <c r="J373" s="174"/>
      <c r="K373" s="175">
        <f>ROUND(E373*J373,2)</f>
        <v>0</v>
      </c>
      <c r="L373" s="175">
        <v>21</v>
      </c>
      <c r="M373" s="175">
        <f>G373*(1+L373/100)</f>
        <v>0</v>
      </c>
      <c r="N373" s="173">
        <v>4.7620000000000003E-2</v>
      </c>
      <c r="O373" s="173">
        <f>ROUND(E373*N373,2)</f>
        <v>0.05</v>
      </c>
      <c r="P373" s="173">
        <v>0</v>
      </c>
      <c r="Q373" s="173">
        <f>ROUND(E373*P373,2)</f>
        <v>0</v>
      </c>
      <c r="R373" s="175" t="s">
        <v>494</v>
      </c>
      <c r="S373" s="175" t="s">
        <v>163</v>
      </c>
      <c r="T373" s="176" t="s">
        <v>163</v>
      </c>
      <c r="U373" s="157">
        <v>1.0940000000000001</v>
      </c>
      <c r="V373" s="157">
        <f>ROUND(E373*U373,2)</f>
        <v>1.0900000000000001</v>
      </c>
      <c r="W373" s="157"/>
      <c r="X373" s="157" t="s">
        <v>164</v>
      </c>
      <c r="Y373" s="157" t="s">
        <v>165</v>
      </c>
      <c r="Z373" s="147"/>
      <c r="AA373" s="147"/>
      <c r="AB373" s="147"/>
      <c r="AC373" s="147"/>
      <c r="AD373" s="147"/>
      <c r="AE373" s="147"/>
      <c r="AF373" s="147"/>
      <c r="AG373" s="147" t="s">
        <v>166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250" t="s">
        <v>498</v>
      </c>
      <c r="D374" s="251"/>
      <c r="E374" s="251"/>
      <c r="F374" s="251"/>
      <c r="G374" s="251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168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252" t="s">
        <v>167</v>
      </c>
      <c r="D375" s="253"/>
      <c r="E375" s="253"/>
      <c r="F375" s="253"/>
      <c r="G375" s="253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168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80" t="s">
        <v>72</v>
      </c>
      <c r="D376" s="158"/>
      <c r="E376" s="159">
        <v>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170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0">
        <v>88</v>
      </c>
      <c r="B377" s="171" t="s">
        <v>499</v>
      </c>
      <c r="C377" s="179" t="s">
        <v>500</v>
      </c>
      <c r="D377" s="172" t="s">
        <v>335</v>
      </c>
      <c r="E377" s="173">
        <v>2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21</v>
      </c>
      <c r="M377" s="175">
        <f>G377*(1+L377/100)</f>
        <v>0</v>
      </c>
      <c r="N377" s="173">
        <v>0.32906000000000002</v>
      </c>
      <c r="O377" s="173">
        <f>ROUND(E377*N377,2)</f>
        <v>0.66</v>
      </c>
      <c r="P377" s="173">
        <v>0</v>
      </c>
      <c r="Q377" s="173">
        <f>ROUND(E377*P377,2)</f>
        <v>0</v>
      </c>
      <c r="R377" s="175" t="s">
        <v>494</v>
      </c>
      <c r="S377" s="175" t="s">
        <v>163</v>
      </c>
      <c r="T377" s="176" t="s">
        <v>163</v>
      </c>
      <c r="U377" s="157">
        <v>1.1819999999999999</v>
      </c>
      <c r="V377" s="157">
        <f>ROUND(E377*U377,2)</f>
        <v>2.36</v>
      </c>
      <c r="W377" s="157"/>
      <c r="X377" s="157" t="s">
        <v>164</v>
      </c>
      <c r="Y377" s="157" t="s">
        <v>165</v>
      </c>
      <c r="Z377" s="147"/>
      <c r="AA377" s="147"/>
      <c r="AB377" s="147"/>
      <c r="AC377" s="147"/>
      <c r="AD377" s="147"/>
      <c r="AE377" s="147"/>
      <c r="AF377" s="147"/>
      <c r="AG377" s="147" t="s">
        <v>166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248" t="s">
        <v>501</v>
      </c>
      <c r="D378" s="249"/>
      <c r="E378" s="249"/>
      <c r="F378" s="249"/>
      <c r="G378" s="249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188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252" t="s">
        <v>490</v>
      </c>
      <c r="D379" s="253"/>
      <c r="E379" s="253"/>
      <c r="F379" s="253"/>
      <c r="G379" s="253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168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252" t="s">
        <v>167</v>
      </c>
      <c r="D380" s="253"/>
      <c r="E380" s="253"/>
      <c r="F380" s="253"/>
      <c r="G380" s="253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168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0" t="s">
        <v>76</v>
      </c>
      <c r="D381" s="158"/>
      <c r="E381" s="159">
        <v>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170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1.75" outlineLevel="1" x14ac:dyDescent="0.2">
      <c r="A382" s="170">
        <v>89</v>
      </c>
      <c r="B382" s="171" t="s">
        <v>502</v>
      </c>
      <c r="C382" s="179" t="s">
        <v>503</v>
      </c>
      <c r="D382" s="172" t="s">
        <v>219</v>
      </c>
      <c r="E382" s="173">
        <v>0.2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21</v>
      </c>
      <c r="M382" s="175">
        <f>G382*(1+L382/100)</f>
        <v>0</v>
      </c>
      <c r="N382" s="173">
        <v>2.5249999999999999</v>
      </c>
      <c r="O382" s="173">
        <f>ROUND(E382*N382,2)</f>
        <v>0.51</v>
      </c>
      <c r="P382" s="173">
        <v>0</v>
      </c>
      <c r="Q382" s="173">
        <f>ROUND(E382*P382,2)</f>
        <v>0</v>
      </c>
      <c r="R382" s="175"/>
      <c r="S382" s="175" t="s">
        <v>309</v>
      </c>
      <c r="T382" s="176" t="s">
        <v>310</v>
      </c>
      <c r="U382" s="157">
        <v>0.47699999999999998</v>
      </c>
      <c r="V382" s="157">
        <f>ROUND(E382*U382,2)</f>
        <v>0.1</v>
      </c>
      <c r="W382" s="157"/>
      <c r="X382" s="157" t="s">
        <v>164</v>
      </c>
      <c r="Y382" s="157" t="s">
        <v>165</v>
      </c>
      <c r="Z382" s="147"/>
      <c r="AA382" s="147"/>
      <c r="AB382" s="147"/>
      <c r="AC382" s="147"/>
      <c r="AD382" s="147"/>
      <c r="AE382" s="147"/>
      <c r="AF382" s="147"/>
      <c r="AG382" s="147" t="s">
        <v>166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250" t="s">
        <v>490</v>
      </c>
      <c r="D383" s="251"/>
      <c r="E383" s="251"/>
      <c r="F383" s="251"/>
      <c r="G383" s="251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168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252" t="s">
        <v>167</v>
      </c>
      <c r="D384" s="253"/>
      <c r="E384" s="253"/>
      <c r="F384" s="253"/>
      <c r="G384" s="253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168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0" t="s">
        <v>504</v>
      </c>
      <c r="D385" s="158"/>
      <c r="E385" s="159">
        <v>0.2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170</v>
      </c>
      <c r="AH385" s="147">
        <v>5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43.5" outlineLevel="1" x14ac:dyDescent="0.2">
      <c r="A386" s="170">
        <v>90</v>
      </c>
      <c r="B386" s="171" t="s">
        <v>505</v>
      </c>
      <c r="C386" s="179" t="s">
        <v>506</v>
      </c>
      <c r="D386" s="172" t="s">
        <v>335</v>
      </c>
      <c r="E386" s="173">
        <v>2</v>
      </c>
      <c r="F386" s="174"/>
      <c r="G386" s="175">
        <f>ROUND(E386*F386,2)</f>
        <v>0</v>
      </c>
      <c r="H386" s="174"/>
      <c r="I386" s="175">
        <f>ROUND(E386*H386,2)</f>
        <v>0</v>
      </c>
      <c r="J386" s="174"/>
      <c r="K386" s="175">
        <f>ROUND(E386*J386,2)</f>
        <v>0</v>
      </c>
      <c r="L386" s="175">
        <v>21</v>
      </c>
      <c r="M386" s="175">
        <f>G386*(1+L386/100)</f>
        <v>0</v>
      </c>
      <c r="N386" s="173">
        <v>0.03</v>
      </c>
      <c r="O386" s="173">
        <f>ROUND(E386*N386,2)</f>
        <v>0.06</v>
      </c>
      <c r="P386" s="173">
        <v>0</v>
      </c>
      <c r="Q386" s="173">
        <f>ROUND(E386*P386,2)</f>
        <v>0</v>
      </c>
      <c r="R386" s="175" t="s">
        <v>318</v>
      </c>
      <c r="S386" s="175" t="s">
        <v>163</v>
      </c>
      <c r="T386" s="176" t="s">
        <v>163</v>
      </c>
      <c r="U386" s="157">
        <v>0</v>
      </c>
      <c r="V386" s="157">
        <f>ROUND(E386*U386,2)</f>
        <v>0</v>
      </c>
      <c r="W386" s="157"/>
      <c r="X386" s="157" t="s">
        <v>319</v>
      </c>
      <c r="Y386" s="157" t="s">
        <v>165</v>
      </c>
      <c r="Z386" s="147"/>
      <c r="AA386" s="147"/>
      <c r="AB386" s="147"/>
      <c r="AC386" s="147"/>
      <c r="AD386" s="147"/>
      <c r="AE386" s="147"/>
      <c r="AF386" s="147"/>
      <c r="AG386" s="147" t="s">
        <v>320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250" t="s">
        <v>490</v>
      </c>
      <c r="D387" s="251"/>
      <c r="E387" s="251"/>
      <c r="F387" s="251"/>
      <c r="G387" s="251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168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252" t="s">
        <v>167</v>
      </c>
      <c r="D388" s="253"/>
      <c r="E388" s="253"/>
      <c r="F388" s="253"/>
      <c r="G388" s="253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168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0" t="s">
        <v>507</v>
      </c>
      <c r="D389" s="158"/>
      <c r="E389" s="159">
        <v>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170</v>
      </c>
      <c r="AH389" s="147">
        <v>5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0">
        <v>91</v>
      </c>
      <c r="B390" s="171" t="s">
        <v>508</v>
      </c>
      <c r="C390" s="179" t="s">
        <v>509</v>
      </c>
      <c r="D390" s="172" t="s">
        <v>335</v>
      </c>
      <c r="E390" s="173">
        <v>1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21</v>
      </c>
      <c r="M390" s="175">
        <f>G390*(1+L390/100)</f>
        <v>0</v>
      </c>
      <c r="N390" s="173">
        <v>125</v>
      </c>
      <c r="O390" s="173">
        <f>ROUND(E390*N390,2)</f>
        <v>125</v>
      </c>
      <c r="P390" s="173">
        <v>0</v>
      </c>
      <c r="Q390" s="173">
        <f>ROUND(E390*P390,2)</f>
        <v>0</v>
      </c>
      <c r="R390" s="175"/>
      <c r="S390" s="175" t="s">
        <v>309</v>
      </c>
      <c r="T390" s="176" t="s">
        <v>310</v>
      </c>
      <c r="U390" s="157">
        <v>0</v>
      </c>
      <c r="V390" s="157">
        <f>ROUND(E390*U390,2)</f>
        <v>0</v>
      </c>
      <c r="W390" s="157"/>
      <c r="X390" s="157" t="s">
        <v>319</v>
      </c>
      <c r="Y390" s="157" t="s">
        <v>165</v>
      </c>
      <c r="Z390" s="147"/>
      <c r="AA390" s="147"/>
      <c r="AB390" s="147"/>
      <c r="AC390" s="147"/>
      <c r="AD390" s="147"/>
      <c r="AE390" s="147"/>
      <c r="AF390" s="147"/>
      <c r="AG390" s="147" t="s">
        <v>320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250" t="s">
        <v>495</v>
      </c>
      <c r="D391" s="251"/>
      <c r="E391" s="251"/>
      <c r="F391" s="251"/>
      <c r="G391" s="251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168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252" t="s">
        <v>167</v>
      </c>
      <c r="D392" s="253"/>
      <c r="E392" s="253"/>
      <c r="F392" s="253"/>
      <c r="G392" s="253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168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80" t="s">
        <v>510</v>
      </c>
      <c r="D393" s="158"/>
      <c r="E393" s="159">
        <v>1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170</v>
      </c>
      <c r="AH393" s="147">
        <v>5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13.6" x14ac:dyDescent="0.2">
      <c r="A394" s="163" t="s">
        <v>157</v>
      </c>
      <c r="B394" s="164" t="s">
        <v>92</v>
      </c>
      <c r="C394" s="178" t="s">
        <v>93</v>
      </c>
      <c r="D394" s="165"/>
      <c r="E394" s="166"/>
      <c r="F394" s="167"/>
      <c r="G394" s="167">
        <f>SUMIF(AG395:AG414,"&lt;&gt;NOR",G395:G414)</f>
        <v>0</v>
      </c>
      <c r="H394" s="167"/>
      <c r="I394" s="167">
        <f>SUM(I395:I414)</f>
        <v>0</v>
      </c>
      <c r="J394" s="167"/>
      <c r="K394" s="167">
        <f>SUM(K395:K414)</f>
        <v>0</v>
      </c>
      <c r="L394" s="167"/>
      <c r="M394" s="167">
        <f>SUM(M395:M414)</f>
        <v>0</v>
      </c>
      <c r="N394" s="166"/>
      <c r="O394" s="166">
        <f>SUM(O395:O414)</f>
        <v>1.51</v>
      </c>
      <c r="P394" s="166"/>
      <c r="Q394" s="166">
        <f>SUM(Q395:Q414)</f>
        <v>14.4</v>
      </c>
      <c r="R394" s="167"/>
      <c r="S394" s="167"/>
      <c r="T394" s="168"/>
      <c r="U394" s="162"/>
      <c r="V394" s="162">
        <f>SUM(V395:V414)</f>
        <v>64.739999999999995</v>
      </c>
      <c r="W394" s="162"/>
      <c r="X394" s="162"/>
      <c r="Y394" s="162"/>
      <c r="AG394" t="s">
        <v>158</v>
      </c>
    </row>
    <row r="395" spans="1:60" outlineLevel="1" x14ac:dyDescent="0.2">
      <c r="A395" s="170">
        <v>92</v>
      </c>
      <c r="B395" s="171" t="s">
        <v>511</v>
      </c>
      <c r="C395" s="179" t="s">
        <v>512</v>
      </c>
      <c r="D395" s="172" t="s">
        <v>335</v>
      </c>
      <c r="E395" s="173">
        <v>30</v>
      </c>
      <c r="F395" s="174"/>
      <c r="G395" s="175">
        <f>ROUND(E395*F395,2)</f>
        <v>0</v>
      </c>
      <c r="H395" s="174"/>
      <c r="I395" s="175">
        <f>ROUND(E395*H395,2)</f>
        <v>0</v>
      </c>
      <c r="J395" s="174"/>
      <c r="K395" s="175">
        <f>ROUND(E395*J395,2)</f>
        <v>0</v>
      </c>
      <c r="L395" s="175">
        <v>21</v>
      </c>
      <c r="M395" s="175">
        <f>G395*(1+L395/100)</f>
        <v>0</v>
      </c>
      <c r="N395" s="173">
        <v>5.0450000000000002E-2</v>
      </c>
      <c r="O395" s="173">
        <f>ROUND(E395*N395,2)</f>
        <v>1.51</v>
      </c>
      <c r="P395" s="173">
        <v>0</v>
      </c>
      <c r="Q395" s="173">
        <f>ROUND(E395*P395,2)</f>
        <v>0</v>
      </c>
      <c r="R395" s="175"/>
      <c r="S395" s="175" t="s">
        <v>163</v>
      </c>
      <c r="T395" s="176" t="s">
        <v>163</v>
      </c>
      <c r="U395" s="157">
        <v>0.623</v>
      </c>
      <c r="V395" s="157">
        <f>ROUND(E395*U395,2)</f>
        <v>18.690000000000001</v>
      </c>
      <c r="W395" s="157"/>
      <c r="X395" s="157" t="s">
        <v>164</v>
      </c>
      <c r="Y395" s="157" t="s">
        <v>165</v>
      </c>
      <c r="Z395" s="147"/>
      <c r="AA395" s="147"/>
      <c r="AB395" s="147"/>
      <c r="AC395" s="147"/>
      <c r="AD395" s="147"/>
      <c r="AE395" s="147"/>
      <c r="AF395" s="147"/>
      <c r="AG395" s="147" t="s">
        <v>166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50" t="s">
        <v>380</v>
      </c>
      <c r="D396" s="251"/>
      <c r="E396" s="251"/>
      <c r="F396" s="251"/>
      <c r="G396" s="251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168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252" t="s">
        <v>429</v>
      </c>
      <c r="D397" s="253"/>
      <c r="E397" s="253"/>
      <c r="F397" s="253"/>
      <c r="G397" s="253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168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252" t="s">
        <v>430</v>
      </c>
      <c r="D398" s="253"/>
      <c r="E398" s="253"/>
      <c r="F398" s="253"/>
      <c r="G398" s="253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168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0" t="s">
        <v>513</v>
      </c>
      <c r="D399" s="158"/>
      <c r="E399" s="159">
        <v>30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170</v>
      </c>
      <c r="AH399" s="147">
        <v>5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0">
        <v>93</v>
      </c>
      <c r="B400" s="171" t="s">
        <v>514</v>
      </c>
      <c r="C400" s="179" t="s">
        <v>515</v>
      </c>
      <c r="D400" s="172" t="s">
        <v>335</v>
      </c>
      <c r="E400" s="173">
        <v>30</v>
      </c>
      <c r="F400" s="174"/>
      <c r="G400" s="175">
        <f>ROUND(E400*F400,2)</f>
        <v>0</v>
      </c>
      <c r="H400" s="174"/>
      <c r="I400" s="175">
        <f>ROUND(E400*H400,2)</f>
        <v>0</v>
      </c>
      <c r="J400" s="174"/>
      <c r="K400" s="175">
        <f>ROUND(E400*J400,2)</f>
        <v>0</v>
      </c>
      <c r="L400" s="175">
        <v>21</v>
      </c>
      <c r="M400" s="175">
        <f>G400*(1+L400/100)</f>
        <v>0</v>
      </c>
      <c r="N400" s="173">
        <v>0</v>
      </c>
      <c r="O400" s="173">
        <f>ROUND(E400*N400,2)</f>
        <v>0</v>
      </c>
      <c r="P400" s="173">
        <v>0.48</v>
      </c>
      <c r="Q400" s="173">
        <f>ROUND(E400*P400,2)</f>
        <v>14.4</v>
      </c>
      <c r="R400" s="175" t="s">
        <v>516</v>
      </c>
      <c r="S400" s="175" t="s">
        <v>163</v>
      </c>
      <c r="T400" s="176" t="s">
        <v>163</v>
      </c>
      <c r="U400" s="157">
        <v>1.5349999999999999</v>
      </c>
      <c r="V400" s="157">
        <f>ROUND(E400*U400,2)</f>
        <v>46.05</v>
      </c>
      <c r="W400" s="157"/>
      <c r="X400" s="157" t="s">
        <v>164</v>
      </c>
      <c r="Y400" s="157" t="s">
        <v>165</v>
      </c>
      <c r="Z400" s="147"/>
      <c r="AA400" s="147"/>
      <c r="AB400" s="147"/>
      <c r="AC400" s="147"/>
      <c r="AD400" s="147"/>
      <c r="AE400" s="147"/>
      <c r="AF400" s="147"/>
      <c r="AG400" s="147" t="s">
        <v>166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1.75" outlineLevel="2" x14ac:dyDescent="0.2">
      <c r="A401" s="154"/>
      <c r="B401" s="155"/>
      <c r="C401" s="248" t="s">
        <v>517</v>
      </c>
      <c r="D401" s="249"/>
      <c r="E401" s="249"/>
      <c r="F401" s="249"/>
      <c r="G401" s="249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188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77" t="str">
        <f>C401</f>
        <v>kanálů, šachet a žump, manipulace s deskami do vzdálenosti 8 m od osy kanálu, očištění nebo vysekání betonu kolem závěsných ok pro zachycení háků zvedacího mechanizmu,</v>
      </c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252" t="s">
        <v>380</v>
      </c>
      <c r="D402" s="253"/>
      <c r="E402" s="253"/>
      <c r="F402" s="253"/>
      <c r="G402" s="253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168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252" t="s">
        <v>429</v>
      </c>
      <c r="D403" s="253"/>
      <c r="E403" s="253"/>
      <c r="F403" s="253"/>
      <c r="G403" s="253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168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252" t="s">
        <v>430</v>
      </c>
      <c r="D404" s="253"/>
      <c r="E404" s="253"/>
      <c r="F404" s="253"/>
      <c r="G404" s="253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168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80" t="s">
        <v>518</v>
      </c>
      <c r="D405" s="158"/>
      <c r="E405" s="159">
        <v>30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170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0">
        <v>94</v>
      </c>
      <c r="B406" s="171" t="s">
        <v>519</v>
      </c>
      <c r="C406" s="179" t="s">
        <v>520</v>
      </c>
      <c r="D406" s="172" t="s">
        <v>338</v>
      </c>
      <c r="E406" s="173">
        <v>1</v>
      </c>
      <c r="F406" s="174"/>
      <c r="G406" s="175">
        <f>ROUND(E406*F406,2)</f>
        <v>0</v>
      </c>
      <c r="H406" s="174"/>
      <c r="I406" s="175">
        <f>ROUND(E406*H406,2)</f>
        <v>0</v>
      </c>
      <c r="J406" s="174"/>
      <c r="K406" s="175">
        <f>ROUND(E406*J406,2)</f>
        <v>0</v>
      </c>
      <c r="L406" s="175">
        <v>21</v>
      </c>
      <c r="M406" s="175">
        <f>G406*(1+L406/100)</f>
        <v>0</v>
      </c>
      <c r="N406" s="173">
        <v>0</v>
      </c>
      <c r="O406" s="173">
        <f>ROUND(E406*N406,2)</f>
        <v>0</v>
      </c>
      <c r="P406" s="173">
        <v>0</v>
      </c>
      <c r="Q406" s="173">
        <f>ROUND(E406*P406,2)</f>
        <v>0</v>
      </c>
      <c r="R406" s="175"/>
      <c r="S406" s="175" t="s">
        <v>309</v>
      </c>
      <c r="T406" s="176" t="s">
        <v>310</v>
      </c>
      <c r="U406" s="157">
        <v>0</v>
      </c>
      <c r="V406" s="157">
        <f>ROUND(E406*U406,2)</f>
        <v>0</v>
      </c>
      <c r="W406" s="157"/>
      <c r="X406" s="157" t="s">
        <v>164</v>
      </c>
      <c r="Y406" s="157" t="s">
        <v>165</v>
      </c>
      <c r="Z406" s="147"/>
      <c r="AA406" s="147"/>
      <c r="AB406" s="147"/>
      <c r="AC406" s="147"/>
      <c r="AD406" s="147"/>
      <c r="AE406" s="147"/>
      <c r="AF406" s="147"/>
      <c r="AG406" s="147" t="s">
        <v>197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2" x14ac:dyDescent="0.2">
      <c r="A407" s="154"/>
      <c r="B407" s="155"/>
      <c r="C407" s="250" t="s">
        <v>380</v>
      </c>
      <c r="D407" s="251"/>
      <c r="E407" s="251"/>
      <c r="F407" s="251"/>
      <c r="G407" s="251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168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252" t="s">
        <v>429</v>
      </c>
      <c r="D408" s="253"/>
      <c r="E408" s="253"/>
      <c r="F408" s="253"/>
      <c r="G408" s="253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168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252" t="s">
        <v>430</v>
      </c>
      <c r="D409" s="253"/>
      <c r="E409" s="253"/>
      <c r="F409" s="253"/>
      <c r="G409" s="253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168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80" t="s">
        <v>72</v>
      </c>
      <c r="D410" s="158"/>
      <c r="E410" s="159">
        <v>1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170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0">
        <v>95</v>
      </c>
      <c r="B411" s="171" t="s">
        <v>521</v>
      </c>
      <c r="C411" s="179" t="s">
        <v>522</v>
      </c>
      <c r="D411" s="172" t="s">
        <v>523</v>
      </c>
      <c r="E411" s="173">
        <v>1000</v>
      </c>
      <c r="F411" s="174"/>
      <c r="G411" s="175">
        <f>ROUND(E411*F411,2)</f>
        <v>0</v>
      </c>
      <c r="H411" s="174"/>
      <c r="I411" s="175">
        <f>ROUND(E411*H411,2)</f>
        <v>0</v>
      </c>
      <c r="J411" s="174"/>
      <c r="K411" s="175">
        <f>ROUND(E411*J411,2)</f>
        <v>0</v>
      </c>
      <c r="L411" s="175">
        <v>21</v>
      </c>
      <c r="M411" s="175">
        <f>G411*(1+L411/100)</f>
        <v>0</v>
      </c>
      <c r="N411" s="173">
        <v>0</v>
      </c>
      <c r="O411" s="173">
        <f>ROUND(E411*N411,2)</f>
        <v>0</v>
      </c>
      <c r="P411" s="173">
        <v>0</v>
      </c>
      <c r="Q411" s="173">
        <f>ROUND(E411*P411,2)</f>
        <v>0</v>
      </c>
      <c r="R411" s="175" t="s">
        <v>318</v>
      </c>
      <c r="S411" s="175" t="s">
        <v>524</v>
      </c>
      <c r="T411" s="176" t="s">
        <v>524</v>
      </c>
      <c r="U411" s="157">
        <v>0</v>
      </c>
      <c r="V411" s="157">
        <f>ROUND(E411*U411,2)</f>
        <v>0</v>
      </c>
      <c r="W411" s="157"/>
      <c r="X411" s="157" t="s">
        <v>319</v>
      </c>
      <c r="Y411" s="157" t="s">
        <v>165</v>
      </c>
      <c r="Z411" s="147"/>
      <c r="AA411" s="147"/>
      <c r="AB411" s="147"/>
      <c r="AC411" s="147"/>
      <c r="AD411" s="147"/>
      <c r="AE411" s="147"/>
      <c r="AF411" s="147"/>
      <c r="AG411" s="147" t="s">
        <v>320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250" t="s">
        <v>380</v>
      </c>
      <c r="D412" s="251"/>
      <c r="E412" s="251"/>
      <c r="F412" s="251"/>
      <c r="G412" s="251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168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252" t="s">
        <v>429</v>
      </c>
      <c r="D413" s="253"/>
      <c r="E413" s="253"/>
      <c r="F413" s="253"/>
      <c r="G413" s="253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168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252" t="s">
        <v>430</v>
      </c>
      <c r="D414" s="253"/>
      <c r="E414" s="253"/>
      <c r="F414" s="253"/>
      <c r="G414" s="253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168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13.6" x14ac:dyDescent="0.2">
      <c r="A415" s="163" t="s">
        <v>157</v>
      </c>
      <c r="B415" s="164" t="s">
        <v>94</v>
      </c>
      <c r="C415" s="178" t="s">
        <v>95</v>
      </c>
      <c r="D415" s="165"/>
      <c r="E415" s="166"/>
      <c r="F415" s="167"/>
      <c r="G415" s="167">
        <f>SUMIF(AG416:AG437,"&lt;&gt;NOR",G416:G437)</f>
        <v>0</v>
      </c>
      <c r="H415" s="167"/>
      <c r="I415" s="167">
        <f>SUM(I416:I437)</f>
        <v>0</v>
      </c>
      <c r="J415" s="167"/>
      <c r="K415" s="167">
        <f>SUM(K416:K437)</f>
        <v>0</v>
      </c>
      <c r="L415" s="167"/>
      <c r="M415" s="167">
        <f>SUM(M416:M437)</f>
        <v>0</v>
      </c>
      <c r="N415" s="166"/>
      <c r="O415" s="166">
        <f>SUM(O416:O437)</f>
        <v>17.82</v>
      </c>
      <c r="P415" s="166"/>
      <c r="Q415" s="166">
        <f>SUM(Q416:Q437)</f>
        <v>0</v>
      </c>
      <c r="R415" s="167"/>
      <c r="S415" s="167"/>
      <c r="T415" s="168"/>
      <c r="U415" s="162"/>
      <c r="V415" s="162">
        <f>SUM(V416:V437)</f>
        <v>30.18</v>
      </c>
      <c r="W415" s="162"/>
      <c r="X415" s="162"/>
      <c r="Y415" s="162"/>
      <c r="AG415" t="s">
        <v>158</v>
      </c>
    </row>
    <row r="416" spans="1:60" ht="21.75" outlineLevel="1" x14ac:dyDescent="0.2">
      <c r="A416" s="170">
        <v>96</v>
      </c>
      <c r="B416" s="171" t="s">
        <v>525</v>
      </c>
      <c r="C416" s="179" t="s">
        <v>526</v>
      </c>
      <c r="D416" s="172" t="s">
        <v>186</v>
      </c>
      <c r="E416" s="173">
        <v>90.9</v>
      </c>
      <c r="F416" s="174"/>
      <c r="G416" s="175">
        <f>ROUND(E416*F416,2)</f>
        <v>0</v>
      </c>
      <c r="H416" s="174"/>
      <c r="I416" s="175">
        <f>ROUND(E416*H416,2)</f>
        <v>0</v>
      </c>
      <c r="J416" s="174"/>
      <c r="K416" s="175">
        <f>ROUND(E416*J416,2)</f>
        <v>0</v>
      </c>
      <c r="L416" s="175">
        <v>21</v>
      </c>
      <c r="M416" s="175">
        <f>G416*(1+L416/100)</f>
        <v>0</v>
      </c>
      <c r="N416" s="173">
        <v>0.188</v>
      </c>
      <c r="O416" s="173">
        <f>ROUND(E416*N416,2)</f>
        <v>17.09</v>
      </c>
      <c r="P416" s="173">
        <v>0</v>
      </c>
      <c r="Q416" s="173">
        <f>ROUND(E416*P416,2)</f>
        <v>0</v>
      </c>
      <c r="R416" s="175" t="s">
        <v>162</v>
      </c>
      <c r="S416" s="175" t="s">
        <v>163</v>
      </c>
      <c r="T416" s="176" t="s">
        <v>163</v>
      </c>
      <c r="U416" s="157">
        <v>0.27200000000000002</v>
      </c>
      <c r="V416" s="157">
        <f>ROUND(E416*U416,2)</f>
        <v>24.72</v>
      </c>
      <c r="W416" s="157"/>
      <c r="X416" s="157" t="s">
        <v>164</v>
      </c>
      <c r="Y416" s="157" t="s">
        <v>165</v>
      </c>
      <c r="Z416" s="147"/>
      <c r="AA416" s="147"/>
      <c r="AB416" s="147"/>
      <c r="AC416" s="147"/>
      <c r="AD416" s="147"/>
      <c r="AE416" s="147"/>
      <c r="AF416" s="147"/>
      <c r="AG416" s="147" t="s">
        <v>166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248" t="s">
        <v>527</v>
      </c>
      <c r="D417" s="249"/>
      <c r="E417" s="249"/>
      <c r="F417" s="249"/>
      <c r="G417" s="249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188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252" t="s">
        <v>167</v>
      </c>
      <c r="D418" s="253"/>
      <c r="E418" s="253"/>
      <c r="F418" s="253"/>
      <c r="G418" s="253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168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180" t="s">
        <v>528</v>
      </c>
      <c r="D419" s="158"/>
      <c r="E419" s="159">
        <v>15.4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170</v>
      </c>
      <c r="AH419" s="147">
        <v>5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0" t="s">
        <v>529</v>
      </c>
      <c r="D420" s="158"/>
      <c r="E420" s="159">
        <v>75.5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170</v>
      </c>
      <c r="AH420" s="147">
        <v>5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70">
        <v>97</v>
      </c>
      <c r="B421" s="171" t="s">
        <v>530</v>
      </c>
      <c r="C421" s="179" t="s">
        <v>531</v>
      </c>
      <c r="D421" s="172" t="s">
        <v>186</v>
      </c>
      <c r="E421" s="173">
        <v>42</v>
      </c>
      <c r="F421" s="174"/>
      <c r="G421" s="175">
        <f>ROUND(E421*F421,2)</f>
        <v>0</v>
      </c>
      <c r="H421" s="174"/>
      <c r="I421" s="175">
        <f>ROUND(E421*H421,2)</f>
        <v>0</v>
      </c>
      <c r="J421" s="174"/>
      <c r="K421" s="175">
        <f>ROUND(E421*J421,2)</f>
        <v>0</v>
      </c>
      <c r="L421" s="175">
        <v>21</v>
      </c>
      <c r="M421" s="175">
        <f>G421*(1+L421/100)</f>
        <v>0</v>
      </c>
      <c r="N421" s="173">
        <v>0</v>
      </c>
      <c r="O421" s="173">
        <f>ROUND(E421*N421,2)</f>
        <v>0</v>
      </c>
      <c r="P421" s="173">
        <v>0</v>
      </c>
      <c r="Q421" s="173">
        <f>ROUND(E421*P421,2)</f>
        <v>0</v>
      </c>
      <c r="R421" s="175" t="s">
        <v>162</v>
      </c>
      <c r="S421" s="175" t="s">
        <v>163</v>
      </c>
      <c r="T421" s="176" t="s">
        <v>163</v>
      </c>
      <c r="U421" s="157">
        <v>9.2999999999999999E-2</v>
      </c>
      <c r="V421" s="157">
        <f>ROUND(E421*U421,2)</f>
        <v>3.91</v>
      </c>
      <c r="W421" s="157"/>
      <c r="X421" s="157" t="s">
        <v>164</v>
      </c>
      <c r="Y421" s="157" t="s">
        <v>165</v>
      </c>
      <c r="Z421" s="147"/>
      <c r="AA421" s="147"/>
      <c r="AB421" s="147"/>
      <c r="AC421" s="147"/>
      <c r="AD421" s="147"/>
      <c r="AE421" s="147"/>
      <c r="AF421" s="147"/>
      <c r="AG421" s="147" t="s">
        <v>166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248" t="s">
        <v>532</v>
      </c>
      <c r="D422" s="249"/>
      <c r="E422" s="249"/>
      <c r="F422" s="249"/>
      <c r="G422" s="249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188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252" t="s">
        <v>167</v>
      </c>
      <c r="D423" s="253"/>
      <c r="E423" s="253"/>
      <c r="F423" s="253"/>
      <c r="G423" s="253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168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180" t="s">
        <v>533</v>
      </c>
      <c r="D424" s="158"/>
      <c r="E424" s="159">
        <v>42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170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70">
        <v>98</v>
      </c>
      <c r="B425" s="171" t="s">
        <v>534</v>
      </c>
      <c r="C425" s="179" t="s">
        <v>535</v>
      </c>
      <c r="D425" s="172" t="s">
        <v>186</v>
      </c>
      <c r="E425" s="173">
        <v>42</v>
      </c>
      <c r="F425" s="174"/>
      <c r="G425" s="175">
        <f>ROUND(E425*F425,2)</f>
        <v>0</v>
      </c>
      <c r="H425" s="174"/>
      <c r="I425" s="175">
        <f>ROUND(E425*H425,2)</f>
        <v>0</v>
      </c>
      <c r="J425" s="174"/>
      <c r="K425" s="175">
        <f>ROUND(E425*J425,2)</f>
        <v>0</v>
      </c>
      <c r="L425" s="175">
        <v>21</v>
      </c>
      <c r="M425" s="175">
        <f>G425*(1+L425/100)</f>
        <v>0</v>
      </c>
      <c r="N425" s="173">
        <v>0</v>
      </c>
      <c r="O425" s="173">
        <f>ROUND(E425*N425,2)</f>
        <v>0</v>
      </c>
      <c r="P425" s="173">
        <v>0</v>
      </c>
      <c r="Q425" s="173">
        <f>ROUND(E425*P425,2)</f>
        <v>0</v>
      </c>
      <c r="R425" s="175" t="s">
        <v>162</v>
      </c>
      <c r="S425" s="175" t="s">
        <v>163</v>
      </c>
      <c r="T425" s="176" t="s">
        <v>163</v>
      </c>
      <c r="U425" s="157">
        <v>3.6999999999999998E-2</v>
      </c>
      <c r="V425" s="157">
        <f>ROUND(E425*U425,2)</f>
        <v>1.55</v>
      </c>
      <c r="W425" s="157"/>
      <c r="X425" s="157" t="s">
        <v>164</v>
      </c>
      <c r="Y425" s="157" t="s">
        <v>165</v>
      </c>
      <c r="Z425" s="147"/>
      <c r="AA425" s="147"/>
      <c r="AB425" s="147"/>
      <c r="AC425" s="147"/>
      <c r="AD425" s="147"/>
      <c r="AE425" s="147"/>
      <c r="AF425" s="147"/>
      <c r="AG425" s="147" t="s">
        <v>197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48" t="s">
        <v>536</v>
      </c>
      <c r="D426" s="249"/>
      <c r="E426" s="249"/>
      <c r="F426" s="249"/>
      <c r="G426" s="249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188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">
      <c r="A427" s="154"/>
      <c r="B427" s="155"/>
      <c r="C427" s="252" t="s">
        <v>167</v>
      </c>
      <c r="D427" s="253"/>
      <c r="E427" s="253"/>
      <c r="F427" s="253"/>
      <c r="G427" s="253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168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4"/>
      <c r="B428" s="155"/>
      <c r="C428" s="180" t="s">
        <v>537</v>
      </c>
      <c r="D428" s="158"/>
      <c r="E428" s="159">
        <v>42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170</v>
      </c>
      <c r="AH428" s="147">
        <v>5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32.6" outlineLevel="1" x14ac:dyDescent="0.2">
      <c r="A429" s="170">
        <v>99</v>
      </c>
      <c r="B429" s="171" t="s">
        <v>538</v>
      </c>
      <c r="C429" s="179" t="s">
        <v>539</v>
      </c>
      <c r="D429" s="172" t="s">
        <v>324</v>
      </c>
      <c r="E429" s="173">
        <v>0.03</v>
      </c>
      <c r="F429" s="174"/>
      <c r="G429" s="175">
        <f>ROUND(E429*F429,2)</f>
        <v>0</v>
      </c>
      <c r="H429" s="174"/>
      <c r="I429" s="175">
        <f>ROUND(E429*H429,2)</f>
        <v>0</v>
      </c>
      <c r="J429" s="174"/>
      <c r="K429" s="175">
        <f>ROUND(E429*J429,2)</f>
        <v>0</v>
      </c>
      <c r="L429" s="175">
        <v>21</v>
      </c>
      <c r="M429" s="175">
        <f>G429*(1+L429/100)</f>
        <v>0</v>
      </c>
      <c r="N429" s="173">
        <v>1</v>
      </c>
      <c r="O429" s="173">
        <f>ROUND(E429*N429,2)</f>
        <v>0.03</v>
      </c>
      <c r="P429" s="173">
        <v>0</v>
      </c>
      <c r="Q429" s="173">
        <f>ROUND(E429*P429,2)</f>
        <v>0</v>
      </c>
      <c r="R429" s="175" t="s">
        <v>318</v>
      </c>
      <c r="S429" s="175" t="s">
        <v>163</v>
      </c>
      <c r="T429" s="176" t="s">
        <v>163</v>
      </c>
      <c r="U429" s="157">
        <v>0</v>
      </c>
      <c r="V429" s="157">
        <f>ROUND(E429*U429,2)</f>
        <v>0</v>
      </c>
      <c r="W429" s="157"/>
      <c r="X429" s="157" t="s">
        <v>319</v>
      </c>
      <c r="Y429" s="157" t="s">
        <v>165</v>
      </c>
      <c r="Z429" s="147"/>
      <c r="AA429" s="147"/>
      <c r="AB429" s="147"/>
      <c r="AC429" s="147"/>
      <c r="AD429" s="147"/>
      <c r="AE429" s="147"/>
      <c r="AF429" s="147"/>
      <c r="AG429" s="147" t="s">
        <v>320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250" t="s">
        <v>167</v>
      </c>
      <c r="D430" s="251"/>
      <c r="E430" s="251"/>
      <c r="F430" s="251"/>
      <c r="G430" s="251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168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">
      <c r="A431" s="154"/>
      <c r="B431" s="155"/>
      <c r="C431" s="180" t="s">
        <v>540</v>
      </c>
      <c r="D431" s="158"/>
      <c r="E431" s="159">
        <v>0.03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170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1.75" outlineLevel="1" x14ac:dyDescent="0.2">
      <c r="A432" s="170">
        <v>100</v>
      </c>
      <c r="B432" s="171" t="s">
        <v>541</v>
      </c>
      <c r="C432" s="179" t="s">
        <v>542</v>
      </c>
      <c r="D432" s="172" t="s">
        <v>335</v>
      </c>
      <c r="E432" s="173">
        <v>1.54</v>
      </c>
      <c r="F432" s="174"/>
      <c r="G432" s="175">
        <f>ROUND(E432*F432,2)</f>
        <v>0</v>
      </c>
      <c r="H432" s="174"/>
      <c r="I432" s="175">
        <f>ROUND(E432*H432,2)</f>
        <v>0</v>
      </c>
      <c r="J432" s="174"/>
      <c r="K432" s="175">
        <f>ROUND(E432*J432,2)</f>
        <v>0</v>
      </c>
      <c r="L432" s="175">
        <v>21</v>
      </c>
      <c r="M432" s="175">
        <f>G432*(1+L432/100)</f>
        <v>0</v>
      </c>
      <c r="N432" s="173">
        <v>5.8000000000000003E-2</v>
      </c>
      <c r="O432" s="173">
        <f>ROUND(E432*N432,2)</f>
        <v>0.09</v>
      </c>
      <c r="P432" s="173">
        <v>0</v>
      </c>
      <c r="Q432" s="173">
        <f>ROUND(E432*P432,2)</f>
        <v>0</v>
      </c>
      <c r="R432" s="175" t="s">
        <v>318</v>
      </c>
      <c r="S432" s="175" t="s">
        <v>163</v>
      </c>
      <c r="T432" s="176" t="s">
        <v>163</v>
      </c>
      <c r="U432" s="157">
        <v>0</v>
      </c>
      <c r="V432" s="157">
        <f>ROUND(E432*U432,2)</f>
        <v>0</v>
      </c>
      <c r="W432" s="157"/>
      <c r="X432" s="157" t="s">
        <v>319</v>
      </c>
      <c r="Y432" s="157" t="s">
        <v>165</v>
      </c>
      <c r="Z432" s="147"/>
      <c r="AA432" s="147"/>
      <c r="AB432" s="147"/>
      <c r="AC432" s="147"/>
      <c r="AD432" s="147"/>
      <c r="AE432" s="147"/>
      <c r="AF432" s="147"/>
      <c r="AG432" s="147" t="s">
        <v>320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">
      <c r="A433" s="154"/>
      <c r="B433" s="155"/>
      <c r="C433" s="250" t="s">
        <v>167</v>
      </c>
      <c r="D433" s="251"/>
      <c r="E433" s="251"/>
      <c r="F433" s="251"/>
      <c r="G433" s="251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168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">
      <c r="A434" s="154"/>
      <c r="B434" s="155"/>
      <c r="C434" s="180" t="s">
        <v>543</v>
      </c>
      <c r="D434" s="158"/>
      <c r="E434" s="159">
        <v>1.54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170</v>
      </c>
      <c r="AH434" s="147">
        <v>5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1.75" outlineLevel="1" x14ac:dyDescent="0.2">
      <c r="A435" s="170">
        <v>101</v>
      </c>
      <c r="B435" s="171" t="s">
        <v>544</v>
      </c>
      <c r="C435" s="179" t="s">
        <v>545</v>
      </c>
      <c r="D435" s="172" t="s">
        <v>335</v>
      </c>
      <c r="E435" s="173">
        <v>7.55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8.1000000000000003E-2</v>
      </c>
      <c r="O435" s="173">
        <f>ROUND(E435*N435,2)</f>
        <v>0.61</v>
      </c>
      <c r="P435" s="173">
        <v>0</v>
      </c>
      <c r="Q435" s="173">
        <f>ROUND(E435*P435,2)</f>
        <v>0</v>
      </c>
      <c r="R435" s="175" t="s">
        <v>318</v>
      </c>
      <c r="S435" s="175" t="s">
        <v>163</v>
      </c>
      <c r="T435" s="176" t="s">
        <v>163</v>
      </c>
      <c r="U435" s="157">
        <v>0</v>
      </c>
      <c r="V435" s="157">
        <f>ROUND(E435*U435,2)</f>
        <v>0</v>
      </c>
      <c r="W435" s="157"/>
      <c r="X435" s="157" t="s">
        <v>319</v>
      </c>
      <c r="Y435" s="157" t="s">
        <v>165</v>
      </c>
      <c r="Z435" s="147"/>
      <c r="AA435" s="147"/>
      <c r="AB435" s="147"/>
      <c r="AC435" s="147"/>
      <c r="AD435" s="147"/>
      <c r="AE435" s="147"/>
      <c r="AF435" s="147"/>
      <c r="AG435" s="147" t="s">
        <v>320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50" t="s">
        <v>167</v>
      </c>
      <c r="D436" s="251"/>
      <c r="E436" s="251"/>
      <c r="F436" s="251"/>
      <c r="G436" s="251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168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0" t="s">
        <v>546</v>
      </c>
      <c r="D437" s="158"/>
      <c r="E437" s="159">
        <v>7.55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170</v>
      </c>
      <c r="AH437" s="147">
        <v>5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13.6" x14ac:dyDescent="0.2">
      <c r="A438" s="163" t="s">
        <v>157</v>
      </c>
      <c r="B438" s="164" t="s">
        <v>98</v>
      </c>
      <c r="C438" s="178" t="s">
        <v>99</v>
      </c>
      <c r="D438" s="165"/>
      <c r="E438" s="166"/>
      <c r="F438" s="167"/>
      <c r="G438" s="167">
        <f>SUMIF(AG439:AG480,"&lt;&gt;NOR",G439:G480)</f>
        <v>0</v>
      </c>
      <c r="H438" s="167"/>
      <c r="I438" s="167">
        <f>SUM(I439:I480)</f>
        <v>0</v>
      </c>
      <c r="J438" s="167"/>
      <c r="K438" s="167">
        <f>SUM(K439:K480)</f>
        <v>0</v>
      </c>
      <c r="L438" s="167"/>
      <c r="M438" s="167">
        <f>SUM(M439:M480)</f>
        <v>0</v>
      </c>
      <c r="N438" s="166"/>
      <c r="O438" s="166">
        <f>SUM(O439:O480)</f>
        <v>0.11</v>
      </c>
      <c r="P438" s="166"/>
      <c r="Q438" s="166">
        <f>SUM(Q439:Q480)</f>
        <v>51.769999999999996</v>
      </c>
      <c r="R438" s="167"/>
      <c r="S438" s="167"/>
      <c r="T438" s="168"/>
      <c r="U438" s="162"/>
      <c r="V438" s="162">
        <f>SUM(V439:V480)</f>
        <v>230.39000000000004</v>
      </c>
      <c r="W438" s="162"/>
      <c r="X438" s="162"/>
      <c r="Y438" s="162"/>
      <c r="AG438" t="s">
        <v>158</v>
      </c>
    </row>
    <row r="439" spans="1:60" ht="21.75" outlineLevel="1" x14ac:dyDescent="0.2">
      <c r="A439" s="170">
        <v>102</v>
      </c>
      <c r="B439" s="171" t="s">
        <v>547</v>
      </c>
      <c r="C439" s="179" t="s">
        <v>548</v>
      </c>
      <c r="D439" s="172" t="s">
        <v>161</v>
      </c>
      <c r="E439" s="173">
        <v>5.9</v>
      </c>
      <c r="F439" s="174"/>
      <c r="G439" s="175">
        <f>ROUND(E439*F439,2)</f>
        <v>0</v>
      </c>
      <c r="H439" s="174"/>
      <c r="I439" s="175">
        <f>ROUND(E439*H439,2)</f>
        <v>0</v>
      </c>
      <c r="J439" s="174"/>
      <c r="K439" s="175">
        <f>ROUND(E439*J439,2)</f>
        <v>0</v>
      </c>
      <c r="L439" s="175">
        <v>21</v>
      </c>
      <c r="M439" s="175">
        <f>G439*(1+L439/100)</f>
        <v>0</v>
      </c>
      <c r="N439" s="173">
        <v>0</v>
      </c>
      <c r="O439" s="173">
        <f>ROUND(E439*N439,2)</f>
        <v>0</v>
      </c>
      <c r="P439" s="173">
        <v>0.66</v>
      </c>
      <c r="Q439" s="173">
        <f>ROUND(E439*P439,2)</f>
        <v>3.89</v>
      </c>
      <c r="R439" s="175" t="s">
        <v>162</v>
      </c>
      <c r="S439" s="175" t="s">
        <v>163</v>
      </c>
      <c r="T439" s="176" t="s">
        <v>163</v>
      </c>
      <c r="U439" s="157">
        <v>1.0529999999999999</v>
      </c>
      <c r="V439" s="157">
        <f>ROUND(E439*U439,2)</f>
        <v>6.21</v>
      </c>
      <c r="W439" s="157"/>
      <c r="X439" s="157" t="s">
        <v>164</v>
      </c>
      <c r="Y439" s="157" t="s">
        <v>165</v>
      </c>
      <c r="Z439" s="147"/>
      <c r="AA439" s="147"/>
      <c r="AB439" s="147"/>
      <c r="AC439" s="147"/>
      <c r="AD439" s="147"/>
      <c r="AE439" s="147"/>
      <c r="AF439" s="147"/>
      <c r="AG439" s="147" t="s">
        <v>166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250" t="s">
        <v>379</v>
      </c>
      <c r="D440" s="251"/>
      <c r="E440" s="251"/>
      <c r="F440" s="251"/>
      <c r="G440" s="251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168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252" t="s">
        <v>380</v>
      </c>
      <c r="D441" s="253"/>
      <c r="E441" s="253"/>
      <c r="F441" s="253"/>
      <c r="G441" s="253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168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180" t="s">
        <v>549</v>
      </c>
      <c r="D442" s="158"/>
      <c r="E442" s="159">
        <v>5.9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170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1.75" outlineLevel="1" x14ac:dyDescent="0.2">
      <c r="A443" s="170">
        <v>103</v>
      </c>
      <c r="B443" s="171" t="s">
        <v>550</v>
      </c>
      <c r="C443" s="179" t="s">
        <v>551</v>
      </c>
      <c r="D443" s="172" t="s">
        <v>219</v>
      </c>
      <c r="E443" s="173">
        <v>14.9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7.4099999999999999E-3</v>
      </c>
      <c r="O443" s="173">
        <f>ROUND(E443*N443,2)</f>
        <v>0.11</v>
      </c>
      <c r="P443" s="173">
        <v>2.1</v>
      </c>
      <c r="Q443" s="173">
        <f>ROUND(E443*P443,2)</f>
        <v>31.29</v>
      </c>
      <c r="R443" s="175" t="s">
        <v>516</v>
      </c>
      <c r="S443" s="175" t="s">
        <v>163</v>
      </c>
      <c r="T443" s="176" t="s">
        <v>163</v>
      </c>
      <c r="U443" s="157">
        <v>7.476</v>
      </c>
      <c r="V443" s="157">
        <f>ROUND(E443*U443,2)</f>
        <v>111.39</v>
      </c>
      <c r="W443" s="157"/>
      <c r="X443" s="157" t="s">
        <v>164</v>
      </c>
      <c r="Y443" s="157" t="s">
        <v>165</v>
      </c>
      <c r="Z443" s="147"/>
      <c r="AA443" s="147"/>
      <c r="AB443" s="147"/>
      <c r="AC443" s="147"/>
      <c r="AD443" s="147"/>
      <c r="AE443" s="147"/>
      <c r="AF443" s="147"/>
      <c r="AG443" s="147" t="s">
        <v>166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1.75" outlineLevel="2" x14ac:dyDescent="0.2">
      <c r="A444" s="154"/>
      <c r="B444" s="155"/>
      <c r="C444" s="248" t="s">
        <v>552</v>
      </c>
      <c r="D444" s="249"/>
      <c r="E444" s="249"/>
      <c r="F444" s="249"/>
      <c r="G444" s="249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188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77" t="str">
        <f>C444</f>
        <v>nebo panelů železobetonových prefabrikovaných s dutinami, včetně pomocného lešení o výšce podlahy do 1900 mm a pro zatížení do 1,5 kPa  (150 kg/m2),</v>
      </c>
      <c r="BB444" s="147"/>
      <c r="BC444" s="147"/>
      <c r="BD444" s="147"/>
      <c r="BE444" s="147"/>
      <c r="BF444" s="147"/>
      <c r="BG444" s="147"/>
      <c r="BH444" s="147"/>
    </row>
    <row r="445" spans="1:60" outlineLevel="2" x14ac:dyDescent="0.2">
      <c r="A445" s="154"/>
      <c r="B445" s="155"/>
      <c r="C445" s="252" t="s">
        <v>553</v>
      </c>
      <c r="D445" s="253"/>
      <c r="E445" s="253"/>
      <c r="F445" s="253"/>
      <c r="G445" s="253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168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252" t="s">
        <v>379</v>
      </c>
      <c r="D446" s="253"/>
      <c r="E446" s="253"/>
      <c r="F446" s="253"/>
      <c r="G446" s="253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168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252" t="s">
        <v>167</v>
      </c>
      <c r="D447" s="253"/>
      <c r="E447" s="253"/>
      <c r="F447" s="253"/>
      <c r="G447" s="253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168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80" t="s">
        <v>554</v>
      </c>
      <c r="D448" s="158"/>
      <c r="E448" s="159">
        <v>14.9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170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21.75" outlineLevel="1" x14ac:dyDescent="0.2">
      <c r="A449" s="170">
        <v>104</v>
      </c>
      <c r="B449" s="171" t="s">
        <v>555</v>
      </c>
      <c r="C449" s="179" t="s">
        <v>556</v>
      </c>
      <c r="D449" s="172" t="s">
        <v>219</v>
      </c>
      <c r="E449" s="173">
        <v>6.3</v>
      </c>
      <c r="F449" s="174"/>
      <c r="G449" s="175">
        <f>ROUND(E449*F449,2)</f>
        <v>0</v>
      </c>
      <c r="H449" s="174"/>
      <c r="I449" s="175">
        <f>ROUND(E449*H449,2)</f>
        <v>0</v>
      </c>
      <c r="J449" s="174"/>
      <c r="K449" s="175">
        <f>ROUND(E449*J449,2)</f>
        <v>0</v>
      </c>
      <c r="L449" s="175">
        <v>21</v>
      </c>
      <c r="M449" s="175">
        <f>G449*(1+L449/100)</f>
        <v>0</v>
      </c>
      <c r="N449" s="173">
        <v>0</v>
      </c>
      <c r="O449" s="173">
        <f>ROUND(E449*N449,2)</f>
        <v>0</v>
      </c>
      <c r="P449" s="173">
        <v>2.2000000000000002</v>
      </c>
      <c r="Q449" s="173">
        <f>ROUND(E449*P449,2)</f>
        <v>13.86</v>
      </c>
      <c r="R449" s="175" t="s">
        <v>516</v>
      </c>
      <c r="S449" s="175" t="s">
        <v>163</v>
      </c>
      <c r="T449" s="176" t="s">
        <v>163</v>
      </c>
      <c r="U449" s="157">
        <v>5.0750000000000002</v>
      </c>
      <c r="V449" s="157">
        <f>ROUND(E449*U449,2)</f>
        <v>31.97</v>
      </c>
      <c r="W449" s="157"/>
      <c r="X449" s="157" t="s">
        <v>164</v>
      </c>
      <c r="Y449" s="157" t="s">
        <v>165</v>
      </c>
      <c r="Z449" s="147"/>
      <c r="AA449" s="147"/>
      <c r="AB449" s="147"/>
      <c r="AC449" s="147"/>
      <c r="AD449" s="147"/>
      <c r="AE449" s="147"/>
      <c r="AF449" s="147"/>
      <c r="AG449" s="147" t="s">
        <v>166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">
      <c r="A450" s="154"/>
      <c r="B450" s="155"/>
      <c r="C450" s="250" t="s">
        <v>557</v>
      </c>
      <c r="D450" s="251"/>
      <c r="E450" s="251"/>
      <c r="F450" s="251"/>
      <c r="G450" s="251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168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252" t="s">
        <v>167</v>
      </c>
      <c r="D451" s="253"/>
      <c r="E451" s="253"/>
      <c r="F451" s="253"/>
      <c r="G451" s="253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168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80" t="s">
        <v>558</v>
      </c>
      <c r="D452" s="158"/>
      <c r="E452" s="159">
        <v>6.3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170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1.75" outlineLevel="1" x14ac:dyDescent="0.2">
      <c r="A453" s="170">
        <v>105</v>
      </c>
      <c r="B453" s="171" t="s">
        <v>559</v>
      </c>
      <c r="C453" s="179" t="s">
        <v>560</v>
      </c>
      <c r="D453" s="172" t="s">
        <v>219</v>
      </c>
      <c r="E453" s="173">
        <v>1.18</v>
      </c>
      <c r="F453" s="174"/>
      <c r="G453" s="175">
        <f>ROUND(E453*F453,2)</f>
        <v>0</v>
      </c>
      <c r="H453" s="174"/>
      <c r="I453" s="175">
        <f>ROUND(E453*H453,2)</f>
        <v>0</v>
      </c>
      <c r="J453" s="174"/>
      <c r="K453" s="175">
        <f>ROUND(E453*J453,2)</f>
        <v>0</v>
      </c>
      <c r="L453" s="175">
        <v>21</v>
      </c>
      <c r="M453" s="175">
        <f>G453*(1+L453/100)</f>
        <v>0</v>
      </c>
      <c r="N453" s="173">
        <v>0</v>
      </c>
      <c r="O453" s="173">
        <f>ROUND(E453*N453,2)</f>
        <v>0</v>
      </c>
      <c r="P453" s="173">
        <v>2.2000000000000002</v>
      </c>
      <c r="Q453" s="173">
        <f>ROUND(E453*P453,2)</f>
        <v>2.6</v>
      </c>
      <c r="R453" s="175" t="s">
        <v>516</v>
      </c>
      <c r="S453" s="175" t="s">
        <v>163</v>
      </c>
      <c r="T453" s="176" t="s">
        <v>163</v>
      </c>
      <c r="U453" s="157">
        <v>11.22</v>
      </c>
      <c r="V453" s="157">
        <f>ROUND(E453*U453,2)</f>
        <v>13.24</v>
      </c>
      <c r="W453" s="157"/>
      <c r="X453" s="157" t="s">
        <v>164</v>
      </c>
      <c r="Y453" s="157" t="s">
        <v>165</v>
      </c>
      <c r="Z453" s="147"/>
      <c r="AA453" s="147"/>
      <c r="AB453" s="147"/>
      <c r="AC453" s="147"/>
      <c r="AD453" s="147"/>
      <c r="AE453" s="147"/>
      <c r="AF453" s="147"/>
      <c r="AG453" s="147" t="s">
        <v>166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">
      <c r="A454" s="154"/>
      <c r="B454" s="155"/>
      <c r="C454" s="250" t="s">
        <v>379</v>
      </c>
      <c r="D454" s="251"/>
      <c r="E454" s="251"/>
      <c r="F454" s="251"/>
      <c r="G454" s="251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168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252" t="s">
        <v>380</v>
      </c>
      <c r="D455" s="253"/>
      <c r="E455" s="253"/>
      <c r="F455" s="253"/>
      <c r="G455" s="253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168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">
      <c r="A456" s="154"/>
      <c r="B456" s="155"/>
      <c r="C456" s="180" t="s">
        <v>561</v>
      </c>
      <c r="D456" s="158"/>
      <c r="E456" s="159">
        <v>1.18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170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1.75" outlineLevel="1" x14ac:dyDescent="0.2">
      <c r="A457" s="170">
        <v>106</v>
      </c>
      <c r="B457" s="171" t="s">
        <v>562</v>
      </c>
      <c r="C457" s="179" t="s">
        <v>563</v>
      </c>
      <c r="D457" s="172" t="s">
        <v>219</v>
      </c>
      <c r="E457" s="173">
        <v>6.3</v>
      </c>
      <c r="F457" s="174"/>
      <c r="G457" s="175">
        <f>ROUND(E457*F457,2)</f>
        <v>0</v>
      </c>
      <c r="H457" s="174"/>
      <c r="I457" s="175">
        <f>ROUND(E457*H457,2)</f>
        <v>0</v>
      </c>
      <c r="J457" s="174"/>
      <c r="K457" s="175">
        <f>ROUND(E457*J457,2)</f>
        <v>0</v>
      </c>
      <c r="L457" s="175">
        <v>21</v>
      </c>
      <c r="M457" s="175">
        <f>G457*(1+L457/100)</f>
        <v>0</v>
      </c>
      <c r="N457" s="173">
        <v>0</v>
      </c>
      <c r="O457" s="173">
        <f>ROUND(E457*N457,2)</f>
        <v>0</v>
      </c>
      <c r="P457" s="173">
        <v>0</v>
      </c>
      <c r="Q457" s="173">
        <f>ROUND(E457*P457,2)</f>
        <v>0</v>
      </c>
      <c r="R457" s="175" t="s">
        <v>516</v>
      </c>
      <c r="S457" s="175" t="s">
        <v>163</v>
      </c>
      <c r="T457" s="176" t="s">
        <v>163</v>
      </c>
      <c r="U457" s="157">
        <v>4.8280000000000003</v>
      </c>
      <c r="V457" s="157">
        <f>ROUND(E457*U457,2)</f>
        <v>30.42</v>
      </c>
      <c r="W457" s="157"/>
      <c r="X457" s="157" t="s">
        <v>164</v>
      </c>
      <c r="Y457" s="157" t="s">
        <v>165</v>
      </c>
      <c r="Z457" s="147"/>
      <c r="AA457" s="147"/>
      <c r="AB457" s="147"/>
      <c r="AC457" s="147"/>
      <c r="AD457" s="147"/>
      <c r="AE457" s="147"/>
      <c r="AF457" s="147"/>
      <c r="AG457" s="147" t="s">
        <v>166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50" t="s">
        <v>557</v>
      </c>
      <c r="D458" s="251"/>
      <c r="E458" s="251"/>
      <c r="F458" s="251"/>
      <c r="G458" s="251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168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252" t="s">
        <v>167</v>
      </c>
      <c r="D459" s="253"/>
      <c r="E459" s="253"/>
      <c r="F459" s="253"/>
      <c r="G459" s="253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168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">
      <c r="A460" s="154"/>
      <c r="B460" s="155"/>
      <c r="C460" s="180" t="s">
        <v>331</v>
      </c>
      <c r="D460" s="158"/>
      <c r="E460" s="159">
        <v>6.3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170</v>
      </c>
      <c r="AH460" s="147">
        <v>5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0">
        <v>107</v>
      </c>
      <c r="B461" s="171" t="s">
        <v>564</v>
      </c>
      <c r="C461" s="179" t="s">
        <v>565</v>
      </c>
      <c r="D461" s="172" t="s">
        <v>186</v>
      </c>
      <c r="E461" s="173">
        <v>4.8</v>
      </c>
      <c r="F461" s="174"/>
      <c r="G461" s="175">
        <f>ROUND(E461*F461,2)</f>
        <v>0</v>
      </c>
      <c r="H461" s="174"/>
      <c r="I461" s="175">
        <f>ROUND(E461*H461,2)</f>
        <v>0</v>
      </c>
      <c r="J461" s="174"/>
      <c r="K461" s="175">
        <f>ROUND(E461*J461,2)</f>
        <v>0</v>
      </c>
      <c r="L461" s="175">
        <v>21</v>
      </c>
      <c r="M461" s="175">
        <f>G461*(1+L461/100)</f>
        <v>0</v>
      </c>
      <c r="N461" s="173">
        <v>0</v>
      </c>
      <c r="O461" s="173">
        <f>ROUND(E461*N461,2)</f>
        <v>0</v>
      </c>
      <c r="P461" s="173">
        <v>7.0699999999999999E-3</v>
      </c>
      <c r="Q461" s="173">
        <f>ROUND(E461*P461,2)</f>
        <v>0.03</v>
      </c>
      <c r="R461" s="175" t="s">
        <v>516</v>
      </c>
      <c r="S461" s="175" t="s">
        <v>163</v>
      </c>
      <c r="T461" s="176" t="s">
        <v>163</v>
      </c>
      <c r="U461" s="157">
        <v>2.5499999999999998</v>
      </c>
      <c r="V461" s="157">
        <f>ROUND(E461*U461,2)</f>
        <v>12.24</v>
      </c>
      <c r="W461" s="157"/>
      <c r="X461" s="157" t="s">
        <v>164</v>
      </c>
      <c r="Y461" s="157" t="s">
        <v>165</v>
      </c>
      <c r="Z461" s="147"/>
      <c r="AA461" s="147"/>
      <c r="AB461" s="147"/>
      <c r="AC461" s="147"/>
      <c r="AD461" s="147"/>
      <c r="AE461" s="147"/>
      <c r="AF461" s="147"/>
      <c r="AG461" s="147" t="s">
        <v>166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250" t="s">
        <v>379</v>
      </c>
      <c r="D462" s="251"/>
      <c r="E462" s="251"/>
      <c r="F462" s="251"/>
      <c r="G462" s="251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168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252" t="s">
        <v>380</v>
      </c>
      <c r="D463" s="253"/>
      <c r="E463" s="253"/>
      <c r="F463" s="253"/>
      <c r="G463" s="253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168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0" t="s">
        <v>566</v>
      </c>
      <c r="D464" s="158"/>
      <c r="E464" s="159">
        <v>4.8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170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21.75" outlineLevel="1" x14ac:dyDescent="0.2">
      <c r="A465" s="170">
        <v>108</v>
      </c>
      <c r="B465" s="171" t="s">
        <v>567</v>
      </c>
      <c r="C465" s="179" t="s">
        <v>568</v>
      </c>
      <c r="D465" s="172" t="s">
        <v>335</v>
      </c>
      <c r="E465" s="173">
        <v>1</v>
      </c>
      <c r="F465" s="174"/>
      <c r="G465" s="175">
        <f>ROUND(E465*F465,2)</f>
        <v>0</v>
      </c>
      <c r="H465" s="174"/>
      <c r="I465" s="175">
        <f>ROUND(E465*H465,2)</f>
        <v>0</v>
      </c>
      <c r="J465" s="174"/>
      <c r="K465" s="175">
        <f>ROUND(E465*J465,2)</f>
        <v>0</v>
      </c>
      <c r="L465" s="175">
        <v>21</v>
      </c>
      <c r="M465" s="175">
        <f>G465*(1+L465/100)</f>
        <v>0</v>
      </c>
      <c r="N465" s="173">
        <v>1.33E-3</v>
      </c>
      <c r="O465" s="173">
        <f>ROUND(E465*N465,2)</f>
        <v>0</v>
      </c>
      <c r="P465" s="173">
        <v>5.3999999999999999E-2</v>
      </c>
      <c r="Q465" s="173">
        <f>ROUND(E465*P465,2)</f>
        <v>0.05</v>
      </c>
      <c r="R465" s="175" t="s">
        <v>516</v>
      </c>
      <c r="S465" s="175" t="s">
        <v>163</v>
      </c>
      <c r="T465" s="176" t="s">
        <v>163</v>
      </c>
      <c r="U465" s="157">
        <v>0.43099999999999999</v>
      </c>
      <c r="V465" s="157">
        <f>ROUND(E465*U465,2)</f>
        <v>0.43</v>
      </c>
      <c r="W465" s="157"/>
      <c r="X465" s="157" t="s">
        <v>164</v>
      </c>
      <c r="Y465" s="157" t="s">
        <v>165</v>
      </c>
      <c r="Z465" s="147"/>
      <c r="AA465" s="147"/>
      <c r="AB465" s="147"/>
      <c r="AC465" s="147"/>
      <c r="AD465" s="147"/>
      <c r="AE465" s="147"/>
      <c r="AF465" s="147"/>
      <c r="AG465" s="147" t="s">
        <v>166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248" t="s">
        <v>569</v>
      </c>
      <c r="D466" s="249"/>
      <c r="E466" s="249"/>
      <c r="F466" s="249"/>
      <c r="G466" s="249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188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2" x14ac:dyDescent="0.2">
      <c r="A467" s="154"/>
      <c r="B467" s="155"/>
      <c r="C467" s="252" t="s">
        <v>570</v>
      </c>
      <c r="D467" s="253"/>
      <c r="E467" s="253"/>
      <c r="F467" s="253"/>
      <c r="G467" s="253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168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252" t="s">
        <v>167</v>
      </c>
      <c r="D468" s="253"/>
      <c r="E468" s="253"/>
      <c r="F468" s="253"/>
      <c r="G468" s="253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168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180" t="s">
        <v>72</v>
      </c>
      <c r="D469" s="158"/>
      <c r="E469" s="159">
        <v>1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170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1.75" outlineLevel="1" x14ac:dyDescent="0.2">
      <c r="A470" s="170">
        <v>109</v>
      </c>
      <c r="B470" s="171" t="s">
        <v>571</v>
      </c>
      <c r="C470" s="179" t="s">
        <v>572</v>
      </c>
      <c r="D470" s="172" t="s">
        <v>335</v>
      </c>
      <c r="E470" s="173">
        <v>1</v>
      </c>
      <c r="F470" s="174"/>
      <c r="G470" s="175">
        <f>ROUND(E470*F470,2)</f>
        <v>0</v>
      </c>
      <c r="H470" s="174"/>
      <c r="I470" s="175">
        <f>ROUND(E470*H470,2)</f>
        <v>0</v>
      </c>
      <c r="J470" s="174"/>
      <c r="K470" s="175">
        <f>ROUND(E470*J470,2)</f>
        <v>0</v>
      </c>
      <c r="L470" s="175">
        <v>21</v>
      </c>
      <c r="M470" s="175">
        <f>G470*(1+L470/100)</f>
        <v>0</v>
      </c>
      <c r="N470" s="173">
        <v>0</v>
      </c>
      <c r="O470" s="173">
        <f>ROUND(E470*N470,2)</f>
        <v>0</v>
      </c>
      <c r="P470" s="173">
        <v>5.3999999999999999E-2</v>
      </c>
      <c r="Q470" s="173">
        <f>ROUND(E470*P470,2)</f>
        <v>0.05</v>
      </c>
      <c r="R470" s="175" t="s">
        <v>516</v>
      </c>
      <c r="S470" s="175" t="s">
        <v>163</v>
      </c>
      <c r="T470" s="176" t="s">
        <v>163</v>
      </c>
      <c r="U470" s="157">
        <v>0.31</v>
      </c>
      <c r="V470" s="157">
        <f>ROUND(E470*U470,2)</f>
        <v>0.31</v>
      </c>
      <c r="W470" s="157"/>
      <c r="X470" s="157" t="s">
        <v>164</v>
      </c>
      <c r="Y470" s="157" t="s">
        <v>165</v>
      </c>
      <c r="Z470" s="147"/>
      <c r="AA470" s="147"/>
      <c r="AB470" s="147"/>
      <c r="AC470" s="147"/>
      <c r="AD470" s="147"/>
      <c r="AE470" s="147"/>
      <c r="AF470" s="147"/>
      <c r="AG470" s="147" t="s">
        <v>166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80" t="s">
        <v>72</v>
      </c>
      <c r="D471" s="158"/>
      <c r="E471" s="159">
        <v>1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170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1.75" outlineLevel="1" x14ac:dyDescent="0.2">
      <c r="A472" s="170">
        <v>110</v>
      </c>
      <c r="B472" s="171" t="s">
        <v>573</v>
      </c>
      <c r="C472" s="179" t="s">
        <v>574</v>
      </c>
      <c r="D472" s="172" t="s">
        <v>186</v>
      </c>
      <c r="E472" s="173">
        <v>90.9</v>
      </c>
      <c r="F472" s="174"/>
      <c r="G472" s="175">
        <f>ROUND(E472*F472,2)</f>
        <v>0</v>
      </c>
      <c r="H472" s="174"/>
      <c r="I472" s="175">
        <f>ROUND(E472*H472,2)</f>
        <v>0</v>
      </c>
      <c r="J472" s="174"/>
      <c r="K472" s="175">
        <f>ROUND(E472*J472,2)</f>
        <v>0</v>
      </c>
      <c r="L472" s="175">
        <v>21</v>
      </c>
      <c r="M472" s="175">
        <f>G472*(1+L472/100)</f>
        <v>0</v>
      </c>
      <c r="N472" s="173">
        <v>0</v>
      </c>
      <c r="O472" s="173">
        <f>ROUND(E472*N472,2)</f>
        <v>0</v>
      </c>
      <c r="P472" s="173">
        <v>0</v>
      </c>
      <c r="Q472" s="173">
        <f>ROUND(E472*P472,2)</f>
        <v>0</v>
      </c>
      <c r="R472" s="175" t="s">
        <v>162</v>
      </c>
      <c r="S472" s="175" t="s">
        <v>163</v>
      </c>
      <c r="T472" s="176" t="s">
        <v>163</v>
      </c>
      <c r="U472" s="157">
        <v>0.09</v>
      </c>
      <c r="V472" s="157">
        <f>ROUND(E472*U472,2)</f>
        <v>8.18</v>
      </c>
      <c r="W472" s="157"/>
      <c r="X472" s="157" t="s">
        <v>164</v>
      </c>
      <c r="Y472" s="157" t="s">
        <v>165</v>
      </c>
      <c r="Z472" s="147"/>
      <c r="AA472" s="147"/>
      <c r="AB472" s="147"/>
      <c r="AC472" s="147"/>
      <c r="AD472" s="147"/>
      <c r="AE472" s="147"/>
      <c r="AF472" s="147"/>
      <c r="AG472" s="147" t="s">
        <v>166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1.75" outlineLevel="2" x14ac:dyDescent="0.2">
      <c r="A473" s="154"/>
      <c r="B473" s="155"/>
      <c r="C473" s="248" t="s">
        <v>575</v>
      </c>
      <c r="D473" s="249"/>
      <c r="E473" s="249"/>
      <c r="F473" s="249"/>
      <c r="G473" s="249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188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77" t="str">
        <f>C473</f>
        <v>krajníků, desek nebo panelů od spojovacího materiálu s odklizením a uložením očištěných hmot a spojovacího materiálu na skládku na vzdálenost do 10 m</v>
      </c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180" t="s">
        <v>528</v>
      </c>
      <c r="D474" s="158"/>
      <c r="E474" s="159">
        <v>15.4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170</v>
      </c>
      <c r="AH474" s="147">
        <v>5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0" t="s">
        <v>529</v>
      </c>
      <c r="D475" s="158"/>
      <c r="E475" s="159">
        <v>75.5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170</v>
      </c>
      <c r="AH475" s="147">
        <v>5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70">
        <v>111</v>
      </c>
      <c r="B476" s="171" t="s">
        <v>576</v>
      </c>
      <c r="C476" s="179" t="s">
        <v>577</v>
      </c>
      <c r="D476" s="172" t="s">
        <v>578</v>
      </c>
      <c r="E476" s="173">
        <v>30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3">
        <v>0</v>
      </c>
      <c r="O476" s="173">
        <f>ROUND(E476*N476,2)</f>
        <v>0</v>
      </c>
      <c r="P476" s="173">
        <v>0</v>
      </c>
      <c r="Q476" s="173">
        <f>ROUND(E476*P476,2)</f>
        <v>0</v>
      </c>
      <c r="R476" s="175" t="s">
        <v>516</v>
      </c>
      <c r="S476" s="175" t="s">
        <v>163</v>
      </c>
      <c r="T476" s="176" t="s">
        <v>163</v>
      </c>
      <c r="U476" s="157">
        <v>0</v>
      </c>
      <c r="V476" s="157">
        <f>ROUND(E476*U476,2)</f>
        <v>0</v>
      </c>
      <c r="W476" s="157"/>
      <c r="X476" s="157" t="s">
        <v>164</v>
      </c>
      <c r="Y476" s="157" t="s">
        <v>165</v>
      </c>
      <c r="Z476" s="147"/>
      <c r="AA476" s="147"/>
      <c r="AB476" s="147"/>
      <c r="AC476" s="147"/>
      <c r="AD476" s="147"/>
      <c r="AE476" s="147"/>
      <c r="AF476" s="147"/>
      <c r="AG476" s="147" t="s">
        <v>166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80" t="s">
        <v>518</v>
      </c>
      <c r="D477" s="158"/>
      <c r="E477" s="159">
        <v>30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170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70">
        <v>112</v>
      </c>
      <c r="B478" s="171" t="s">
        <v>579</v>
      </c>
      <c r="C478" s="179" t="s">
        <v>580</v>
      </c>
      <c r="D478" s="172" t="s">
        <v>195</v>
      </c>
      <c r="E478" s="173">
        <v>16</v>
      </c>
      <c r="F478" s="174"/>
      <c r="G478" s="175">
        <f>ROUND(E478*F478,2)</f>
        <v>0</v>
      </c>
      <c r="H478" s="174"/>
      <c r="I478" s="175">
        <f>ROUND(E478*H478,2)</f>
        <v>0</v>
      </c>
      <c r="J478" s="174"/>
      <c r="K478" s="175">
        <f>ROUND(E478*J478,2)</f>
        <v>0</v>
      </c>
      <c r="L478" s="175">
        <v>21</v>
      </c>
      <c r="M478" s="175">
        <f>G478*(1+L478/100)</f>
        <v>0</v>
      </c>
      <c r="N478" s="173">
        <v>0</v>
      </c>
      <c r="O478" s="173">
        <f>ROUND(E478*N478,2)</f>
        <v>0</v>
      </c>
      <c r="P478" s="173">
        <v>0</v>
      </c>
      <c r="Q478" s="173">
        <f>ROUND(E478*P478,2)</f>
        <v>0</v>
      </c>
      <c r="R478" s="175" t="s">
        <v>581</v>
      </c>
      <c r="S478" s="175" t="s">
        <v>163</v>
      </c>
      <c r="T478" s="176" t="s">
        <v>163</v>
      </c>
      <c r="U478" s="157">
        <v>1</v>
      </c>
      <c r="V478" s="157">
        <f>ROUND(E478*U478,2)</f>
        <v>16</v>
      </c>
      <c r="W478" s="157"/>
      <c r="X478" s="157" t="s">
        <v>582</v>
      </c>
      <c r="Y478" s="157" t="s">
        <v>165</v>
      </c>
      <c r="Z478" s="147"/>
      <c r="AA478" s="147"/>
      <c r="AB478" s="147"/>
      <c r="AC478" s="147"/>
      <c r="AD478" s="147"/>
      <c r="AE478" s="147"/>
      <c r="AF478" s="147"/>
      <c r="AG478" s="147" t="s">
        <v>583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250" t="s">
        <v>584</v>
      </c>
      <c r="D479" s="251"/>
      <c r="E479" s="251"/>
      <c r="F479" s="251"/>
      <c r="G479" s="251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168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180" t="s">
        <v>585</v>
      </c>
      <c r="D480" s="158"/>
      <c r="E480" s="159">
        <v>16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170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13.6" x14ac:dyDescent="0.2">
      <c r="A481" s="163" t="s">
        <v>157</v>
      </c>
      <c r="B481" s="164" t="s">
        <v>100</v>
      </c>
      <c r="C481" s="178" t="s">
        <v>101</v>
      </c>
      <c r="D481" s="165"/>
      <c r="E481" s="166"/>
      <c r="F481" s="167"/>
      <c r="G481" s="167">
        <f>SUMIF(AG482:AG490,"&lt;&gt;NOR",G482:G490)</f>
        <v>0</v>
      </c>
      <c r="H481" s="167"/>
      <c r="I481" s="167">
        <f>SUM(I482:I490)</f>
        <v>0</v>
      </c>
      <c r="J481" s="167"/>
      <c r="K481" s="167">
        <f>SUM(K482:K490)</f>
        <v>0</v>
      </c>
      <c r="L481" s="167"/>
      <c r="M481" s="167">
        <f>SUM(M482:M490)</f>
        <v>0</v>
      </c>
      <c r="N481" s="166"/>
      <c r="O481" s="166">
        <f>SUM(O482:O490)</f>
        <v>0.03</v>
      </c>
      <c r="P481" s="166"/>
      <c r="Q481" s="166">
        <f>SUM(Q482:Q490)</f>
        <v>34.03</v>
      </c>
      <c r="R481" s="167"/>
      <c r="S481" s="167"/>
      <c r="T481" s="168"/>
      <c r="U481" s="162"/>
      <c r="V481" s="162">
        <f>SUM(V482:V490)</f>
        <v>106.81</v>
      </c>
      <c r="W481" s="162"/>
      <c r="X481" s="162"/>
      <c r="Y481" s="162"/>
      <c r="AG481" t="s">
        <v>158</v>
      </c>
    </row>
    <row r="482" spans="1:60" ht="21.75" outlineLevel="1" x14ac:dyDescent="0.2">
      <c r="A482" s="170">
        <v>113</v>
      </c>
      <c r="B482" s="171" t="s">
        <v>586</v>
      </c>
      <c r="C482" s="179" t="s">
        <v>587</v>
      </c>
      <c r="D482" s="172" t="s">
        <v>219</v>
      </c>
      <c r="E482" s="173">
        <v>15.6</v>
      </c>
      <c r="F482" s="174"/>
      <c r="G482" s="175">
        <f>ROUND(E482*F482,2)</f>
        <v>0</v>
      </c>
      <c r="H482" s="174"/>
      <c r="I482" s="175">
        <f>ROUND(E482*H482,2)</f>
        <v>0</v>
      </c>
      <c r="J482" s="174"/>
      <c r="K482" s="175">
        <f>ROUND(E482*J482,2)</f>
        <v>0</v>
      </c>
      <c r="L482" s="175">
        <v>21</v>
      </c>
      <c r="M482" s="175">
        <f>G482*(1+L482/100)</f>
        <v>0</v>
      </c>
      <c r="N482" s="173">
        <v>2E-3</v>
      </c>
      <c r="O482" s="173">
        <f>ROUND(E482*N482,2)</f>
        <v>0.03</v>
      </c>
      <c r="P482" s="173">
        <v>1.8049999999999999</v>
      </c>
      <c r="Q482" s="173">
        <f>ROUND(E482*P482,2)</f>
        <v>28.16</v>
      </c>
      <c r="R482" s="175" t="s">
        <v>588</v>
      </c>
      <c r="S482" s="175" t="s">
        <v>163</v>
      </c>
      <c r="T482" s="176" t="s">
        <v>163</v>
      </c>
      <c r="U482" s="157">
        <v>3.46</v>
      </c>
      <c r="V482" s="157">
        <f>ROUND(E482*U482,2)</f>
        <v>53.98</v>
      </c>
      <c r="W482" s="157"/>
      <c r="X482" s="157" t="s">
        <v>164</v>
      </c>
      <c r="Y482" s="157" t="s">
        <v>165</v>
      </c>
      <c r="Z482" s="147"/>
      <c r="AA482" s="147"/>
      <c r="AB482" s="147"/>
      <c r="AC482" s="147"/>
      <c r="AD482" s="147"/>
      <c r="AE482" s="147"/>
      <c r="AF482" s="147"/>
      <c r="AG482" s="147" t="s">
        <v>166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2" x14ac:dyDescent="0.2">
      <c r="A483" s="154"/>
      <c r="B483" s="155"/>
      <c r="C483" s="250" t="s">
        <v>379</v>
      </c>
      <c r="D483" s="251"/>
      <c r="E483" s="251"/>
      <c r="F483" s="251"/>
      <c r="G483" s="251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168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252" t="s">
        <v>589</v>
      </c>
      <c r="D484" s="253"/>
      <c r="E484" s="253"/>
      <c r="F484" s="253"/>
      <c r="G484" s="253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168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252" t="s">
        <v>380</v>
      </c>
      <c r="D485" s="253"/>
      <c r="E485" s="253"/>
      <c r="F485" s="253"/>
      <c r="G485" s="253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168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180" t="s">
        <v>590</v>
      </c>
      <c r="D486" s="158"/>
      <c r="E486" s="159">
        <v>15.6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170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70">
        <v>114</v>
      </c>
      <c r="B487" s="171" t="s">
        <v>591</v>
      </c>
      <c r="C487" s="179" t="s">
        <v>592</v>
      </c>
      <c r="D487" s="172" t="s">
        <v>219</v>
      </c>
      <c r="E487" s="173">
        <v>2.4375</v>
      </c>
      <c r="F487" s="174"/>
      <c r="G487" s="175">
        <f>ROUND(E487*F487,2)</f>
        <v>0</v>
      </c>
      <c r="H487" s="174"/>
      <c r="I487" s="175">
        <f>ROUND(E487*H487,2)</f>
        <v>0</v>
      </c>
      <c r="J487" s="174"/>
      <c r="K487" s="175">
        <f>ROUND(E487*J487,2)</f>
        <v>0</v>
      </c>
      <c r="L487" s="175">
        <v>21</v>
      </c>
      <c r="M487" s="175">
        <f>G487*(1+L487/100)</f>
        <v>0</v>
      </c>
      <c r="N487" s="173">
        <v>1.31E-3</v>
      </c>
      <c r="O487" s="173">
        <f>ROUND(E487*N487,2)</f>
        <v>0</v>
      </c>
      <c r="P487" s="173">
        <v>2.41</v>
      </c>
      <c r="Q487" s="173">
        <f>ROUND(E487*P487,2)</f>
        <v>5.87</v>
      </c>
      <c r="R487" s="175" t="s">
        <v>588</v>
      </c>
      <c r="S487" s="175" t="s">
        <v>163</v>
      </c>
      <c r="T487" s="176" t="s">
        <v>163</v>
      </c>
      <c r="U487" s="157">
        <v>21.672999999999998</v>
      </c>
      <c r="V487" s="157">
        <f>ROUND(E487*U487,2)</f>
        <v>52.83</v>
      </c>
      <c r="W487" s="157"/>
      <c r="X487" s="157" t="s">
        <v>164</v>
      </c>
      <c r="Y487" s="157" t="s">
        <v>165</v>
      </c>
      <c r="Z487" s="147"/>
      <c r="AA487" s="147"/>
      <c r="AB487" s="147"/>
      <c r="AC487" s="147"/>
      <c r="AD487" s="147"/>
      <c r="AE487" s="147"/>
      <c r="AF487" s="147"/>
      <c r="AG487" s="147" t="s">
        <v>166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">
      <c r="A488" s="154"/>
      <c r="B488" s="155"/>
      <c r="C488" s="250" t="s">
        <v>379</v>
      </c>
      <c r="D488" s="251"/>
      <c r="E488" s="251"/>
      <c r="F488" s="251"/>
      <c r="G488" s="251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168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252" t="s">
        <v>380</v>
      </c>
      <c r="D489" s="253"/>
      <c r="E489" s="253"/>
      <c r="F489" s="253"/>
      <c r="G489" s="253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168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">
      <c r="A490" s="154"/>
      <c r="B490" s="155"/>
      <c r="C490" s="180" t="s">
        <v>593</v>
      </c>
      <c r="D490" s="158"/>
      <c r="E490" s="159">
        <v>2.4375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170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13.6" x14ac:dyDescent="0.2">
      <c r="A491" s="163" t="s">
        <v>157</v>
      </c>
      <c r="B491" s="164" t="s">
        <v>104</v>
      </c>
      <c r="C491" s="178" t="s">
        <v>105</v>
      </c>
      <c r="D491" s="165"/>
      <c r="E491" s="166"/>
      <c r="F491" s="167"/>
      <c r="G491" s="167">
        <f>SUMIF(AG492:AG526,"&lt;&gt;NOR",G492:G526)</f>
        <v>0</v>
      </c>
      <c r="H491" s="167"/>
      <c r="I491" s="167">
        <f>SUM(I492:I526)</f>
        <v>0</v>
      </c>
      <c r="J491" s="167"/>
      <c r="K491" s="167">
        <f>SUM(K492:K526)</f>
        <v>0</v>
      </c>
      <c r="L491" s="167"/>
      <c r="M491" s="167">
        <f>SUM(M492:M526)</f>
        <v>0</v>
      </c>
      <c r="N491" s="166"/>
      <c r="O491" s="166">
        <f>SUM(O492:O526)</f>
        <v>0.23</v>
      </c>
      <c r="P491" s="166"/>
      <c r="Q491" s="166">
        <f>SUM(Q492:Q526)</f>
        <v>2.29</v>
      </c>
      <c r="R491" s="167"/>
      <c r="S491" s="167"/>
      <c r="T491" s="168"/>
      <c r="U491" s="162"/>
      <c r="V491" s="162">
        <f>SUM(V492:V526)</f>
        <v>23.78</v>
      </c>
      <c r="W491" s="162"/>
      <c r="X491" s="162"/>
      <c r="Y491" s="162"/>
      <c r="AG491" t="s">
        <v>158</v>
      </c>
    </row>
    <row r="492" spans="1:60" ht="43.5" outlineLevel="1" x14ac:dyDescent="0.2">
      <c r="A492" s="170">
        <v>115</v>
      </c>
      <c r="B492" s="171" t="s">
        <v>594</v>
      </c>
      <c r="C492" s="179" t="s">
        <v>595</v>
      </c>
      <c r="D492" s="172" t="s">
        <v>161</v>
      </c>
      <c r="E492" s="173">
        <v>12</v>
      </c>
      <c r="F492" s="174"/>
      <c r="G492" s="175">
        <f>ROUND(E492*F492,2)</f>
        <v>0</v>
      </c>
      <c r="H492" s="174"/>
      <c r="I492" s="175">
        <f>ROUND(E492*H492,2)</f>
        <v>0</v>
      </c>
      <c r="J492" s="174"/>
      <c r="K492" s="175">
        <f>ROUND(E492*J492,2)</f>
        <v>0</v>
      </c>
      <c r="L492" s="175">
        <v>21</v>
      </c>
      <c r="M492" s="175">
        <f>G492*(1+L492/100)</f>
        <v>0</v>
      </c>
      <c r="N492" s="173">
        <v>3.3E-4</v>
      </c>
      <c r="O492" s="173">
        <f>ROUND(E492*N492,2)</f>
        <v>0</v>
      </c>
      <c r="P492" s="173">
        <v>0</v>
      </c>
      <c r="Q492" s="173">
        <f>ROUND(E492*P492,2)</f>
        <v>0</v>
      </c>
      <c r="R492" s="175" t="s">
        <v>596</v>
      </c>
      <c r="S492" s="175" t="s">
        <v>163</v>
      </c>
      <c r="T492" s="176" t="s">
        <v>163</v>
      </c>
      <c r="U492" s="157">
        <v>2.75E-2</v>
      </c>
      <c r="V492" s="157">
        <f>ROUND(E492*U492,2)</f>
        <v>0.33</v>
      </c>
      <c r="W492" s="157"/>
      <c r="X492" s="157" t="s">
        <v>164</v>
      </c>
      <c r="Y492" s="157" t="s">
        <v>165</v>
      </c>
      <c r="Z492" s="147"/>
      <c r="AA492" s="147"/>
      <c r="AB492" s="147"/>
      <c r="AC492" s="147"/>
      <c r="AD492" s="147"/>
      <c r="AE492" s="147"/>
      <c r="AF492" s="147"/>
      <c r="AG492" s="147" t="s">
        <v>166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250" t="s">
        <v>379</v>
      </c>
      <c r="D493" s="251"/>
      <c r="E493" s="251"/>
      <c r="F493" s="251"/>
      <c r="G493" s="251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168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252" t="s">
        <v>380</v>
      </c>
      <c r="D494" s="253"/>
      <c r="E494" s="253"/>
      <c r="F494" s="253"/>
      <c r="G494" s="253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168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2" x14ac:dyDescent="0.2">
      <c r="A495" s="154"/>
      <c r="B495" s="155"/>
      <c r="C495" s="180" t="s">
        <v>597</v>
      </c>
      <c r="D495" s="158"/>
      <c r="E495" s="159">
        <v>12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170</v>
      </c>
      <c r="AH495" s="147">
        <v>5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32.6" outlineLevel="1" x14ac:dyDescent="0.2">
      <c r="A496" s="170">
        <v>116</v>
      </c>
      <c r="B496" s="171" t="s">
        <v>598</v>
      </c>
      <c r="C496" s="179" t="s">
        <v>599</v>
      </c>
      <c r="D496" s="172" t="s">
        <v>161</v>
      </c>
      <c r="E496" s="173">
        <v>9.75</v>
      </c>
      <c r="F496" s="174"/>
      <c r="G496" s="175">
        <f>ROUND(E496*F496,2)</f>
        <v>0</v>
      </c>
      <c r="H496" s="174"/>
      <c r="I496" s="175">
        <f>ROUND(E496*H496,2)</f>
        <v>0</v>
      </c>
      <c r="J496" s="174"/>
      <c r="K496" s="175">
        <f>ROUND(E496*J496,2)</f>
        <v>0</v>
      </c>
      <c r="L496" s="175">
        <v>21</v>
      </c>
      <c r="M496" s="175">
        <f>G496*(1+L496/100)</f>
        <v>0</v>
      </c>
      <c r="N496" s="173">
        <v>5.1999999999999995E-4</v>
      </c>
      <c r="O496" s="173">
        <f>ROUND(E496*N496,2)</f>
        <v>0.01</v>
      </c>
      <c r="P496" s="173">
        <v>0</v>
      </c>
      <c r="Q496" s="173">
        <f>ROUND(E496*P496,2)</f>
        <v>0</v>
      </c>
      <c r="R496" s="175" t="s">
        <v>596</v>
      </c>
      <c r="S496" s="175" t="s">
        <v>163</v>
      </c>
      <c r="T496" s="176" t="s">
        <v>163</v>
      </c>
      <c r="U496" s="157">
        <v>4.9000000000000002E-2</v>
      </c>
      <c r="V496" s="157">
        <f>ROUND(E496*U496,2)</f>
        <v>0.48</v>
      </c>
      <c r="W496" s="157"/>
      <c r="X496" s="157" t="s">
        <v>164</v>
      </c>
      <c r="Y496" s="157" t="s">
        <v>165</v>
      </c>
      <c r="Z496" s="147"/>
      <c r="AA496" s="147"/>
      <c r="AB496" s="147"/>
      <c r="AC496" s="147"/>
      <c r="AD496" s="147"/>
      <c r="AE496" s="147"/>
      <c r="AF496" s="147"/>
      <c r="AG496" s="147" t="s">
        <v>166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250" t="s">
        <v>379</v>
      </c>
      <c r="D497" s="251"/>
      <c r="E497" s="251"/>
      <c r="F497" s="251"/>
      <c r="G497" s="251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168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252" t="s">
        <v>380</v>
      </c>
      <c r="D498" s="253"/>
      <c r="E498" s="253"/>
      <c r="F498" s="253"/>
      <c r="G498" s="253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168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">
      <c r="A499" s="154"/>
      <c r="B499" s="155"/>
      <c r="C499" s="180" t="s">
        <v>600</v>
      </c>
      <c r="D499" s="158"/>
      <c r="E499" s="159">
        <v>9.75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170</v>
      </c>
      <c r="AH499" s="147">
        <v>5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43.5" outlineLevel="1" x14ac:dyDescent="0.2">
      <c r="A500" s="170">
        <v>117</v>
      </c>
      <c r="B500" s="171" t="s">
        <v>601</v>
      </c>
      <c r="C500" s="179" t="s">
        <v>602</v>
      </c>
      <c r="D500" s="172" t="s">
        <v>161</v>
      </c>
      <c r="E500" s="173">
        <v>12</v>
      </c>
      <c r="F500" s="174"/>
      <c r="G500" s="175">
        <f>ROUND(E500*F500,2)</f>
        <v>0</v>
      </c>
      <c r="H500" s="174"/>
      <c r="I500" s="175">
        <f>ROUND(E500*H500,2)</f>
        <v>0</v>
      </c>
      <c r="J500" s="174"/>
      <c r="K500" s="175">
        <f>ROUND(E500*J500,2)</f>
        <v>0</v>
      </c>
      <c r="L500" s="175">
        <v>21</v>
      </c>
      <c r="M500" s="175">
        <f>G500*(1+L500/100)</f>
        <v>0</v>
      </c>
      <c r="N500" s="173">
        <v>9.7400000000000004E-3</v>
      </c>
      <c r="O500" s="173">
        <f>ROUND(E500*N500,2)</f>
        <v>0.12</v>
      </c>
      <c r="P500" s="173">
        <v>0</v>
      </c>
      <c r="Q500" s="173">
        <f>ROUND(E500*P500,2)</f>
        <v>0</v>
      </c>
      <c r="R500" s="175" t="s">
        <v>596</v>
      </c>
      <c r="S500" s="175" t="s">
        <v>163</v>
      </c>
      <c r="T500" s="176" t="s">
        <v>163</v>
      </c>
      <c r="U500" s="157">
        <v>0.45982000000000001</v>
      </c>
      <c r="V500" s="157">
        <f>ROUND(E500*U500,2)</f>
        <v>5.52</v>
      </c>
      <c r="W500" s="157"/>
      <c r="X500" s="157" t="s">
        <v>164</v>
      </c>
      <c r="Y500" s="157" t="s">
        <v>165</v>
      </c>
      <c r="Z500" s="147"/>
      <c r="AA500" s="147"/>
      <c r="AB500" s="147"/>
      <c r="AC500" s="147"/>
      <c r="AD500" s="147"/>
      <c r="AE500" s="147"/>
      <c r="AF500" s="147"/>
      <c r="AG500" s="147" t="s">
        <v>166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2" x14ac:dyDescent="0.2">
      <c r="A501" s="154"/>
      <c r="B501" s="155"/>
      <c r="C501" s="250" t="s">
        <v>379</v>
      </c>
      <c r="D501" s="251"/>
      <c r="E501" s="251"/>
      <c r="F501" s="251"/>
      <c r="G501" s="251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168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252" t="s">
        <v>380</v>
      </c>
      <c r="D502" s="253"/>
      <c r="E502" s="253"/>
      <c r="F502" s="253"/>
      <c r="G502" s="253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168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2" x14ac:dyDescent="0.2">
      <c r="A503" s="154"/>
      <c r="B503" s="155"/>
      <c r="C503" s="180" t="s">
        <v>603</v>
      </c>
      <c r="D503" s="158"/>
      <c r="E503" s="159">
        <v>12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170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1.75" outlineLevel="1" x14ac:dyDescent="0.2">
      <c r="A504" s="170">
        <v>118</v>
      </c>
      <c r="B504" s="171" t="s">
        <v>604</v>
      </c>
      <c r="C504" s="179" t="s">
        <v>605</v>
      </c>
      <c r="D504" s="172" t="s">
        <v>161</v>
      </c>
      <c r="E504" s="173">
        <v>9.75</v>
      </c>
      <c r="F504" s="174"/>
      <c r="G504" s="175">
        <f>ROUND(E504*F504,2)</f>
        <v>0</v>
      </c>
      <c r="H504" s="174"/>
      <c r="I504" s="175">
        <f>ROUND(E504*H504,2)</f>
        <v>0</v>
      </c>
      <c r="J504" s="174"/>
      <c r="K504" s="175">
        <f>ROUND(E504*J504,2)</f>
        <v>0</v>
      </c>
      <c r="L504" s="175">
        <v>21</v>
      </c>
      <c r="M504" s="175">
        <f>G504*(1+L504/100)</f>
        <v>0</v>
      </c>
      <c r="N504" s="173">
        <v>1.03E-2</v>
      </c>
      <c r="O504" s="173">
        <f>ROUND(E504*N504,2)</f>
        <v>0.1</v>
      </c>
      <c r="P504" s="173">
        <v>0</v>
      </c>
      <c r="Q504" s="173">
        <f>ROUND(E504*P504,2)</f>
        <v>0</v>
      </c>
      <c r="R504" s="175" t="s">
        <v>596</v>
      </c>
      <c r="S504" s="175" t="s">
        <v>163</v>
      </c>
      <c r="T504" s="176" t="s">
        <v>163</v>
      </c>
      <c r="U504" s="157">
        <v>0.53200000000000003</v>
      </c>
      <c r="V504" s="157">
        <f>ROUND(E504*U504,2)</f>
        <v>5.19</v>
      </c>
      <c r="W504" s="157"/>
      <c r="X504" s="157" t="s">
        <v>164</v>
      </c>
      <c r="Y504" s="157" t="s">
        <v>165</v>
      </c>
      <c r="Z504" s="147"/>
      <c r="AA504" s="147"/>
      <c r="AB504" s="147"/>
      <c r="AC504" s="147"/>
      <c r="AD504" s="147"/>
      <c r="AE504" s="147"/>
      <c r="AF504" s="147"/>
      <c r="AG504" s="147" t="s">
        <v>166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250" t="s">
        <v>379</v>
      </c>
      <c r="D505" s="251"/>
      <c r="E505" s="251"/>
      <c r="F505" s="251"/>
      <c r="G505" s="251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168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252" t="s">
        <v>380</v>
      </c>
      <c r="D506" s="253"/>
      <c r="E506" s="253"/>
      <c r="F506" s="253"/>
      <c r="G506" s="253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168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80" t="s">
        <v>476</v>
      </c>
      <c r="D507" s="158"/>
      <c r="E507" s="159">
        <v>9.75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170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70">
        <v>119</v>
      </c>
      <c r="B508" s="171" t="s">
        <v>606</v>
      </c>
      <c r="C508" s="179" t="s">
        <v>607</v>
      </c>
      <c r="D508" s="172" t="s">
        <v>161</v>
      </c>
      <c r="E508" s="173">
        <v>130.30000000000001</v>
      </c>
      <c r="F508" s="174"/>
      <c r="G508" s="175">
        <f>ROUND(E508*F508,2)</f>
        <v>0</v>
      </c>
      <c r="H508" s="174"/>
      <c r="I508" s="175">
        <f>ROUND(E508*H508,2)</f>
        <v>0</v>
      </c>
      <c r="J508" s="174"/>
      <c r="K508" s="175">
        <f>ROUND(E508*J508,2)</f>
        <v>0</v>
      </c>
      <c r="L508" s="175">
        <v>21</v>
      </c>
      <c r="M508" s="175">
        <f>G508*(1+L508/100)</f>
        <v>0</v>
      </c>
      <c r="N508" s="173">
        <v>0</v>
      </c>
      <c r="O508" s="173">
        <f>ROUND(E508*N508,2)</f>
        <v>0</v>
      </c>
      <c r="P508" s="173">
        <v>9.7400000000000004E-3</v>
      </c>
      <c r="Q508" s="173">
        <f>ROUND(E508*P508,2)</f>
        <v>1.27</v>
      </c>
      <c r="R508" s="175" t="s">
        <v>596</v>
      </c>
      <c r="S508" s="175" t="s">
        <v>163</v>
      </c>
      <c r="T508" s="176" t="s">
        <v>163</v>
      </c>
      <c r="U508" s="157">
        <v>4.3999999999999997E-2</v>
      </c>
      <c r="V508" s="157">
        <f>ROUND(E508*U508,2)</f>
        <v>5.73</v>
      </c>
      <c r="W508" s="157"/>
      <c r="X508" s="157" t="s">
        <v>164</v>
      </c>
      <c r="Y508" s="157" t="s">
        <v>165</v>
      </c>
      <c r="Z508" s="147"/>
      <c r="AA508" s="147"/>
      <c r="AB508" s="147"/>
      <c r="AC508" s="147"/>
      <c r="AD508" s="147"/>
      <c r="AE508" s="147"/>
      <c r="AF508" s="147"/>
      <c r="AG508" s="147" t="s">
        <v>166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250" t="s">
        <v>379</v>
      </c>
      <c r="D509" s="251"/>
      <c r="E509" s="251"/>
      <c r="F509" s="251"/>
      <c r="G509" s="251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168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252" t="s">
        <v>608</v>
      </c>
      <c r="D510" s="253"/>
      <c r="E510" s="253"/>
      <c r="F510" s="253"/>
      <c r="G510" s="253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168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252" t="s">
        <v>380</v>
      </c>
      <c r="D511" s="253"/>
      <c r="E511" s="253"/>
      <c r="F511" s="253"/>
      <c r="G511" s="253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168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180" t="s">
        <v>609</v>
      </c>
      <c r="D512" s="158"/>
      <c r="E512" s="159">
        <v>130.30000000000001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170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70">
        <v>120</v>
      </c>
      <c r="B513" s="171" t="s">
        <v>610</v>
      </c>
      <c r="C513" s="179" t="s">
        <v>611</v>
      </c>
      <c r="D513" s="172" t="s">
        <v>161</v>
      </c>
      <c r="E513" s="173">
        <v>99.2</v>
      </c>
      <c r="F513" s="174"/>
      <c r="G513" s="175">
        <f>ROUND(E513*F513,2)</f>
        <v>0</v>
      </c>
      <c r="H513" s="174"/>
      <c r="I513" s="175">
        <f>ROUND(E513*H513,2)</f>
        <v>0</v>
      </c>
      <c r="J513" s="174"/>
      <c r="K513" s="175">
        <f>ROUND(E513*J513,2)</f>
        <v>0</v>
      </c>
      <c r="L513" s="175">
        <v>21</v>
      </c>
      <c r="M513" s="175">
        <f>G513*(1+L513/100)</f>
        <v>0</v>
      </c>
      <c r="N513" s="173">
        <v>0</v>
      </c>
      <c r="O513" s="173">
        <f>ROUND(E513*N513,2)</f>
        <v>0</v>
      </c>
      <c r="P513" s="173">
        <v>1.03E-2</v>
      </c>
      <c r="Q513" s="173">
        <f>ROUND(E513*P513,2)</f>
        <v>1.02</v>
      </c>
      <c r="R513" s="175" t="s">
        <v>596</v>
      </c>
      <c r="S513" s="175" t="s">
        <v>163</v>
      </c>
      <c r="T513" s="176" t="s">
        <v>163</v>
      </c>
      <c r="U513" s="157">
        <v>4.4999999999999998E-2</v>
      </c>
      <c r="V513" s="157">
        <f>ROUND(E513*U513,2)</f>
        <v>4.46</v>
      </c>
      <c r="W513" s="157"/>
      <c r="X513" s="157" t="s">
        <v>164</v>
      </c>
      <c r="Y513" s="157" t="s">
        <v>165</v>
      </c>
      <c r="Z513" s="147"/>
      <c r="AA513" s="147"/>
      <c r="AB513" s="147"/>
      <c r="AC513" s="147"/>
      <c r="AD513" s="147"/>
      <c r="AE513" s="147"/>
      <c r="AF513" s="147"/>
      <c r="AG513" s="147" t="s">
        <v>166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2" x14ac:dyDescent="0.2">
      <c r="A514" s="154"/>
      <c r="B514" s="155"/>
      <c r="C514" s="250" t="s">
        <v>379</v>
      </c>
      <c r="D514" s="251"/>
      <c r="E514" s="251"/>
      <c r="F514" s="251"/>
      <c r="G514" s="251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168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252" t="s">
        <v>608</v>
      </c>
      <c r="D515" s="253"/>
      <c r="E515" s="253"/>
      <c r="F515" s="253"/>
      <c r="G515" s="253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168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252" t="s">
        <v>380</v>
      </c>
      <c r="D516" s="253"/>
      <c r="E516" s="253"/>
      <c r="F516" s="253"/>
      <c r="G516" s="253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168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80" t="s">
        <v>612</v>
      </c>
      <c r="D517" s="158"/>
      <c r="E517" s="159">
        <v>99.2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170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70">
        <v>121</v>
      </c>
      <c r="B518" s="171" t="s">
        <v>613</v>
      </c>
      <c r="C518" s="179" t="s">
        <v>614</v>
      </c>
      <c r="D518" s="172" t="s">
        <v>161</v>
      </c>
      <c r="E518" s="173">
        <v>21.75</v>
      </c>
      <c r="F518" s="17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21</v>
      </c>
      <c r="M518" s="175">
        <f>G518*(1+L518/100)</f>
        <v>0</v>
      </c>
      <c r="N518" s="173">
        <v>2.2000000000000001E-4</v>
      </c>
      <c r="O518" s="173">
        <f>ROUND(E518*N518,2)</f>
        <v>0</v>
      </c>
      <c r="P518" s="173">
        <v>0</v>
      </c>
      <c r="Q518" s="173">
        <f>ROUND(E518*P518,2)</f>
        <v>0</v>
      </c>
      <c r="R518" s="175" t="s">
        <v>596</v>
      </c>
      <c r="S518" s="175" t="s">
        <v>163</v>
      </c>
      <c r="T518" s="176" t="s">
        <v>163</v>
      </c>
      <c r="U518" s="157">
        <v>9.5000000000000001E-2</v>
      </c>
      <c r="V518" s="157">
        <f>ROUND(E518*U518,2)</f>
        <v>2.0699999999999998</v>
      </c>
      <c r="W518" s="157"/>
      <c r="X518" s="157" t="s">
        <v>164</v>
      </c>
      <c r="Y518" s="157" t="s">
        <v>165</v>
      </c>
      <c r="Z518" s="147"/>
      <c r="AA518" s="147"/>
      <c r="AB518" s="147"/>
      <c r="AC518" s="147"/>
      <c r="AD518" s="147"/>
      <c r="AE518" s="147"/>
      <c r="AF518" s="147"/>
      <c r="AG518" s="147" t="s">
        <v>166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2" x14ac:dyDescent="0.2">
      <c r="A519" s="154"/>
      <c r="B519" s="155"/>
      <c r="C519" s="250" t="s">
        <v>379</v>
      </c>
      <c r="D519" s="251"/>
      <c r="E519" s="251"/>
      <c r="F519" s="251"/>
      <c r="G519" s="251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168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252" t="s">
        <v>380</v>
      </c>
      <c r="D520" s="253"/>
      <c r="E520" s="253"/>
      <c r="F520" s="253"/>
      <c r="G520" s="253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168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0" t="s">
        <v>615</v>
      </c>
      <c r="D521" s="158"/>
      <c r="E521" s="159">
        <v>12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170</v>
      </c>
      <c r="AH521" s="147">
        <v>5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0" t="s">
        <v>616</v>
      </c>
      <c r="D522" s="158"/>
      <c r="E522" s="159">
        <v>9.75</v>
      </c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170</v>
      </c>
      <c r="AH522" s="147">
        <v>5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70">
        <v>122</v>
      </c>
      <c r="B523" s="171" t="s">
        <v>617</v>
      </c>
      <c r="C523" s="179" t="s">
        <v>618</v>
      </c>
      <c r="D523" s="172" t="s">
        <v>338</v>
      </c>
      <c r="E523" s="173">
        <v>1</v>
      </c>
      <c r="F523" s="174"/>
      <c r="G523" s="175">
        <f>ROUND(E523*F523,2)</f>
        <v>0</v>
      </c>
      <c r="H523" s="174"/>
      <c r="I523" s="175">
        <f>ROUND(E523*H523,2)</f>
        <v>0</v>
      </c>
      <c r="J523" s="174"/>
      <c r="K523" s="175">
        <f>ROUND(E523*J523,2)</f>
        <v>0</v>
      </c>
      <c r="L523" s="175">
        <v>21</v>
      </c>
      <c r="M523" s="175">
        <f>G523*(1+L523/100)</f>
        <v>0</v>
      </c>
      <c r="N523" s="173">
        <v>0</v>
      </c>
      <c r="O523" s="173">
        <f>ROUND(E523*N523,2)</f>
        <v>0</v>
      </c>
      <c r="P523" s="173">
        <v>0</v>
      </c>
      <c r="Q523" s="173">
        <f>ROUND(E523*P523,2)</f>
        <v>0</v>
      </c>
      <c r="R523" s="175"/>
      <c r="S523" s="175" t="s">
        <v>309</v>
      </c>
      <c r="T523" s="176" t="s">
        <v>310</v>
      </c>
      <c r="U523" s="157">
        <v>0</v>
      </c>
      <c r="V523" s="157">
        <f>ROUND(E523*U523,2)</f>
        <v>0</v>
      </c>
      <c r="W523" s="157"/>
      <c r="X523" s="157" t="s">
        <v>164</v>
      </c>
      <c r="Y523" s="157" t="s">
        <v>165</v>
      </c>
      <c r="Z523" s="147"/>
      <c r="AA523" s="147"/>
      <c r="AB523" s="147"/>
      <c r="AC523" s="147"/>
      <c r="AD523" s="147"/>
      <c r="AE523" s="147"/>
      <c r="AF523" s="147"/>
      <c r="AG523" s="147" t="s">
        <v>166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">
      <c r="A524" s="154"/>
      <c r="B524" s="155"/>
      <c r="C524" s="250" t="s">
        <v>379</v>
      </c>
      <c r="D524" s="251"/>
      <c r="E524" s="251"/>
      <c r="F524" s="251"/>
      <c r="G524" s="251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168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252" t="s">
        <v>380</v>
      </c>
      <c r="D525" s="253"/>
      <c r="E525" s="253"/>
      <c r="F525" s="253"/>
      <c r="G525" s="253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168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180" t="s">
        <v>72</v>
      </c>
      <c r="D526" s="158"/>
      <c r="E526" s="159">
        <v>1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170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13.6" x14ac:dyDescent="0.2">
      <c r="A527" s="163" t="s">
        <v>157</v>
      </c>
      <c r="B527" s="164" t="s">
        <v>122</v>
      </c>
      <c r="C527" s="178" t="s">
        <v>123</v>
      </c>
      <c r="D527" s="165"/>
      <c r="E527" s="166"/>
      <c r="F527" s="167"/>
      <c r="G527" s="167">
        <f>SUMIF(AG528:AG530,"&lt;&gt;NOR",G528:G530)</f>
        <v>0</v>
      </c>
      <c r="H527" s="167"/>
      <c r="I527" s="167">
        <f>SUM(I528:I530)</f>
        <v>0</v>
      </c>
      <c r="J527" s="167"/>
      <c r="K527" s="167">
        <f>SUM(K528:K530)</f>
        <v>0</v>
      </c>
      <c r="L527" s="167"/>
      <c r="M527" s="167">
        <f>SUM(M528:M530)</f>
        <v>0</v>
      </c>
      <c r="N527" s="166"/>
      <c r="O527" s="166">
        <f>SUM(O528:O530)</f>
        <v>0</v>
      </c>
      <c r="P527" s="166"/>
      <c r="Q527" s="166">
        <f>SUM(Q528:Q530)</f>
        <v>0</v>
      </c>
      <c r="R527" s="167"/>
      <c r="S527" s="167"/>
      <c r="T527" s="168"/>
      <c r="U527" s="162"/>
      <c r="V527" s="162">
        <f>SUM(V528:V530)</f>
        <v>1.86</v>
      </c>
      <c r="W527" s="162"/>
      <c r="X527" s="162"/>
      <c r="Y527" s="162"/>
      <c r="AG527" t="s">
        <v>158</v>
      </c>
    </row>
    <row r="528" spans="1:60" outlineLevel="1" x14ac:dyDescent="0.2">
      <c r="A528" s="170">
        <v>123</v>
      </c>
      <c r="B528" s="171" t="s">
        <v>619</v>
      </c>
      <c r="C528" s="179" t="s">
        <v>620</v>
      </c>
      <c r="D528" s="172" t="s">
        <v>338</v>
      </c>
      <c r="E528" s="173">
        <v>1</v>
      </c>
      <c r="F528" s="17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21</v>
      </c>
      <c r="M528" s="175">
        <f>G528*(1+L528/100)</f>
        <v>0</v>
      </c>
      <c r="N528" s="173">
        <v>0</v>
      </c>
      <c r="O528" s="173">
        <f>ROUND(E528*N528,2)</f>
        <v>0</v>
      </c>
      <c r="P528" s="173">
        <v>0</v>
      </c>
      <c r="Q528" s="173">
        <f>ROUND(E528*P528,2)</f>
        <v>0</v>
      </c>
      <c r="R528" s="175"/>
      <c r="S528" s="175" t="s">
        <v>309</v>
      </c>
      <c r="T528" s="176" t="s">
        <v>310</v>
      </c>
      <c r="U528" s="157">
        <v>1.86</v>
      </c>
      <c r="V528" s="157">
        <f>ROUND(E528*U528,2)</f>
        <v>1.86</v>
      </c>
      <c r="W528" s="157"/>
      <c r="X528" s="157" t="s">
        <v>164</v>
      </c>
      <c r="Y528" s="157" t="s">
        <v>165</v>
      </c>
      <c r="Z528" s="147"/>
      <c r="AA528" s="147"/>
      <c r="AB528" s="147"/>
      <c r="AC528" s="147"/>
      <c r="AD528" s="147"/>
      <c r="AE528" s="147"/>
      <c r="AF528" s="147"/>
      <c r="AG528" s="147" t="s">
        <v>166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250" t="s">
        <v>621</v>
      </c>
      <c r="D529" s="251"/>
      <c r="E529" s="251"/>
      <c r="F529" s="251"/>
      <c r="G529" s="251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168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2" x14ac:dyDescent="0.2">
      <c r="A530" s="154"/>
      <c r="B530" s="155"/>
      <c r="C530" s="180" t="s">
        <v>72</v>
      </c>
      <c r="D530" s="158"/>
      <c r="E530" s="159">
        <v>1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170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13.6" x14ac:dyDescent="0.2">
      <c r="A531" s="163" t="s">
        <v>157</v>
      </c>
      <c r="B531" s="164" t="s">
        <v>124</v>
      </c>
      <c r="C531" s="178" t="s">
        <v>125</v>
      </c>
      <c r="D531" s="165"/>
      <c r="E531" s="166"/>
      <c r="F531" s="167"/>
      <c r="G531" s="167">
        <f>SUMIF(AG532:AG584,"&lt;&gt;NOR",G532:G584)</f>
        <v>0</v>
      </c>
      <c r="H531" s="167"/>
      <c r="I531" s="167">
        <f>SUM(I532:I584)</f>
        <v>0</v>
      </c>
      <c r="J531" s="167"/>
      <c r="K531" s="167">
        <f>SUM(K532:K584)</f>
        <v>0</v>
      </c>
      <c r="L531" s="167"/>
      <c r="M531" s="167">
        <f>SUM(M532:M584)</f>
        <v>0</v>
      </c>
      <c r="N531" s="166"/>
      <c r="O531" s="166">
        <f>SUM(O532:O584)</f>
        <v>0</v>
      </c>
      <c r="P531" s="166"/>
      <c r="Q531" s="166">
        <f>SUM(Q532:Q584)</f>
        <v>0</v>
      </c>
      <c r="R531" s="167"/>
      <c r="S531" s="167"/>
      <c r="T531" s="168"/>
      <c r="U531" s="162"/>
      <c r="V531" s="162">
        <f>SUM(V532:V584)</f>
        <v>279.52</v>
      </c>
      <c r="W531" s="162"/>
      <c r="X531" s="162"/>
      <c r="Y531" s="162"/>
      <c r="AG531" t="s">
        <v>158</v>
      </c>
    </row>
    <row r="532" spans="1:60" outlineLevel="1" x14ac:dyDescent="0.2">
      <c r="A532" s="170">
        <v>124</v>
      </c>
      <c r="B532" s="171" t="s">
        <v>622</v>
      </c>
      <c r="C532" s="179" t="s">
        <v>623</v>
      </c>
      <c r="D532" s="172" t="s">
        <v>324</v>
      </c>
      <c r="E532" s="173">
        <v>5.3999999999999999E-2</v>
      </c>
      <c r="F532" s="174"/>
      <c r="G532" s="175">
        <f>ROUND(E532*F532,2)</f>
        <v>0</v>
      </c>
      <c r="H532" s="174"/>
      <c r="I532" s="175">
        <f>ROUND(E532*H532,2)</f>
        <v>0</v>
      </c>
      <c r="J532" s="174"/>
      <c r="K532" s="175">
        <f>ROUND(E532*J532,2)</f>
        <v>0</v>
      </c>
      <c r="L532" s="175">
        <v>21</v>
      </c>
      <c r="M532" s="175">
        <f>G532*(1+L532/100)</f>
        <v>0</v>
      </c>
      <c r="N532" s="173">
        <v>0</v>
      </c>
      <c r="O532" s="173">
        <f>ROUND(E532*N532,2)</f>
        <v>0</v>
      </c>
      <c r="P532" s="173">
        <v>0</v>
      </c>
      <c r="Q532" s="173">
        <f>ROUND(E532*P532,2)</f>
        <v>0</v>
      </c>
      <c r="R532" s="175" t="s">
        <v>516</v>
      </c>
      <c r="S532" s="175" t="s">
        <v>163</v>
      </c>
      <c r="T532" s="176" t="s">
        <v>163</v>
      </c>
      <c r="U532" s="157">
        <v>0</v>
      </c>
      <c r="V532" s="157">
        <f>ROUND(E532*U532,2)</f>
        <v>0</v>
      </c>
      <c r="W532" s="157"/>
      <c r="X532" s="157" t="s">
        <v>164</v>
      </c>
      <c r="Y532" s="157" t="s">
        <v>165</v>
      </c>
      <c r="Z532" s="147"/>
      <c r="AA532" s="147"/>
      <c r="AB532" s="147"/>
      <c r="AC532" s="147"/>
      <c r="AD532" s="147"/>
      <c r="AE532" s="147"/>
      <c r="AF532" s="147"/>
      <c r="AG532" s="147" t="s">
        <v>166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1.75" outlineLevel="2" x14ac:dyDescent="0.2">
      <c r="A533" s="154"/>
      <c r="B533" s="155"/>
      <c r="C533" s="250" t="s">
        <v>624</v>
      </c>
      <c r="D533" s="251"/>
      <c r="E533" s="251"/>
      <c r="F533" s="251"/>
      <c r="G533" s="251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168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77" t="str">
        <f>C533</f>
        <v>Pro vyjádření výnosu ve prospěch zhotovitele je nutné jednotkovou cenu uvést se záporným znaménkem. (Získaná částka ponižuje náklad stavby.)</v>
      </c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180" t="s">
        <v>625</v>
      </c>
      <c r="D534" s="158"/>
      <c r="E534" s="159">
        <v>5.3999999999999999E-2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170</v>
      </c>
      <c r="AH534" s="147">
        <v>7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0">
        <v>125</v>
      </c>
      <c r="B535" s="171" t="s">
        <v>626</v>
      </c>
      <c r="C535" s="179" t="s">
        <v>627</v>
      </c>
      <c r="D535" s="172" t="s">
        <v>324</v>
      </c>
      <c r="E535" s="173">
        <v>258.09888999999998</v>
      </c>
      <c r="F535" s="174"/>
      <c r="G535" s="175">
        <f>ROUND(E535*F535,2)</f>
        <v>0</v>
      </c>
      <c r="H535" s="174"/>
      <c r="I535" s="175">
        <f>ROUND(E535*H535,2)</f>
        <v>0</v>
      </c>
      <c r="J535" s="174"/>
      <c r="K535" s="175">
        <f>ROUND(E535*J535,2)</f>
        <v>0</v>
      </c>
      <c r="L535" s="175">
        <v>21</v>
      </c>
      <c r="M535" s="175">
        <f>G535*(1+L535/100)</f>
        <v>0</v>
      </c>
      <c r="N535" s="173">
        <v>0</v>
      </c>
      <c r="O535" s="173">
        <f>ROUND(E535*N535,2)</f>
        <v>0</v>
      </c>
      <c r="P535" s="173">
        <v>0</v>
      </c>
      <c r="Q535" s="173">
        <f>ROUND(E535*P535,2)</f>
        <v>0</v>
      </c>
      <c r="R535" s="175" t="s">
        <v>162</v>
      </c>
      <c r="S535" s="175" t="s">
        <v>163</v>
      </c>
      <c r="T535" s="176" t="s">
        <v>163</v>
      </c>
      <c r="U535" s="157">
        <v>9.9000000000000005E-2</v>
      </c>
      <c r="V535" s="157">
        <f>ROUND(E535*U535,2)</f>
        <v>25.55</v>
      </c>
      <c r="W535" s="157"/>
      <c r="X535" s="157" t="s">
        <v>164</v>
      </c>
      <c r="Y535" s="157" t="s">
        <v>165</v>
      </c>
      <c r="Z535" s="147"/>
      <c r="AA535" s="147"/>
      <c r="AB535" s="147"/>
      <c r="AC535" s="147"/>
      <c r="AD535" s="147"/>
      <c r="AE535" s="147"/>
      <c r="AF535" s="147"/>
      <c r="AG535" s="147" t="s">
        <v>166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">
      <c r="A536" s="154"/>
      <c r="B536" s="155"/>
      <c r="C536" s="248" t="s">
        <v>628</v>
      </c>
      <c r="D536" s="249"/>
      <c r="E536" s="249"/>
      <c r="F536" s="249"/>
      <c r="G536" s="249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188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">
      <c r="A537" s="154"/>
      <c r="B537" s="155"/>
      <c r="C537" s="180" t="s">
        <v>629</v>
      </c>
      <c r="D537" s="158"/>
      <c r="E537" s="159">
        <v>5.3999999999999999E-2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170</v>
      </c>
      <c r="AH537" s="147">
        <v>5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80" t="s">
        <v>630</v>
      </c>
      <c r="D538" s="158"/>
      <c r="E538" s="159">
        <v>46.991999999999997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170</v>
      </c>
      <c r="AH538" s="147">
        <v>5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80" t="s">
        <v>631</v>
      </c>
      <c r="D539" s="158"/>
      <c r="E539" s="159">
        <v>32.717370000000003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170</v>
      </c>
      <c r="AH539" s="147">
        <v>5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80" t="s">
        <v>632</v>
      </c>
      <c r="D540" s="158"/>
      <c r="E540" s="159">
        <v>2.29088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170</v>
      </c>
      <c r="AH540" s="147">
        <v>5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80" t="s">
        <v>633</v>
      </c>
      <c r="D541" s="158"/>
      <c r="E541" s="159">
        <v>13.86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170</v>
      </c>
      <c r="AH541" s="147">
        <v>5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80" t="s">
        <v>634</v>
      </c>
      <c r="D542" s="158"/>
      <c r="E542" s="159">
        <v>67.252309999999994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170</v>
      </c>
      <c r="AH542" s="147">
        <v>5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80" t="s">
        <v>635</v>
      </c>
      <c r="D543" s="158"/>
      <c r="E543" s="159">
        <v>45.849330000000002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170</v>
      </c>
      <c r="AH543" s="147">
        <v>5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80" t="s">
        <v>636</v>
      </c>
      <c r="D544" s="158"/>
      <c r="E544" s="159">
        <v>47.883000000000003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170</v>
      </c>
      <c r="AH544" s="147">
        <v>5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80" t="s">
        <v>637</v>
      </c>
      <c r="D545" s="158"/>
      <c r="E545" s="159">
        <v>1.2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170</v>
      </c>
      <c r="AH545" s="147">
        <v>5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70">
        <v>126</v>
      </c>
      <c r="B546" s="171" t="s">
        <v>638</v>
      </c>
      <c r="C546" s="179" t="s">
        <v>639</v>
      </c>
      <c r="D546" s="172" t="s">
        <v>324</v>
      </c>
      <c r="E546" s="173">
        <v>46.991999999999997</v>
      </c>
      <c r="F546" s="174"/>
      <c r="G546" s="175">
        <f>ROUND(E546*F546,2)</f>
        <v>0</v>
      </c>
      <c r="H546" s="174"/>
      <c r="I546" s="175">
        <f>ROUND(E546*H546,2)</f>
        <v>0</v>
      </c>
      <c r="J546" s="174"/>
      <c r="K546" s="175">
        <f>ROUND(E546*J546,2)</f>
        <v>0</v>
      </c>
      <c r="L546" s="175">
        <v>21</v>
      </c>
      <c r="M546" s="175">
        <f>G546*(1+L546/100)</f>
        <v>0</v>
      </c>
      <c r="N546" s="173">
        <v>0</v>
      </c>
      <c r="O546" s="173">
        <f>ROUND(E546*N546,2)</f>
        <v>0</v>
      </c>
      <c r="P546" s="173">
        <v>0</v>
      </c>
      <c r="Q546" s="173">
        <f>ROUND(E546*P546,2)</f>
        <v>0</v>
      </c>
      <c r="R546" s="175" t="s">
        <v>162</v>
      </c>
      <c r="S546" s="175" t="s">
        <v>163</v>
      </c>
      <c r="T546" s="176" t="s">
        <v>163</v>
      </c>
      <c r="U546" s="157">
        <v>0</v>
      </c>
      <c r="V546" s="157">
        <f>ROUND(E546*U546,2)</f>
        <v>0</v>
      </c>
      <c r="W546" s="157"/>
      <c r="X546" s="157" t="s">
        <v>164</v>
      </c>
      <c r="Y546" s="157" t="s">
        <v>165</v>
      </c>
      <c r="Z546" s="147"/>
      <c r="AA546" s="147"/>
      <c r="AB546" s="147"/>
      <c r="AC546" s="147"/>
      <c r="AD546" s="147"/>
      <c r="AE546" s="147"/>
      <c r="AF546" s="147"/>
      <c r="AG546" s="147" t="s">
        <v>166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80" t="s">
        <v>640</v>
      </c>
      <c r="D547" s="158"/>
      <c r="E547" s="159">
        <v>2.7719999999999998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170</v>
      </c>
      <c r="AH547" s="147">
        <v>7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0" t="s">
        <v>641</v>
      </c>
      <c r="D548" s="158"/>
      <c r="E548" s="159">
        <v>40.326000000000001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170</v>
      </c>
      <c r="AH548" s="147">
        <v>7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0" t="s">
        <v>642</v>
      </c>
      <c r="D549" s="158"/>
      <c r="E549" s="159">
        <v>3.8940000000000001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170</v>
      </c>
      <c r="AH549" s="147">
        <v>7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70">
        <v>127</v>
      </c>
      <c r="B550" s="171" t="s">
        <v>643</v>
      </c>
      <c r="C550" s="179" t="s">
        <v>644</v>
      </c>
      <c r="D550" s="172" t="s">
        <v>324</v>
      </c>
      <c r="E550" s="173">
        <v>258.09888999999998</v>
      </c>
      <c r="F550" s="174"/>
      <c r="G550" s="175">
        <f>ROUND(E550*F550,2)</f>
        <v>0</v>
      </c>
      <c r="H550" s="174"/>
      <c r="I550" s="175">
        <f>ROUND(E550*H550,2)</f>
        <v>0</v>
      </c>
      <c r="J550" s="174"/>
      <c r="K550" s="175">
        <f>ROUND(E550*J550,2)</f>
        <v>0</v>
      </c>
      <c r="L550" s="175">
        <v>21</v>
      </c>
      <c r="M550" s="175">
        <f>G550*(1+L550/100)</f>
        <v>0</v>
      </c>
      <c r="N550" s="173">
        <v>0</v>
      </c>
      <c r="O550" s="173">
        <f>ROUND(E550*N550,2)</f>
        <v>0</v>
      </c>
      <c r="P550" s="173">
        <v>0</v>
      </c>
      <c r="Q550" s="173">
        <f>ROUND(E550*P550,2)</f>
        <v>0</v>
      </c>
      <c r="R550" s="175" t="s">
        <v>516</v>
      </c>
      <c r="S550" s="175" t="s">
        <v>163</v>
      </c>
      <c r="T550" s="176" t="s">
        <v>163</v>
      </c>
      <c r="U550" s="157">
        <v>0.94199999999999995</v>
      </c>
      <c r="V550" s="157">
        <f>ROUND(E550*U550,2)</f>
        <v>243.13</v>
      </c>
      <c r="W550" s="157"/>
      <c r="X550" s="157" t="s">
        <v>164</v>
      </c>
      <c r="Y550" s="157" t="s">
        <v>165</v>
      </c>
      <c r="Z550" s="147"/>
      <c r="AA550" s="147"/>
      <c r="AB550" s="147"/>
      <c r="AC550" s="147"/>
      <c r="AD550" s="147"/>
      <c r="AE550" s="147"/>
      <c r="AF550" s="147"/>
      <c r="AG550" s="147" t="s">
        <v>166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80" t="s">
        <v>645</v>
      </c>
      <c r="D551" s="158"/>
      <c r="E551" s="159">
        <v>258.09888999999998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170</v>
      </c>
      <c r="AH551" s="147">
        <v>5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0">
        <v>128</v>
      </c>
      <c r="B552" s="171" t="s">
        <v>646</v>
      </c>
      <c r="C552" s="179" t="s">
        <v>647</v>
      </c>
      <c r="D552" s="172" t="s">
        <v>324</v>
      </c>
      <c r="E552" s="173">
        <v>258.09888999999998</v>
      </c>
      <c r="F552" s="174"/>
      <c r="G552" s="175">
        <f>ROUND(E552*F552,2)</f>
        <v>0</v>
      </c>
      <c r="H552" s="174"/>
      <c r="I552" s="175">
        <f>ROUND(E552*H552,2)</f>
        <v>0</v>
      </c>
      <c r="J552" s="174"/>
      <c r="K552" s="175">
        <f>ROUND(E552*J552,2)</f>
        <v>0</v>
      </c>
      <c r="L552" s="175">
        <v>21</v>
      </c>
      <c r="M552" s="175">
        <f>G552*(1+L552/100)</f>
        <v>0</v>
      </c>
      <c r="N552" s="173">
        <v>0</v>
      </c>
      <c r="O552" s="173">
        <f>ROUND(E552*N552,2)</f>
        <v>0</v>
      </c>
      <c r="P552" s="173">
        <v>0</v>
      </c>
      <c r="Q552" s="173">
        <f>ROUND(E552*P552,2)</f>
        <v>0</v>
      </c>
      <c r="R552" s="175" t="s">
        <v>588</v>
      </c>
      <c r="S552" s="175" t="s">
        <v>163</v>
      </c>
      <c r="T552" s="176" t="s">
        <v>163</v>
      </c>
      <c r="U552" s="157">
        <v>4.2000000000000003E-2</v>
      </c>
      <c r="V552" s="157">
        <f>ROUND(E552*U552,2)</f>
        <v>10.84</v>
      </c>
      <c r="W552" s="157"/>
      <c r="X552" s="157" t="s">
        <v>164</v>
      </c>
      <c r="Y552" s="157" t="s">
        <v>165</v>
      </c>
      <c r="Z552" s="147"/>
      <c r="AA552" s="147"/>
      <c r="AB552" s="147"/>
      <c r="AC552" s="147"/>
      <c r="AD552" s="147"/>
      <c r="AE552" s="147"/>
      <c r="AF552" s="147"/>
      <c r="AG552" s="147" t="s">
        <v>166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">
      <c r="A553" s="154"/>
      <c r="B553" s="155"/>
      <c r="C553" s="248" t="s">
        <v>648</v>
      </c>
      <c r="D553" s="249"/>
      <c r="E553" s="249"/>
      <c r="F553" s="249"/>
      <c r="G553" s="249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188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80" t="s">
        <v>645</v>
      </c>
      <c r="D554" s="158"/>
      <c r="E554" s="159">
        <v>258.09888999999998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170</v>
      </c>
      <c r="AH554" s="147">
        <v>5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70">
        <v>129</v>
      </c>
      <c r="B555" s="171" t="s">
        <v>649</v>
      </c>
      <c r="C555" s="179" t="s">
        <v>650</v>
      </c>
      <c r="D555" s="172" t="s">
        <v>324</v>
      </c>
      <c r="E555" s="173">
        <v>258.09888999999998</v>
      </c>
      <c r="F555" s="174"/>
      <c r="G555" s="175">
        <f>ROUND(E555*F555,2)</f>
        <v>0</v>
      </c>
      <c r="H555" s="174"/>
      <c r="I555" s="175">
        <f>ROUND(E555*H555,2)</f>
        <v>0</v>
      </c>
      <c r="J555" s="174"/>
      <c r="K555" s="175">
        <f>ROUND(E555*J555,2)</f>
        <v>0</v>
      </c>
      <c r="L555" s="175">
        <v>21</v>
      </c>
      <c r="M555" s="175">
        <f>G555*(1+L555/100)</f>
        <v>0</v>
      </c>
      <c r="N555" s="173">
        <v>0</v>
      </c>
      <c r="O555" s="173">
        <f>ROUND(E555*N555,2)</f>
        <v>0</v>
      </c>
      <c r="P555" s="173">
        <v>0</v>
      </c>
      <c r="Q555" s="173">
        <f>ROUND(E555*P555,2)</f>
        <v>0</v>
      </c>
      <c r="R555" s="175" t="s">
        <v>588</v>
      </c>
      <c r="S555" s="175" t="s">
        <v>163</v>
      </c>
      <c r="T555" s="176" t="s">
        <v>163</v>
      </c>
      <c r="U555" s="157">
        <v>0</v>
      </c>
      <c r="V555" s="157">
        <f>ROUND(E555*U555,2)</f>
        <v>0</v>
      </c>
      <c r="W555" s="157"/>
      <c r="X555" s="157" t="s">
        <v>164</v>
      </c>
      <c r="Y555" s="157" t="s">
        <v>165</v>
      </c>
      <c r="Z555" s="147"/>
      <c r="AA555" s="147"/>
      <c r="AB555" s="147"/>
      <c r="AC555" s="147"/>
      <c r="AD555" s="147"/>
      <c r="AE555" s="147"/>
      <c r="AF555" s="147"/>
      <c r="AG555" s="147" t="s">
        <v>166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248" t="s">
        <v>648</v>
      </c>
      <c r="D556" s="249"/>
      <c r="E556" s="249"/>
      <c r="F556" s="249"/>
      <c r="G556" s="249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188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180" t="s">
        <v>651</v>
      </c>
      <c r="D557" s="158"/>
      <c r="E557" s="159">
        <v>258.09888999999998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170</v>
      </c>
      <c r="AH557" s="147">
        <v>5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21.75" outlineLevel="1" x14ac:dyDescent="0.2">
      <c r="A558" s="170">
        <v>130</v>
      </c>
      <c r="B558" s="171" t="s">
        <v>652</v>
      </c>
      <c r="C558" s="179" t="s">
        <v>653</v>
      </c>
      <c r="D558" s="172" t="s">
        <v>324</v>
      </c>
      <c r="E558" s="173">
        <v>32.717370000000003</v>
      </c>
      <c r="F558" s="174"/>
      <c r="G558" s="175">
        <f>ROUND(E558*F558,2)</f>
        <v>0</v>
      </c>
      <c r="H558" s="174"/>
      <c r="I558" s="175">
        <f>ROUND(E558*H558,2)</f>
        <v>0</v>
      </c>
      <c r="J558" s="174"/>
      <c r="K558" s="175">
        <f>ROUND(E558*J558,2)</f>
        <v>0</v>
      </c>
      <c r="L558" s="175">
        <v>21</v>
      </c>
      <c r="M558" s="175">
        <f>G558*(1+L558/100)</f>
        <v>0</v>
      </c>
      <c r="N558" s="173">
        <v>0</v>
      </c>
      <c r="O558" s="173">
        <f>ROUND(E558*N558,2)</f>
        <v>0</v>
      </c>
      <c r="P558" s="173">
        <v>0</v>
      </c>
      <c r="Q558" s="173">
        <f>ROUND(E558*P558,2)</f>
        <v>0</v>
      </c>
      <c r="R558" s="175" t="s">
        <v>516</v>
      </c>
      <c r="S558" s="175" t="s">
        <v>163</v>
      </c>
      <c r="T558" s="176" t="s">
        <v>163</v>
      </c>
      <c r="U558" s="157">
        <v>0</v>
      </c>
      <c r="V558" s="157">
        <f>ROUND(E558*U558,2)</f>
        <v>0</v>
      </c>
      <c r="W558" s="157"/>
      <c r="X558" s="157" t="s">
        <v>164</v>
      </c>
      <c r="Y558" s="157" t="s">
        <v>165</v>
      </c>
      <c r="Z558" s="147"/>
      <c r="AA558" s="147"/>
      <c r="AB558" s="147"/>
      <c r="AC558" s="147"/>
      <c r="AD558" s="147"/>
      <c r="AE558" s="147"/>
      <c r="AF558" s="147"/>
      <c r="AG558" s="147" t="s">
        <v>166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">
      <c r="A559" s="154"/>
      <c r="B559" s="155"/>
      <c r="C559" s="250" t="s">
        <v>654</v>
      </c>
      <c r="D559" s="251"/>
      <c r="E559" s="251"/>
      <c r="F559" s="251"/>
      <c r="G559" s="251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168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2" x14ac:dyDescent="0.2">
      <c r="A560" s="154"/>
      <c r="B560" s="155"/>
      <c r="C560" s="180" t="s">
        <v>655</v>
      </c>
      <c r="D560" s="158"/>
      <c r="E560" s="159">
        <v>1.2625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170</v>
      </c>
      <c r="AH560" s="147">
        <v>6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80" t="s">
        <v>656</v>
      </c>
      <c r="D561" s="158"/>
      <c r="E561" s="159">
        <v>8.9319999999999997E-2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170</v>
      </c>
      <c r="AH561" s="147">
        <v>6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80" t="s">
        <v>657</v>
      </c>
      <c r="D562" s="158"/>
      <c r="E562" s="159">
        <v>0.61155000000000004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170</v>
      </c>
      <c r="AH562" s="147">
        <v>6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0" t="s">
        <v>658</v>
      </c>
      <c r="D563" s="158"/>
      <c r="E563" s="159">
        <v>2.5960000000000001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170</v>
      </c>
      <c r="AH563" s="147">
        <v>7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0" t="s">
        <v>659</v>
      </c>
      <c r="D564" s="158"/>
      <c r="E564" s="159">
        <v>28.158000000000001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170</v>
      </c>
      <c r="AH564" s="147">
        <v>7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0">
        <v>131</v>
      </c>
      <c r="B565" s="171" t="s">
        <v>660</v>
      </c>
      <c r="C565" s="179" t="s">
        <v>661</v>
      </c>
      <c r="D565" s="172" t="s">
        <v>324</v>
      </c>
      <c r="E565" s="173">
        <v>2.29088</v>
      </c>
      <c r="F565" s="174"/>
      <c r="G565" s="175">
        <f>ROUND(E565*F565,2)</f>
        <v>0</v>
      </c>
      <c r="H565" s="174"/>
      <c r="I565" s="175">
        <f>ROUND(E565*H565,2)</f>
        <v>0</v>
      </c>
      <c r="J565" s="174"/>
      <c r="K565" s="175">
        <f>ROUND(E565*J565,2)</f>
        <v>0</v>
      </c>
      <c r="L565" s="175">
        <v>21</v>
      </c>
      <c r="M565" s="175">
        <f>G565*(1+L565/100)</f>
        <v>0</v>
      </c>
      <c r="N565" s="173">
        <v>0</v>
      </c>
      <c r="O565" s="173">
        <f>ROUND(E565*N565,2)</f>
        <v>0</v>
      </c>
      <c r="P565" s="173">
        <v>0</v>
      </c>
      <c r="Q565" s="173">
        <f>ROUND(E565*P565,2)</f>
        <v>0</v>
      </c>
      <c r="R565" s="175" t="s">
        <v>516</v>
      </c>
      <c r="S565" s="175" t="s">
        <v>163</v>
      </c>
      <c r="T565" s="176" t="s">
        <v>163</v>
      </c>
      <c r="U565" s="157">
        <v>0</v>
      </c>
      <c r="V565" s="157">
        <f>ROUND(E565*U565,2)</f>
        <v>0</v>
      </c>
      <c r="W565" s="157"/>
      <c r="X565" s="157" t="s">
        <v>164</v>
      </c>
      <c r="Y565" s="157" t="s">
        <v>165</v>
      </c>
      <c r="Z565" s="147"/>
      <c r="AA565" s="147"/>
      <c r="AB565" s="147"/>
      <c r="AC565" s="147"/>
      <c r="AD565" s="147"/>
      <c r="AE565" s="147"/>
      <c r="AF565" s="147"/>
      <c r="AG565" s="147" t="s">
        <v>166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250" t="s">
        <v>662</v>
      </c>
      <c r="D566" s="251"/>
      <c r="E566" s="251"/>
      <c r="F566" s="251"/>
      <c r="G566" s="251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168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x14ac:dyDescent="0.2">
      <c r="A567" s="154"/>
      <c r="B567" s="155"/>
      <c r="C567" s="180" t="s">
        <v>663</v>
      </c>
      <c r="D567" s="158"/>
      <c r="E567" s="159">
        <v>1.26912</v>
      </c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170</v>
      </c>
      <c r="AH567" s="147">
        <v>7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0" t="s">
        <v>664</v>
      </c>
      <c r="D568" s="158"/>
      <c r="E568" s="159">
        <v>1.02176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170</v>
      </c>
      <c r="AH568" s="147">
        <v>7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1.75" outlineLevel="1" x14ac:dyDescent="0.2">
      <c r="A569" s="170">
        <v>132</v>
      </c>
      <c r="B569" s="171" t="s">
        <v>665</v>
      </c>
      <c r="C569" s="179" t="s">
        <v>666</v>
      </c>
      <c r="D569" s="172" t="s">
        <v>324</v>
      </c>
      <c r="E569" s="173">
        <v>13.86</v>
      </c>
      <c r="F569" s="174"/>
      <c r="G569" s="175">
        <f>ROUND(E569*F569,2)</f>
        <v>0</v>
      </c>
      <c r="H569" s="174"/>
      <c r="I569" s="175">
        <f>ROUND(E569*H569,2)</f>
        <v>0</v>
      </c>
      <c r="J569" s="174"/>
      <c r="K569" s="175">
        <f>ROUND(E569*J569,2)</f>
        <v>0</v>
      </c>
      <c r="L569" s="175">
        <v>21</v>
      </c>
      <c r="M569" s="175">
        <f>G569*(1+L569/100)</f>
        <v>0</v>
      </c>
      <c r="N569" s="173">
        <v>0</v>
      </c>
      <c r="O569" s="173">
        <f>ROUND(E569*N569,2)</f>
        <v>0</v>
      </c>
      <c r="P569" s="173">
        <v>0</v>
      </c>
      <c r="Q569" s="173">
        <f>ROUND(E569*P569,2)</f>
        <v>0</v>
      </c>
      <c r="R569" s="175" t="s">
        <v>516</v>
      </c>
      <c r="S569" s="175" t="s">
        <v>163</v>
      </c>
      <c r="T569" s="176" t="s">
        <v>163</v>
      </c>
      <c r="U569" s="157">
        <v>0</v>
      </c>
      <c r="V569" s="157">
        <f>ROUND(E569*U569,2)</f>
        <v>0</v>
      </c>
      <c r="W569" s="157"/>
      <c r="X569" s="157" t="s">
        <v>164</v>
      </c>
      <c r="Y569" s="157" t="s">
        <v>165</v>
      </c>
      <c r="Z569" s="147"/>
      <c r="AA569" s="147"/>
      <c r="AB569" s="147"/>
      <c r="AC569" s="147"/>
      <c r="AD569" s="147"/>
      <c r="AE569" s="147"/>
      <c r="AF569" s="147"/>
      <c r="AG569" s="147" t="s">
        <v>166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180" t="s">
        <v>667</v>
      </c>
      <c r="D570" s="158"/>
      <c r="E570" s="159">
        <v>13.86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170</v>
      </c>
      <c r="AH570" s="147">
        <v>7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ht="21.75" outlineLevel="1" x14ac:dyDescent="0.2">
      <c r="A571" s="170">
        <v>133</v>
      </c>
      <c r="B571" s="171" t="s">
        <v>668</v>
      </c>
      <c r="C571" s="179" t="s">
        <v>669</v>
      </c>
      <c r="D571" s="172" t="s">
        <v>324</v>
      </c>
      <c r="E571" s="173">
        <v>67.252309999999994</v>
      </c>
      <c r="F571" s="174"/>
      <c r="G571" s="175">
        <f>ROUND(E571*F571,2)</f>
        <v>0</v>
      </c>
      <c r="H571" s="174"/>
      <c r="I571" s="175">
        <f>ROUND(E571*H571,2)</f>
        <v>0</v>
      </c>
      <c r="J571" s="174"/>
      <c r="K571" s="175">
        <f>ROUND(E571*J571,2)</f>
        <v>0</v>
      </c>
      <c r="L571" s="175">
        <v>21</v>
      </c>
      <c r="M571" s="175">
        <f>G571*(1+L571/100)</f>
        <v>0</v>
      </c>
      <c r="N571" s="173">
        <v>0</v>
      </c>
      <c r="O571" s="173">
        <f>ROUND(E571*N571,2)</f>
        <v>0</v>
      </c>
      <c r="P571" s="173">
        <v>0</v>
      </c>
      <c r="Q571" s="173">
        <f>ROUND(E571*P571,2)</f>
        <v>0</v>
      </c>
      <c r="R571" s="175" t="s">
        <v>516</v>
      </c>
      <c r="S571" s="175" t="s">
        <v>163</v>
      </c>
      <c r="T571" s="176" t="s">
        <v>163</v>
      </c>
      <c r="U571" s="157">
        <v>0</v>
      </c>
      <c r="V571" s="157">
        <f>ROUND(E571*U571,2)</f>
        <v>0</v>
      </c>
      <c r="W571" s="157"/>
      <c r="X571" s="157" t="s">
        <v>164</v>
      </c>
      <c r="Y571" s="157" t="s">
        <v>165</v>
      </c>
      <c r="Z571" s="147"/>
      <c r="AA571" s="147"/>
      <c r="AB571" s="147"/>
      <c r="AC571" s="147"/>
      <c r="AD571" s="147"/>
      <c r="AE571" s="147"/>
      <c r="AF571" s="147"/>
      <c r="AG571" s="147" t="s">
        <v>166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2" x14ac:dyDescent="0.2">
      <c r="A572" s="154"/>
      <c r="B572" s="155"/>
      <c r="C572" s="180" t="s">
        <v>670</v>
      </c>
      <c r="D572" s="158"/>
      <c r="E572" s="159">
        <v>30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170</v>
      </c>
      <c r="AH572" s="147">
        <v>7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0" t="s">
        <v>671</v>
      </c>
      <c r="D573" s="158"/>
      <c r="E573" s="159">
        <v>31.29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170</v>
      </c>
      <c r="AH573" s="147">
        <v>7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0" t="s">
        <v>672</v>
      </c>
      <c r="D574" s="158"/>
      <c r="E574" s="159">
        <v>3.3939999999999998E-2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170</v>
      </c>
      <c r="AH574" s="147">
        <v>7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0" t="s">
        <v>673</v>
      </c>
      <c r="D575" s="158"/>
      <c r="E575" s="159">
        <v>5.3999999999999999E-2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170</v>
      </c>
      <c r="AH575" s="147">
        <v>7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0" t="s">
        <v>674</v>
      </c>
      <c r="D576" s="158"/>
      <c r="E576" s="159">
        <v>5.8743800000000004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170</v>
      </c>
      <c r="AH576" s="147">
        <v>7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1.75" outlineLevel="1" x14ac:dyDescent="0.2">
      <c r="A577" s="170">
        <v>134</v>
      </c>
      <c r="B577" s="171" t="s">
        <v>675</v>
      </c>
      <c r="C577" s="179" t="s">
        <v>676</v>
      </c>
      <c r="D577" s="172" t="s">
        <v>324</v>
      </c>
      <c r="E577" s="173">
        <v>45.849330000000002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3">
        <v>0</v>
      </c>
      <c r="O577" s="173">
        <f>ROUND(E577*N577,2)</f>
        <v>0</v>
      </c>
      <c r="P577" s="173">
        <v>0</v>
      </c>
      <c r="Q577" s="173">
        <f>ROUND(E577*P577,2)</f>
        <v>0</v>
      </c>
      <c r="R577" s="175" t="s">
        <v>516</v>
      </c>
      <c r="S577" s="175" t="s">
        <v>163</v>
      </c>
      <c r="T577" s="176" t="s">
        <v>163</v>
      </c>
      <c r="U577" s="157">
        <v>0</v>
      </c>
      <c r="V577" s="157">
        <f>ROUND(E577*U577,2)</f>
        <v>0</v>
      </c>
      <c r="W577" s="157"/>
      <c r="X577" s="157" t="s">
        <v>164</v>
      </c>
      <c r="Y577" s="157" t="s">
        <v>165</v>
      </c>
      <c r="Z577" s="147"/>
      <c r="AA577" s="147"/>
      <c r="AB577" s="147"/>
      <c r="AC577" s="147"/>
      <c r="AD577" s="147"/>
      <c r="AE577" s="147"/>
      <c r="AF577" s="147"/>
      <c r="AG577" s="147" t="s">
        <v>166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80" t="s">
        <v>677</v>
      </c>
      <c r="D578" s="158"/>
      <c r="E578" s="159">
        <v>45.849330000000002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170</v>
      </c>
      <c r="AH578" s="147">
        <v>7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1.75" outlineLevel="1" x14ac:dyDescent="0.2">
      <c r="A579" s="170">
        <v>135</v>
      </c>
      <c r="B579" s="171" t="s">
        <v>678</v>
      </c>
      <c r="C579" s="179" t="s">
        <v>679</v>
      </c>
      <c r="D579" s="172" t="s">
        <v>324</v>
      </c>
      <c r="E579" s="173">
        <v>47.883000000000003</v>
      </c>
      <c r="F579" s="174"/>
      <c r="G579" s="175">
        <f>ROUND(E579*F579,2)</f>
        <v>0</v>
      </c>
      <c r="H579" s="174"/>
      <c r="I579" s="175">
        <f>ROUND(E579*H579,2)</f>
        <v>0</v>
      </c>
      <c r="J579" s="174"/>
      <c r="K579" s="175">
        <f>ROUND(E579*J579,2)</f>
        <v>0</v>
      </c>
      <c r="L579" s="175">
        <v>21</v>
      </c>
      <c r="M579" s="175">
        <f>G579*(1+L579/100)</f>
        <v>0</v>
      </c>
      <c r="N579" s="173">
        <v>0</v>
      </c>
      <c r="O579" s="173">
        <f>ROUND(E579*N579,2)</f>
        <v>0</v>
      </c>
      <c r="P579" s="173">
        <v>0</v>
      </c>
      <c r="Q579" s="173">
        <f>ROUND(E579*P579,2)</f>
        <v>0</v>
      </c>
      <c r="R579" s="175" t="s">
        <v>516</v>
      </c>
      <c r="S579" s="175" t="s">
        <v>163</v>
      </c>
      <c r="T579" s="176" t="s">
        <v>163</v>
      </c>
      <c r="U579" s="157">
        <v>0</v>
      </c>
      <c r="V579" s="157">
        <f>ROUND(E579*U579,2)</f>
        <v>0</v>
      </c>
      <c r="W579" s="157"/>
      <c r="X579" s="157" t="s">
        <v>164</v>
      </c>
      <c r="Y579" s="157" t="s">
        <v>165</v>
      </c>
      <c r="Z579" s="147"/>
      <c r="AA579" s="147"/>
      <c r="AB579" s="147"/>
      <c r="AC579" s="147"/>
      <c r="AD579" s="147"/>
      <c r="AE579" s="147"/>
      <c r="AF579" s="147"/>
      <c r="AG579" s="147" t="s">
        <v>166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4"/>
      <c r="B580" s="155"/>
      <c r="C580" s="250" t="s">
        <v>680</v>
      </c>
      <c r="D580" s="251"/>
      <c r="E580" s="251"/>
      <c r="F580" s="251"/>
      <c r="G580" s="251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168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2" x14ac:dyDescent="0.2">
      <c r="A581" s="154"/>
      <c r="B581" s="155"/>
      <c r="C581" s="180" t="s">
        <v>681</v>
      </c>
      <c r="D581" s="158"/>
      <c r="E581" s="159">
        <v>15.961</v>
      </c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170</v>
      </c>
      <c r="AH581" s="147">
        <v>7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0" t="s">
        <v>682</v>
      </c>
      <c r="D582" s="158"/>
      <c r="E582" s="159">
        <v>31.922000000000001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170</v>
      </c>
      <c r="AH582" s="147">
        <v>7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1.75" outlineLevel="1" x14ac:dyDescent="0.2">
      <c r="A583" s="170">
        <v>136</v>
      </c>
      <c r="B583" s="171" t="s">
        <v>683</v>
      </c>
      <c r="C583" s="179" t="s">
        <v>684</v>
      </c>
      <c r="D583" s="172" t="s">
        <v>324</v>
      </c>
      <c r="E583" s="173">
        <v>1.2</v>
      </c>
      <c r="F583" s="174"/>
      <c r="G583" s="175">
        <f>ROUND(E583*F583,2)</f>
        <v>0</v>
      </c>
      <c r="H583" s="174"/>
      <c r="I583" s="175">
        <f>ROUND(E583*H583,2)</f>
        <v>0</v>
      </c>
      <c r="J583" s="174"/>
      <c r="K583" s="175">
        <f>ROUND(E583*J583,2)</f>
        <v>0</v>
      </c>
      <c r="L583" s="175">
        <v>21</v>
      </c>
      <c r="M583" s="175">
        <f>G583*(1+L583/100)</f>
        <v>0</v>
      </c>
      <c r="N583" s="173">
        <v>0</v>
      </c>
      <c r="O583" s="173">
        <f>ROUND(E583*N583,2)</f>
        <v>0</v>
      </c>
      <c r="P583" s="173">
        <v>0</v>
      </c>
      <c r="Q583" s="173">
        <f>ROUND(E583*P583,2)</f>
        <v>0</v>
      </c>
      <c r="R583" s="175" t="s">
        <v>516</v>
      </c>
      <c r="S583" s="175" t="s">
        <v>163</v>
      </c>
      <c r="T583" s="176" t="s">
        <v>163</v>
      </c>
      <c r="U583" s="157">
        <v>0</v>
      </c>
      <c r="V583" s="157">
        <f>ROUND(E583*U583,2)</f>
        <v>0</v>
      </c>
      <c r="W583" s="157"/>
      <c r="X583" s="157" t="s">
        <v>164</v>
      </c>
      <c r="Y583" s="157" t="s">
        <v>165</v>
      </c>
      <c r="Z583" s="147"/>
      <c r="AA583" s="147"/>
      <c r="AB583" s="147"/>
      <c r="AC583" s="147"/>
      <c r="AD583" s="147"/>
      <c r="AE583" s="147"/>
      <c r="AF583" s="147"/>
      <c r="AG583" s="147" t="s">
        <v>166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2" x14ac:dyDescent="0.2">
      <c r="A584" s="154"/>
      <c r="B584" s="155"/>
      <c r="C584" s="180" t="s">
        <v>685</v>
      </c>
      <c r="D584" s="158"/>
      <c r="E584" s="159">
        <v>1.2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170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x14ac:dyDescent="0.2">
      <c r="A585" s="3"/>
      <c r="B585" s="4"/>
      <c r="C585" s="182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AE585">
        <v>12</v>
      </c>
      <c r="AF585">
        <v>21</v>
      </c>
      <c r="AG585" t="s">
        <v>143</v>
      </c>
    </row>
    <row r="586" spans="1:60" ht="13.6" x14ac:dyDescent="0.2">
      <c r="A586" s="150"/>
      <c r="B586" s="151" t="s">
        <v>29</v>
      </c>
      <c r="C586" s="183"/>
      <c r="D586" s="152"/>
      <c r="E586" s="153"/>
      <c r="F586" s="153"/>
      <c r="G586" s="169">
        <f>G8+G177+G228+G248+G254+G282+G352+G364+G394+G415+G438+G481+G491+G527+G531</f>
        <v>0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AE586">
        <f>SUMIF(L7:L584,AE585,G7:G584)</f>
        <v>0</v>
      </c>
      <c r="AF586">
        <f>SUMIF(L7:L584,AF585,G7:G584)</f>
        <v>0</v>
      </c>
      <c r="AG586" t="s">
        <v>686</v>
      </c>
    </row>
    <row r="587" spans="1:60" x14ac:dyDescent="0.2">
      <c r="C587" s="184"/>
      <c r="D587" s="10"/>
      <c r="AG587" t="s">
        <v>688</v>
      </c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CA96dyDcK+0gkw3ISSJ4GaJfqUmGHeQsnM2wDpzhAgLf4BjBXfRxA0G7eUiEjEvZIEmVw6YA886EC1VeVVpA==" saltValue="iNpqyZUkORIHaTQv6LyX4g==" spinCount="100000" sheet="1" formatRows="0"/>
  <mergeCells count="257">
    <mergeCell ref="A1:G1"/>
    <mergeCell ref="C2:G2"/>
    <mergeCell ref="C3:G3"/>
    <mergeCell ref="C4:G4"/>
    <mergeCell ref="C10:G10"/>
    <mergeCell ref="C13:G13"/>
    <mergeCell ref="C31:G31"/>
    <mergeCell ref="C34:G34"/>
    <mergeCell ref="C37:G37"/>
    <mergeCell ref="C40:G40"/>
    <mergeCell ref="C41:G41"/>
    <mergeCell ref="C44:G44"/>
    <mergeCell ref="C17:G17"/>
    <mergeCell ref="C20:G20"/>
    <mergeCell ref="C23:G23"/>
    <mergeCell ref="C26:G26"/>
    <mergeCell ref="C27:G27"/>
    <mergeCell ref="C30:G30"/>
    <mergeCell ref="C61:G61"/>
    <mergeCell ref="C62:G62"/>
    <mergeCell ref="C63:G63"/>
    <mergeCell ref="C66:G66"/>
    <mergeCell ref="C67:G67"/>
    <mergeCell ref="C70:G70"/>
    <mergeCell ref="C45:G45"/>
    <mergeCell ref="C48:G48"/>
    <mergeCell ref="C49:G49"/>
    <mergeCell ref="C53:G53"/>
    <mergeCell ref="C54:G54"/>
    <mergeCell ref="C57:G57"/>
    <mergeCell ref="C85:G85"/>
    <mergeCell ref="C88:G88"/>
    <mergeCell ref="C89:G89"/>
    <mergeCell ref="C92:G92"/>
    <mergeCell ref="C93:G93"/>
    <mergeCell ref="C96:G96"/>
    <mergeCell ref="C73:G73"/>
    <mergeCell ref="C74:G74"/>
    <mergeCell ref="C77:G77"/>
    <mergeCell ref="C80:G80"/>
    <mergeCell ref="C81:G81"/>
    <mergeCell ref="C84:G84"/>
    <mergeCell ref="C105:G105"/>
    <mergeCell ref="C106:G106"/>
    <mergeCell ref="C110:G110"/>
    <mergeCell ref="C111:G111"/>
    <mergeCell ref="C112:G112"/>
    <mergeCell ref="C113:G113"/>
    <mergeCell ref="C97:G97"/>
    <mergeCell ref="C100:G100"/>
    <mergeCell ref="C101:G101"/>
    <mergeCell ref="C102:G102"/>
    <mergeCell ref="C103:G103"/>
    <mergeCell ref="C104:G104"/>
    <mergeCell ref="C122:G122"/>
    <mergeCell ref="C123:G123"/>
    <mergeCell ref="C124:G124"/>
    <mergeCell ref="C127:G127"/>
    <mergeCell ref="C133:G133"/>
    <mergeCell ref="C134:G134"/>
    <mergeCell ref="C114:G114"/>
    <mergeCell ref="C115:G115"/>
    <mergeCell ref="C116:G116"/>
    <mergeCell ref="C119:G119"/>
    <mergeCell ref="C120:G120"/>
    <mergeCell ref="C121:G121"/>
    <mergeCell ref="C150:G150"/>
    <mergeCell ref="C151:G151"/>
    <mergeCell ref="C154:G154"/>
    <mergeCell ref="C155:G155"/>
    <mergeCell ref="C158:G158"/>
    <mergeCell ref="C161:G161"/>
    <mergeCell ref="C138:G138"/>
    <mergeCell ref="C139:G139"/>
    <mergeCell ref="C142:G142"/>
    <mergeCell ref="C143:G143"/>
    <mergeCell ref="C146:G146"/>
    <mergeCell ref="C147:G147"/>
    <mergeCell ref="C188:G188"/>
    <mergeCell ref="C189:G189"/>
    <mergeCell ref="C192:G192"/>
    <mergeCell ref="C195:G195"/>
    <mergeCell ref="C198:G198"/>
    <mergeCell ref="C201:G201"/>
    <mergeCell ref="C164:G164"/>
    <mergeCell ref="C169:G169"/>
    <mergeCell ref="C172:G172"/>
    <mergeCell ref="C179:G179"/>
    <mergeCell ref="C182:G182"/>
    <mergeCell ref="C185:G185"/>
    <mergeCell ref="C223:G223"/>
    <mergeCell ref="C226:G226"/>
    <mergeCell ref="C230:G230"/>
    <mergeCell ref="C231:G231"/>
    <mergeCell ref="C232:G232"/>
    <mergeCell ref="C235:G235"/>
    <mergeCell ref="C204:G204"/>
    <mergeCell ref="C208:G208"/>
    <mergeCell ref="C211:G211"/>
    <mergeCell ref="C214:G214"/>
    <mergeCell ref="C217:G217"/>
    <mergeCell ref="C220:G220"/>
    <mergeCell ref="C246:G246"/>
    <mergeCell ref="C250:G250"/>
    <mergeCell ref="C251:G251"/>
    <mergeCell ref="C252:G252"/>
    <mergeCell ref="C256:G256"/>
    <mergeCell ref="C259:G259"/>
    <mergeCell ref="C236:G236"/>
    <mergeCell ref="C237:G237"/>
    <mergeCell ref="C240:G240"/>
    <mergeCell ref="C241:G241"/>
    <mergeCell ref="C242:G242"/>
    <mergeCell ref="C243:G243"/>
    <mergeCell ref="C272:G272"/>
    <mergeCell ref="C273:G273"/>
    <mergeCell ref="C276:G276"/>
    <mergeCell ref="C279:G279"/>
    <mergeCell ref="C280:G280"/>
    <mergeCell ref="C284:G284"/>
    <mergeCell ref="C260:G260"/>
    <mergeCell ref="C261:G261"/>
    <mergeCell ref="C264:G264"/>
    <mergeCell ref="C265:G265"/>
    <mergeCell ref="C268:G268"/>
    <mergeCell ref="C269:G269"/>
    <mergeCell ref="C295:G295"/>
    <mergeCell ref="C298:G298"/>
    <mergeCell ref="C299:G299"/>
    <mergeCell ref="C302:G302"/>
    <mergeCell ref="C303:G303"/>
    <mergeCell ref="C304:G304"/>
    <mergeCell ref="C285:G285"/>
    <mergeCell ref="C286:G286"/>
    <mergeCell ref="C289:G289"/>
    <mergeCell ref="C290:G290"/>
    <mergeCell ref="C293:G293"/>
    <mergeCell ref="C294:G294"/>
    <mergeCell ref="C317:G317"/>
    <mergeCell ref="C322:G322"/>
    <mergeCell ref="C323:G323"/>
    <mergeCell ref="C324:G324"/>
    <mergeCell ref="C327:G327"/>
    <mergeCell ref="C328:G328"/>
    <mergeCell ref="C307:G307"/>
    <mergeCell ref="C308:G308"/>
    <mergeCell ref="C311:G311"/>
    <mergeCell ref="C312:G312"/>
    <mergeCell ref="C315:G315"/>
    <mergeCell ref="C316:G316"/>
    <mergeCell ref="C340:G340"/>
    <mergeCell ref="C341:G341"/>
    <mergeCell ref="C342:G342"/>
    <mergeCell ref="C345:G345"/>
    <mergeCell ref="C346:G346"/>
    <mergeCell ref="C349:G349"/>
    <mergeCell ref="C329:G329"/>
    <mergeCell ref="C330:G330"/>
    <mergeCell ref="C331:G331"/>
    <mergeCell ref="C335:G335"/>
    <mergeCell ref="C336:G336"/>
    <mergeCell ref="C337:G337"/>
    <mergeCell ref="C361:G361"/>
    <mergeCell ref="C362:G362"/>
    <mergeCell ref="C366:G366"/>
    <mergeCell ref="C367:G367"/>
    <mergeCell ref="C370:G370"/>
    <mergeCell ref="C371:G371"/>
    <mergeCell ref="C350:G350"/>
    <mergeCell ref="C354:G354"/>
    <mergeCell ref="C355:G355"/>
    <mergeCell ref="C356:G356"/>
    <mergeCell ref="C359:G359"/>
    <mergeCell ref="C360:G360"/>
    <mergeCell ref="C384:G384"/>
    <mergeCell ref="C387:G387"/>
    <mergeCell ref="C388:G388"/>
    <mergeCell ref="C391:G391"/>
    <mergeCell ref="C392:G392"/>
    <mergeCell ref="C396:G396"/>
    <mergeCell ref="C374:G374"/>
    <mergeCell ref="C375:G375"/>
    <mergeCell ref="C378:G378"/>
    <mergeCell ref="C379:G379"/>
    <mergeCell ref="C380:G380"/>
    <mergeCell ref="C383:G383"/>
    <mergeCell ref="C407:G407"/>
    <mergeCell ref="C408:G408"/>
    <mergeCell ref="C409:G409"/>
    <mergeCell ref="C412:G412"/>
    <mergeCell ref="C413:G413"/>
    <mergeCell ref="C414:G414"/>
    <mergeCell ref="C397:G397"/>
    <mergeCell ref="C398:G398"/>
    <mergeCell ref="C401:G401"/>
    <mergeCell ref="C402:G402"/>
    <mergeCell ref="C403:G403"/>
    <mergeCell ref="C404:G404"/>
    <mergeCell ref="C430:G430"/>
    <mergeCell ref="C433:G433"/>
    <mergeCell ref="C436:G436"/>
    <mergeCell ref="C440:G440"/>
    <mergeCell ref="C441:G441"/>
    <mergeCell ref="C444:G444"/>
    <mergeCell ref="C417:G417"/>
    <mergeCell ref="C418:G418"/>
    <mergeCell ref="C422:G422"/>
    <mergeCell ref="C423:G423"/>
    <mergeCell ref="C426:G426"/>
    <mergeCell ref="C427:G427"/>
    <mergeCell ref="C455:G455"/>
    <mergeCell ref="C458:G458"/>
    <mergeCell ref="C459:G459"/>
    <mergeCell ref="C462:G462"/>
    <mergeCell ref="C463:G463"/>
    <mergeCell ref="C466:G466"/>
    <mergeCell ref="C445:G445"/>
    <mergeCell ref="C446:G446"/>
    <mergeCell ref="C447:G447"/>
    <mergeCell ref="C450:G450"/>
    <mergeCell ref="C451:G451"/>
    <mergeCell ref="C454:G454"/>
    <mergeCell ref="C485:G485"/>
    <mergeCell ref="C488:G488"/>
    <mergeCell ref="C489:G489"/>
    <mergeCell ref="C493:G493"/>
    <mergeCell ref="C494:G494"/>
    <mergeCell ref="C497:G497"/>
    <mergeCell ref="C467:G467"/>
    <mergeCell ref="C468:G468"/>
    <mergeCell ref="C473:G473"/>
    <mergeCell ref="C479:G479"/>
    <mergeCell ref="C483:G483"/>
    <mergeCell ref="C484:G484"/>
    <mergeCell ref="C510:G510"/>
    <mergeCell ref="C511:G511"/>
    <mergeCell ref="C514:G514"/>
    <mergeCell ref="C515:G515"/>
    <mergeCell ref="C516:G516"/>
    <mergeCell ref="C519:G519"/>
    <mergeCell ref="C498:G498"/>
    <mergeCell ref="C501:G501"/>
    <mergeCell ref="C502:G502"/>
    <mergeCell ref="C505:G505"/>
    <mergeCell ref="C506:G506"/>
    <mergeCell ref="C509:G509"/>
    <mergeCell ref="C553:G553"/>
    <mergeCell ref="C556:G556"/>
    <mergeCell ref="C559:G559"/>
    <mergeCell ref="C566:G566"/>
    <mergeCell ref="C580:G580"/>
    <mergeCell ref="C520:G520"/>
    <mergeCell ref="C524:G524"/>
    <mergeCell ref="C525:G525"/>
    <mergeCell ref="C529:G529"/>
    <mergeCell ref="C533:G533"/>
    <mergeCell ref="C536:G5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E898-565D-452F-867C-51CCF8C80E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50</v>
      </c>
      <c r="C4" s="258" t="s">
        <v>51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78</v>
      </c>
      <c r="C8" s="178" t="s">
        <v>79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8"/>
      <c r="U8" s="162"/>
      <c r="V8" s="162">
        <f>SUM(V9:V12)</f>
        <v>1.46</v>
      </c>
      <c r="W8" s="162"/>
      <c r="X8" s="162"/>
      <c r="Y8" s="162"/>
      <c r="AG8" t="s">
        <v>158</v>
      </c>
    </row>
    <row r="9" spans="1:60" ht="21.75" outlineLevel="1" x14ac:dyDescent="0.2">
      <c r="A9" s="170">
        <v>1</v>
      </c>
      <c r="B9" s="171" t="s">
        <v>689</v>
      </c>
      <c r="C9" s="179" t="s">
        <v>690</v>
      </c>
      <c r="D9" s="172" t="s">
        <v>186</v>
      </c>
      <c r="E9" s="173">
        <v>15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3.3E-4</v>
      </c>
      <c r="O9" s="173">
        <f>ROUND(E9*N9,2)</f>
        <v>0</v>
      </c>
      <c r="P9" s="173">
        <v>0</v>
      </c>
      <c r="Q9" s="173">
        <f>ROUND(E9*P9,2)</f>
        <v>0</v>
      </c>
      <c r="R9" s="175" t="s">
        <v>691</v>
      </c>
      <c r="S9" s="175" t="s">
        <v>163</v>
      </c>
      <c r="T9" s="176" t="s">
        <v>163</v>
      </c>
      <c r="U9" s="157">
        <v>9.7000000000000003E-2</v>
      </c>
      <c r="V9" s="157">
        <f>ROUND(E9*U9,2)</f>
        <v>1.46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692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693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0" t="s">
        <v>694</v>
      </c>
      <c r="D12" s="158"/>
      <c r="E12" s="159">
        <v>15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.6" x14ac:dyDescent="0.2">
      <c r="A13" s="163" t="s">
        <v>157</v>
      </c>
      <c r="B13" s="164" t="s">
        <v>90</v>
      </c>
      <c r="C13" s="178" t="s">
        <v>91</v>
      </c>
      <c r="D13" s="165"/>
      <c r="E13" s="166"/>
      <c r="F13" s="167"/>
      <c r="G13" s="167">
        <f>SUMIF(AG14:AG43,"&lt;&gt;NOR",G14:G43)</f>
        <v>0</v>
      </c>
      <c r="H13" s="167"/>
      <c r="I13" s="167">
        <f>SUM(I14:I43)</f>
        <v>0</v>
      </c>
      <c r="J13" s="167"/>
      <c r="K13" s="167">
        <f>SUM(K14:K43)</f>
        <v>0</v>
      </c>
      <c r="L13" s="167"/>
      <c r="M13" s="167">
        <f>SUM(M14:M43)</f>
        <v>0</v>
      </c>
      <c r="N13" s="166"/>
      <c r="O13" s="166">
        <f>SUM(O14:O43)</f>
        <v>0</v>
      </c>
      <c r="P13" s="166"/>
      <c r="Q13" s="166">
        <f>SUM(Q14:Q43)</f>
        <v>0</v>
      </c>
      <c r="R13" s="167"/>
      <c r="S13" s="167"/>
      <c r="T13" s="168"/>
      <c r="U13" s="162"/>
      <c r="V13" s="162">
        <f>SUM(V14:V43)</f>
        <v>0</v>
      </c>
      <c r="W13" s="162"/>
      <c r="X13" s="162"/>
      <c r="Y13" s="162"/>
      <c r="AG13" t="s">
        <v>158</v>
      </c>
    </row>
    <row r="14" spans="1:60" ht="21.75" outlineLevel="1" x14ac:dyDescent="0.2">
      <c r="A14" s="170">
        <v>2</v>
      </c>
      <c r="B14" s="171" t="s">
        <v>695</v>
      </c>
      <c r="C14" s="179" t="s">
        <v>696</v>
      </c>
      <c r="D14" s="172" t="s">
        <v>338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309</v>
      </c>
      <c r="T14" s="176" t="s">
        <v>310</v>
      </c>
      <c r="U14" s="157">
        <v>0</v>
      </c>
      <c r="V14" s="157">
        <f>ROUND(E14*U14,2)</f>
        <v>0</v>
      </c>
      <c r="W14" s="157"/>
      <c r="X14" s="157" t="s">
        <v>164</v>
      </c>
      <c r="Y14" s="157" t="s">
        <v>165</v>
      </c>
      <c r="Z14" s="147"/>
      <c r="AA14" s="147"/>
      <c r="AB14" s="147"/>
      <c r="AC14" s="147"/>
      <c r="AD14" s="147"/>
      <c r="AE14" s="147"/>
      <c r="AF14" s="147"/>
      <c r="AG14" s="147" t="s">
        <v>166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0" t="s">
        <v>697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2" t="s">
        <v>698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7" t="str">
        <f>C16</f>
        <v>- Kompletní dodávka předizolovaného potrubí v rozsahu celé trasy. Viz montážní schéma a koordinační situace.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0" t="s">
        <v>72</v>
      </c>
      <c r="D17" s="158"/>
      <c r="E17" s="159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3</v>
      </c>
      <c r="B18" s="171" t="s">
        <v>699</v>
      </c>
      <c r="C18" s="179" t="s">
        <v>700</v>
      </c>
      <c r="D18" s="172" t="s">
        <v>338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309</v>
      </c>
      <c r="T18" s="176" t="s">
        <v>310</v>
      </c>
      <c r="U18" s="157">
        <v>0</v>
      </c>
      <c r="V18" s="157">
        <f>ROUND(E18*U18,2)</f>
        <v>0</v>
      </c>
      <c r="W18" s="157"/>
      <c r="X18" s="157" t="s">
        <v>164</v>
      </c>
      <c r="Y18" s="157" t="s">
        <v>165</v>
      </c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701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0" t="s">
        <v>72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4</v>
      </c>
      <c r="B21" s="171" t="s">
        <v>702</v>
      </c>
      <c r="C21" s="179" t="s">
        <v>703</v>
      </c>
      <c r="D21" s="172" t="s">
        <v>338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309</v>
      </c>
      <c r="T21" s="176" t="s">
        <v>310</v>
      </c>
      <c r="U21" s="157">
        <v>0</v>
      </c>
      <c r="V21" s="157">
        <f>ROUND(E21*U21,2)</f>
        <v>0</v>
      </c>
      <c r="W21" s="157"/>
      <c r="X21" s="157" t="s">
        <v>164</v>
      </c>
      <c r="Y21" s="157" t="s">
        <v>165</v>
      </c>
      <c r="Z21" s="147"/>
      <c r="AA21" s="147"/>
      <c r="AB21" s="147"/>
      <c r="AC21" s="147"/>
      <c r="AD21" s="147"/>
      <c r="AE21" s="147"/>
      <c r="AF21" s="147"/>
      <c r="AG21" s="147" t="s">
        <v>166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0" t="s">
        <v>701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0" t="s">
        <v>72</v>
      </c>
      <c r="D23" s="158"/>
      <c r="E23" s="159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5</v>
      </c>
      <c r="B24" s="171" t="s">
        <v>704</v>
      </c>
      <c r="C24" s="179" t="s">
        <v>705</v>
      </c>
      <c r="D24" s="172" t="s">
        <v>338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309</v>
      </c>
      <c r="T24" s="176" t="s">
        <v>310</v>
      </c>
      <c r="U24" s="157">
        <v>0</v>
      </c>
      <c r="V24" s="157">
        <f>ROUND(E24*U24,2)</f>
        <v>0</v>
      </c>
      <c r="W24" s="157"/>
      <c r="X24" s="157" t="s">
        <v>164</v>
      </c>
      <c r="Y24" s="157" t="s">
        <v>165</v>
      </c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0" t="s">
        <v>701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168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0" t="s">
        <v>72</v>
      </c>
      <c r="D26" s="158"/>
      <c r="E26" s="159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6</v>
      </c>
      <c r="B27" s="171" t="s">
        <v>706</v>
      </c>
      <c r="C27" s="179" t="s">
        <v>707</v>
      </c>
      <c r="D27" s="172" t="s">
        <v>338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309</v>
      </c>
      <c r="T27" s="176" t="s">
        <v>310</v>
      </c>
      <c r="U27" s="157">
        <v>0</v>
      </c>
      <c r="V27" s="157">
        <f>ROUND(E27*U27,2)</f>
        <v>0</v>
      </c>
      <c r="W27" s="157"/>
      <c r="X27" s="157" t="s">
        <v>164</v>
      </c>
      <c r="Y27" s="157" t="s">
        <v>165</v>
      </c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701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0" t="s">
        <v>72</v>
      </c>
      <c r="D29" s="158"/>
      <c r="E29" s="159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7</v>
      </c>
      <c r="B30" s="171" t="s">
        <v>708</v>
      </c>
      <c r="C30" s="179" t="s">
        <v>709</v>
      </c>
      <c r="D30" s="172" t="s">
        <v>338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309</v>
      </c>
      <c r="T30" s="176" t="s">
        <v>310</v>
      </c>
      <c r="U30" s="157">
        <v>0</v>
      </c>
      <c r="V30" s="157">
        <f>ROUND(E30*U30,2)</f>
        <v>0</v>
      </c>
      <c r="W30" s="157"/>
      <c r="X30" s="157" t="s">
        <v>164</v>
      </c>
      <c r="Y30" s="157" t="s">
        <v>165</v>
      </c>
      <c r="Z30" s="147"/>
      <c r="AA30" s="147"/>
      <c r="AB30" s="147"/>
      <c r="AC30" s="147"/>
      <c r="AD30" s="147"/>
      <c r="AE30" s="147"/>
      <c r="AF30" s="147"/>
      <c r="AG30" s="147" t="s">
        <v>166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0" t="s">
        <v>701</v>
      </c>
      <c r="D31" s="251"/>
      <c r="E31" s="251"/>
      <c r="F31" s="251"/>
      <c r="G31" s="25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0" t="s">
        <v>72</v>
      </c>
      <c r="D32" s="158"/>
      <c r="E32" s="159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8</v>
      </c>
      <c r="B33" s="171" t="s">
        <v>710</v>
      </c>
      <c r="C33" s="179" t="s">
        <v>711</v>
      </c>
      <c r="D33" s="172" t="s">
        <v>338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309</v>
      </c>
      <c r="T33" s="176" t="s">
        <v>310</v>
      </c>
      <c r="U33" s="157">
        <v>0</v>
      </c>
      <c r="V33" s="157">
        <f>ROUND(E33*U33,2)</f>
        <v>0</v>
      </c>
      <c r="W33" s="157"/>
      <c r="X33" s="157" t="s">
        <v>164</v>
      </c>
      <c r="Y33" s="157" t="s">
        <v>165</v>
      </c>
      <c r="Z33" s="147"/>
      <c r="AA33" s="147"/>
      <c r="AB33" s="147"/>
      <c r="AC33" s="147"/>
      <c r="AD33" s="147"/>
      <c r="AE33" s="147"/>
      <c r="AF33" s="147"/>
      <c r="AG33" s="147" t="s">
        <v>166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0" t="s">
        <v>701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0" t="s">
        <v>72</v>
      </c>
      <c r="D35" s="158"/>
      <c r="E35" s="159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9</v>
      </c>
      <c r="B36" s="171" t="s">
        <v>712</v>
      </c>
      <c r="C36" s="179" t="s">
        <v>713</v>
      </c>
      <c r="D36" s="172" t="s">
        <v>338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309</v>
      </c>
      <c r="T36" s="176" t="s">
        <v>310</v>
      </c>
      <c r="U36" s="157">
        <v>0</v>
      </c>
      <c r="V36" s="157">
        <f>ROUND(E36*U36,2)</f>
        <v>0</v>
      </c>
      <c r="W36" s="157"/>
      <c r="X36" s="157" t="s">
        <v>164</v>
      </c>
      <c r="Y36" s="157" t="s">
        <v>165</v>
      </c>
      <c r="Z36" s="147"/>
      <c r="AA36" s="147"/>
      <c r="AB36" s="147"/>
      <c r="AC36" s="147"/>
      <c r="AD36" s="147"/>
      <c r="AE36" s="147"/>
      <c r="AF36" s="147"/>
      <c r="AG36" s="147" t="s">
        <v>166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0" t="s">
        <v>72</v>
      </c>
      <c r="D37" s="158"/>
      <c r="E37" s="159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10</v>
      </c>
      <c r="B38" s="171" t="s">
        <v>714</v>
      </c>
      <c r="C38" s="179" t="s">
        <v>715</v>
      </c>
      <c r="D38" s="172" t="s">
        <v>338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309</v>
      </c>
      <c r="T38" s="176" t="s">
        <v>310</v>
      </c>
      <c r="U38" s="157">
        <v>0</v>
      </c>
      <c r="V38" s="157">
        <f>ROUND(E38*U38,2)</f>
        <v>0</v>
      </c>
      <c r="W38" s="157"/>
      <c r="X38" s="157" t="s">
        <v>164</v>
      </c>
      <c r="Y38" s="157" t="s">
        <v>165</v>
      </c>
      <c r="Z38" s="147"/>
      <c r="AA38" s="147"/>
      <c r="AB38" s="147"/>
      <c r="AC38" s="147"/>
      <c r="AD38" s="147"/>
      <c r="AE38" s="147"/>
      <c r="AF38" s="147"/>
      <c r="AG38" s="147" t="s">
        <v>166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0" t="s">
        <v>716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0" t="s">
        <v>72</v>
      </c>
      <c r="D40" s="158"/>
      <c r="E40" s="159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11</v>
      </c>
      <c r="B41" s="171" t="s">
        <v>521</v>
      </c>
      <c r="C41" s="179" t="s">
        <v>522</v>
      </c>
      <c r="D41" s="172" t="s">
        <v>523</v>
      </c>
      <c r="E41" s="173">
        <v>3500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 t="s">
        <v>318</v>
      </c>
      <c r="S41" s="175" t="s">
        <v>524</v>
      </c>
      <c r="T41" s="176" t="s">
        <v>524</v>
      </c>
      <c r="U41" s="157">
        <v>0</v>
      </c>
      <c r="V41" s="157">
        <f>ROUND(E41*U41,2)</f>
        <v>0</v>
      </c>
      <c r="W41" s="157"/>
      <c r="X41" s="157" t="s">
        <v>319</v>
      </c>
      <c r="Y41" s="157" t="s">
        <v>165</v>
      </c>
      <c r="Z41" s="147"/>
      <c r="AA41" s="147"/>
      <c r="AB41" s="147"/>
      <c r="AC41" s="147"/>
      <c r="AD41" s="147"/>
      <c r="AE41" s="147"/>
      <c r="AF41" s="147"/>
      <c r="AG41" s="147" t="s">
        <v>320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1.75" outlineLevel="2" x14ac:dyDescent="0.2">
      <c r="A42" s="154"/>
      <c r="B42" s="155"/>
      <c r="C42" s="250" t="s">
        <v>717</v>
      </c>
      <c r="D42" s="251"/>
      <c r="E42" s="251"/>
      <c r="F42" s="251"/>
      <c r="G42" s="25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7" t="str">
        <f>C42</f>
        <v>Drobný instalační materiál, spojovací materiál, konektory, štítky, vývodky, kabelový managment, lišty, podložky, matice, šrouby, měděné dráty červené a modré barvy, atd.</v>
      </c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0" t="s">
        <v>718</v>
      </c>
      <c r="D43" s="158"/>
      <c r="E43" s="159">
        <v>3500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.6" x14ac:dyDescent="0.2">
      <c r="A44" s="163" t="s">
        <v>157</v>
      </c>
      <c r="B44" s="164" t="s">
        <v>96</v>
      </c>
      <c r="C44" s="178" t="s">
        <v>97</v>
      </c>
      <c r="D44" s="165"/>
      <c r="E44" s="166"/>
      <c r="F44" s="167"/>
      <c r="G44" s="167">
        <f>SUMIF(AG45:AG46,"&lt;&gt;NOR",G45:G46)</f>
        <v>0</v>
      </c>
      <c r="H44" s="167"/>
      <c r="I44" s="167">
        <f>SUM(I45:I46)</f>
        <v>0</v>
      </c>
      <c r="J44" s="167"/>
      <c r="K44" s="167">
        <f>SUM(K45:K46)</f>
        <v>0</v>
      </c>
      <c r="L44" s="167"/>
      <c r="M44" s="167">
        <f>SUM(M45:M46)</f>
        <v>0</v>
      </c>
      <c r="N44" s="166"/>
      <c r="O44" s="166">
        <f>SUM(O45:O46)</f>
        <v>0.09</v>
      </c>
      <c r="P44" s="166"/>
      <c r="Q44" s="166">
        <f>SUM(Q45:Q46)</f>
        <v>0</v>
      </c>
      <c r="R44" s="167"/>
      <c r="S44" s="167"/>
      <c r="T44" s="168"/>
      <c r="U44" s="162"/>
      <c r="V44" s="162">
        <f>SUM(V45:V46)</f>
        <v>3.9</v>
      </c>
      <c r="W44" s="162"/>
      <c r="X44" s="162"/>
      <c r="Y44" s="162"/>
      <c r="AG44" t="s">
        <v>158</v>
      </c>
    </row>
    <row r="45" spans="1:60" outlineLevel="1" x14ac:dyDescent="0.2">
      <c r="A45" s="170">
        <v>12</v>
      </c>
      <c r="B45" s="171" t="s">
        <v>719</v>
      </c>
      <c r="C45" s="179" t="s">
        <v>720</v>
      </c>
      <c r="D45" s="172" t="s">
        <v>161</v>
      </c>
      <c r="E45" s="173">
        <v>15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5.9100000000000003E-3</v>
      </c>
      <c r="O45" s="173">
        <f>ROUND(E45*N45,2)</f>
        <v>0.09</v>
      </c>
      <c r="P45" s="173">
        <v>0</v>
      </c>
      <c r="Q45" s="173">
        <f>ROUND(E45*P45,2)</f>
        <v>0</v>
      </c>
      <c r="R45" s="175" t="s">
        <v>721</v>
      </c>
      <c r="S45" s="175" t="s">
        <v>163</v>
      </c>
      <c r="T45" s="176" t="s">
        <v>163</v>
      </c>
      <c r="U45" s="157">
        <v>0.26</v>
      </c>
      <c r="V45" s="157">
        <f>ROUND(E45*U45,2)</f>
        <v>3.9</v>
      </c>
      <c r="W45" s="157"/>
      <c r="X45" s="157" t="s">
        <v>164</v>
      </c>
      <c r="Y45" s="157" t="s">
        <v>165</v>
      </c>
      <c r="Z45" s="147"/>
      <c r="AA45" s="147"/>
      <c r="AB45" s="147"/>
      <c r="AC45" s="147"/>
      <c r="AD45" s="147"/>
      <c r="AE45" s="147"/>
      <c r="AF45" s="147"/>
      <c r="AG45" s="147" t="s">
        <v>166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0" t="s">
        <v>722</v>
      </c>
      <c r="D46" s="158"/>
      <c r="E46" s="159">
        <v>15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.6" x14ac:dyDescent="0.2">
      <c r="A47" s="163" t="s">
        <v>157</v>
      </c>
      <c r="B47" s="164" t="s">
        <v>102</v>
      </c>
      <c r="C47" s="178" t="s">
        <v>103</v>
      </c>
      <c r="D47" s="165"/>
      <c r="E47" s="166"/>
      <c r="F47" s="167"/>
      <c r="G47" s="167">
        <f>SUMIF(AG48:AG53,"&lt;&gt;NOR",G48:G53)</f>
        <v>0</v>
      </c>
      <c r="H47" s="167"/>
      <c r="I47" s="167">
        <f>SUM(I48:I53)</f>
        <v>0</v>
      </c>
      <c r="J47" s="167"/>
      <c r="K47" s="167">
        <f>SUM(K48:K53)</f>
        <v>0</v>
      </c>
      <c r="L47" s="167"/>
      <c r="M47" s="167">
        <f>SUM(M48:M53)</f>
        <v>0</v>
      </c>
      <c r="N47" s="166"/>
      <c r="O47" s="166">
        <f>SUM(O48:O53)</f>
        <v>0</v>
      </c>
      <c r="P47" s="166"/>
      <c r="Q47" s="166">
        <f>SUM(Q48:Q53)</f>
        <v>0</v>
      </c>
      <c r="R47" s="167"/>
      <c r="S47" s="167"/>
      <c r="T47" s="168"/>
      <c r="U47" s="162"/>
      <c r="V47" s="162">
        <f>SUM(V48:V53)</f>
        <v>1.86</v>
      </c>
      <c r="W47" s="162"/>
      <c r="X47" s="162"/>
      <c r="Y47" s="162"/>
      <c r="AG47" t="s">
        <v>158</v>
      </c>
    </row>
    <row r="48" spans="1:60" outlineLevel="1" x14ac:dyDescent="0.2">
      <c r="A48" s="170">
        <v>13</v>
      </c>
      <c r="B48" s="171" t="s">
        <v>723</v>
      </c>
      <c r="C48" s="179" t="s">
        <v>724</v>
      </c>
      <c r="D48" s="172" t="s">
        <v>324</v>
      </c>
      <c r="E48" s="173">
        <v>4.9960399999999998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 t="s">
        <v>494</v>
      </c>
      <c r="S48" s="175" t="s">
        <v>163</v>
      </c>
      <c r="T48" s="176" t="s">
        <v>163</v>
      </c>
      <c r="U48" s="157">
        <v>0.373</v>
      </c>
      <c r="V48" s="157">
        <f>ROUND(E48*U48,2)</f>
        <v>1.86</v>
      </c>
      <c r="W48" s="157"/>
      <c r="X48" s="157" t="s">
        <v>164</v>
      </c>
      <c r="Y48" s="157" t="s">
        <v>165</v>
      </c>
      <c r="Z48" s="147"/>
      <c r="AA48" s="147"/>
      <c r="AB48" s="147"/>
      <c r="AC48" s="147"/>
      <c r="AD48" s="147"/>
      <c r="AE48" s="147"/>
      <c r="AF48" s="147"/>
      <c r="AG48" s="147" t="s">
        <v>166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48" t="s">
        <v>725</v>
      </c>
      <c r="D49" s="249"/>
      <c r="E49" s="249"/>
      <c r="F49" s="249"/>
      <c r="G49" s="24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svařovaných (vodovody, plynovody, teplovody, shybky, produktovody - 827 1.2, 827 2.2, 827 4.2, 827 5.2, 827 6.2) včetně drobných objektů,</v>
      </c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2" t="s">
        <v>726</v>
      </c>
      <c r="D50" s="253"/>
      <c r="E50" s="253"/>
      <c r="F50" s="253"/>
      <c r="G50" s="253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168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0" t="s">
        <v>727</v>
      </c>
      <c r="D51" s="158"/>
      <c r="E51" s="159">
        <v>0.41952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0" t="s">
        <v>728</v>
      </c>
      <c r="D52" s="158"/>
      <c r="E52" s="159">
        <v>0.56610000000000005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0" t="s">
        <v>729</v>
      </c>
      <c r="D53" s="158"/>
      <c r="E53" s="159">
        <v>4.0104199999999999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13.6" x14ac:dyDescent="0.2">
      <c r="A54" s="163" t="s">
        <v>157</v>
      </c>
      <c r="B54" s="164" t="s">
        <v>106</v>
      </c>
      <c r="C54" s="178" t="s">
        <v>107</v>
      </c>
      <c r="D54" s="165"/>
      <c r="E54" s="166"/>
      <c r="F54" s="167"/>
      <c r="G54" s="167">
        <f>SUMIF(AG55:AG74,"&lt;&gt;NOR",G55:G74)</f>
        <v>0</v>
      </c>
      <c r="H54" s="167"/>
      <c r="I54" s="167">
        <f>SUM(I55:I74)</f>
        <v>0</v>
      </c>
      <c r="J54" s="167"/>
      <c r="K54" s="167">
        <f>SUM(K55:K74)</f>
        <v>0</v>
      </c>
      <c r="L54" s="167"/>
      <c r="M54" s="167">
        <f>SUM(M55:M74)</f>
        <v>0</v>
      </c>
      <c r="N54" s="166"/>
      <c r="O54" s="166">
        <f>SUM(O55:O74)</f>
        <v>0.18</v>
      </c>
      <c r="P54" s="166"/>
      <c r="Q54" s="166">
        <f>SUM(Q55:Q74)</f>
        <v>6.17</v>
      </c>
      <c r="R54" s="167"/>
      <c r="S54" s="167"/>
      <c r="T54" s="168"/>
      <c r="U54" s="162"/>
      <c r="V54" s="162">
        <f>SUM(V55:V74)</f>
        <v>68.86</v>
      </c>
      <c r="W54" s="162"/>
      <c r="X54" s="162"/>
      <c r="Y54" s="162"/>
      <c r="AG54" t="s">
        <v>158</v>
      </c>
    </row>
    <row r="55" spans="1:60" ht="21.75" outlineLevel="1" x14ac:dyDescent="0.2">
      <c r="A55" s="170">
        <v>14</v>
      </c>
      <c r="B55" s="171" t="s">
        <v>730</v>
      </c>
      <c r="C55" s="179" t="s">
        <v>731</v>
      </c>
      <c r="D55" s="172" t="s">
        <v>161</v>
      </c>
      <c r="E55" s="173">
        <v>311.52537000000001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1.9800000000000002E-2</v>
      </c>
      <c r="Q55" s="173">
        <f>ROUND(E55*P55,2)</f>
        <v>6.17</v>
      </c>
      <c r="R55" s="175" t="s">
        <v>732</v>
      </c>
      <c r="S55" s="175" t="s">
        <v>163</v>
      </c>
      <c r="T55" s="176" t="s">
        <v>163</v>
      </c>
      <c r="U55" s="157">
        <v>0.2</v>
      </c>
      <c r="V55" s="157">
        <f>ROUND(E55*U55,2)</f>
        <v>62.31</v>
      </c>
      <c r="W55" s="157"/>
      <c r="X55" s="157" t="s">
        <v>164</v>
      </c>
      <c r="Y55" s="157" t="s">
        <v>165</v>
      </c>
      <c r="Z55" s="147"/>
      <c r="AA55" s="147"/>
      <c r="AB55" s="147"/>
      <c r="AC55" s="147"/>
      <c r="AD55" s="147"/>
      <c r="AE55" s="147"/>
      <c r="AF55" s="147"/>
      <c r="AG55" s="147" t="s">
        <v>166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0" t="s">
        <v>733</v>
      </c>
      <c r="D56" s="158"/>
      <c r="E56" s="159">
        <v>39.739840000000001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0" t="s">
        <v>734</v>
      </c>
      <c r="D57" s="158"/>
      <c r="E57" s="159">
        <v>42.788469999999997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0" t="s">
        <v>735</v>
      </c>
      <c r="D58" s="158"/>
      <c r="E58" s="159">
        <v>67.529470000000003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0" t="s">
        <v>736</v>
      </c>
      <c r="D59" s="158"/>
      <c r="E59" s="159">
        <v>161.46759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1.75" outlineLevel="1" x14ac:dyDescent="0.2">
      <c r="A60" s="170">
        <v>15</v>
      </c>
      <c r="B60" s="171" t="s">
        <v>737</v>
      </c>
      <c r="C60" s="179" t="s">
        <v>738</v>
      </c>
      <c r="D60" s="172" t="s">
        <v>335</v>
      </c>
      <c r="E60" s="173">
        <v>12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 t="s">
        <v>732</v>
      </c>
      <c r="S60" s="175" t="s">
        <v>163</v>
      </c>
      <c r="T60" s="176" t="s">
        <v>163</v>
      </c>
      <c r="U60" s="157">
        <v>0.5</v>
      </c>
      <c r="V60" s="157">
        <f>ROUND(E60*U60,2)</f>
        <v>6</v>
      </c>
      <c r="W60" s="157"/>
      <c r="X60" s="157" t="s">
        <v>164</v>
      </c>
      <c r="Y60" s="157" t="s">
        <v>165</v>
      </c>
      <c r="Z60" s="147"/>
      <c r="AA60" s="147"/>
      <c r="AB60" s="147"/>
      <c r="AC60" s="147"/>
      <c r="AD60" s="147"/>
      <c r="AE60" s="147"/>
      <c r="AF60" s="147"/>
      <c r="AG60" s="147" t="s">
        <v>166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0" t="s">
        <v>739</v>
      </c>
      <c r="D61" s="158"/>
      <c r="E61" s="159">
        <v>12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0">
        <v>16</v>
      </c>
      <c r="B62" s="171" t="s">
        <v>740</v>
      </c>
      <c r="C62" s="179" t="s">
        <v>741</v>
      </c>
      <c r="D62" s="172" t="s">
        <v>186</v>
      </c>
      <c r="E62" s="173">
        <v>78.599999999999994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309</v>
      </c>
      <c r="T62" s="176" t="s">
        <v>310</v>
      </c>
      <c r="U62" s="157">
        <v>0</v>
      </c>
      <c r="V62" s="157">
        <f>ROUND(E62*U62,2)</f>
        <v>0</v>
      </c>
      <c r="W62" s="157"/>
      <c r="X62" s="157" t="s">
        <v>164</v>
      </c>
      <c r="Y62" s="157" t="s">
        <v>165</v>
      </c>
      <c r="Z62" s="147"/>
      <c r="AA62" s="147"/>
      <c r="AB62" s="147"/>
      <c r="AC62" s="147"/>
      <c r="AD62" s="147"/>
      <c r="AE62" s="147"/>
      <c r="AF62" s="147"/>
      <c r="AG62" s="147" t="s">
        <v>166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0" t="s">
        <v>701</v>
      </c>
      <c r="D63" s="251"/>
      <c r="E63" s="251"/>
      <c r="F63" s="251"/>
      <c r="G63" s="25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0" t="s">
        <v>742</v>
      </c>
      <c r="D64" s="158"/>
      <c r="E64" s="159">
        <v>78.599999999999994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17</v>
      </c>
      <c r="B65" s="171" t="s">
        <v>743</v>
      </c>
      <c r="C65" s="179" t="s">
        <v>744</v>
      </c>
      <c r="D65" s="172" t="s">
        <v>186</v>
      </c>
      <c r="E65" s="173">
        <v>27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4.0000000000000001E-3</v>
      </c>
      <c r="O65" s="173">
        <f>ROUND(E65*N65,2)</f>
        <v>0.11</v>
      </c>
      <c r="P65" s="173">
        <v>0</v>
      </c>
      <c r="Q65" s="173">
        <f>ROUND(E65*P65,2)</f>
        <v>0</v>
      </c>
      <c r="R65" s="175"/>
      <c r="S65" s="175" t="s">
        <v>309</v>
      </c>
      <c r="T65" s="176" t="s">
        <v>310</v>
      </c>
      <c r="U65" s="157">
        <v>0</v>
      </c>
      <c r="V65" s="157">
        <f>ROUND(E65*U65,2)</f>
        <v>0</v>
      </c>
      <c r="W65" s="157"/>
      <c r="X65" s="157" t="s">
        <v>164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0" t="s">
        <v>701</v>
      </c>
      <c r="D66" s="251"/>
      <c r="E66" s="251"/>
      <c r="F66" s="251"/>
      <c r="G66" s="25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0" t="s">
        <v>745</v>
      </c>
      <c r="D67" s="158"/>
      <c r="E67" s="159">
        <v>27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18</v>
      </c>
      <c r="B68" s="171" t="s">
        <v>746</v>
      </c>
      <c r="C68" s="179" t="s">
        <v>747</v>
      </c>
      <c r="D68" s="172" t="s">
        <v>186</v>
      </c>
      <c r="E68" s="173">
        <v>18.5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4.0000000000000001E-3</v>
      </c>
      <c r="O68" s="173">
        <f>ROUND(E68*N68,2)</f>
        <v>7.0000000000000007E-2</v>
      </c>
      <c r="P68" s="173">
        <v>0</v>
      </c>
      <c r="Q68" s="173">
        <f>ROUND(E68*P68,2)</f>
        <v>0</v>
      </c>
      <c r="R68" s="175"/>
      <c r="S68" s="175" t="s">
        <v>309</v>
      </c>
      <c r="T68" s="176" t="s">
        <v>310</v>
      </c>
      <c r="U68" s="157">
        <v>0</v>
      </c>
      <c r="V68" s="157">
        <f>ROUND(E68*U68,2)</f>
        <v>0</v>
      </c>
      <c r="W68" s="157"/>
      <c r="X68" s="157" t="s">
        <v>164</v>
      </c>
      <c r="Y68" s="157" t="s">
        <v>165</v>
      </c>
      <c r="Z68" s="147"/>
      <c r="AA68" s="147"/>
      <c r="AB68" s="147"/>
      <c r="AC68" s="147"/>
      <c r="AD68" s="147"/>
      <c r="AE68" s="147"/>
      <c r="AF68" s="147"/>
      <c r="AG68" s="147" t="s">
        <v>166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0" t="s">
        <v>701</v>
      </c>
      <c r="D69" s="251"/>
      <c r="E69" s="251"/>
      <c r="F69" s="251"/>
      <c r="G69" s="25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0" t="s">
        <v>748</v>
      </c>
      <c r="D70" s="158"/>
      <c r="E70" s="159">
        <v>18.5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170</v>
      </c>
      <c r="AH70" s="147">
        <v>5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0">
        <v>19</v>
      </c>
      <c r="B71" s="171" t="s">
        <v>749</v>
      </c>
      <c r="C71" s="179" t="s">
        <v>750</v>
      </c>
      <c r="D71" s="172" t="s">
        <v>324</v>
      </c>
      <c r="E71" s="173">
        <v>0.182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 t="s">
        <v>732</v>
      </c>
      <c r="S71" s="175" t="s">
        <v>163</v>
      </c>
      <c r="T71" s="176" t="s">
        <v>163</v>
      </c>
      <c r="U71" s="157">
        <v>1.74</v>
      </c>
      <c r="V71" s="157">
        <f>ROUND(E71*U71,2)</f>
        <v>0.32</v>
      </c>
      <c r="W71" s="157"/>
      <c r="X71" s="157" t="s">
        <v>751</v>
      </c>
      <c r="Y71" s="157" t="s">
        <v>165</v>
      </c>
      <c r="Z71" s="147"/>
      <c r="AA71" s="147"/>
      <c r="AB71" s="147"/>
      <c r="AC71" s="147"/>
      <c r="AD71" s="147"/>
      <c r="AE71" s="147"/>
      <c r="AF71" s="147"/>
      <c r="AG71" s="147" t="s">
        <v>752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48" t="s">
        <v>753</v>
      </c>
      <c r="D72" s="249"/>
      <c r="E72" s="249"/>
      <c r="F72" s="249"/>
      <c r="G72" s="24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188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1.75" outlineLevel="1" x14ac:dyDescent="0.2">
      <c r="A73" s="170">
        <v>20</v>
      </c>
      <c r="B73" s="171" t="s">
        <v>754</v>
      </c>
      <c r="C73" s="179" t="s">
        <v>755</v>
      </c>
      <c r="D73" s="172" t="s">
        <v>324</v>
      </c>
      <c r="E73" s="173">
        <v>0.182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 t="s">
        <v>732</v>
      </c>
      <c r="S73" s="175" t="s">
        <v>163</v>
      </c>
      <c r="T73" s="176" t="s">
        <v>163</v>
      </c>
      <c r="U73" s="157">
        <v>1.282</v>
      </c>
      <c r="V73" s="157">
        <f>ROUND(E73*U73,2)</f>
        <v>0.23</v>
      </c>
      <c r="W73" s="157"/>
      <c r="X73" s="157" t="s">
        <v>751</v>
      </c>
      <c r="Y73" s="157" t="s">
        <v>165</v>
      </c>
      <c r="Z73" s="147"/>
      <c r="AA73" s="147"/>
      <c r="AB73" s="147"/>
      <c r="AC73" s="147"/>
      <c r="AD73" s="147"/>
      <c r="AE73" s="147"/>
      <c r="AF73" s="147"/>
      <c r="AG73" s="147" t="s">
        <v>752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48" t="s">
        <v>753</v>
      </c>
      <c r="D74" s="249"/>
      <c r="E74" s="249"/>
      <c r="F74" s="249"/>
      <c r="G74" s="24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.6" x14ac:dyDescent="0.2">
      <c r="A75" s="163" t="s">
        <v>157</v>
      </c>
      <c r="B75" s="164" t="s">
        <v>108</v>
      </c>
      <c r="C75" s="178" t="s">
        <v>109</v>
      </c>
      <c r="D75" s="165"/>
      <c r="E75" s="166"/>
      <c r="F75" s="167"/>
      <c r="G75" s="167">
        <f>SUMIF(AG76:AG120,"&lt;&gt;NOR",G76:G120)</f>
        <v>0</v>
      </c>
      <c r="H75" s="167"/>
      <c r="I75" s="167">
        <f>SUM(I76:I120)</f>
        <v>0</v>
      </c>
      <c r="J75" s="167"/>
      <c r="K75" s="167">
        <f>SUM(K76:K120)</f>
        <v>0</v>
      </c>
      <c r="L75" s="167"/>
      <c r="M75" s="167">
        <f>SUM(M76:M120)</f>
        <v>0</v>
      </c>
      <c r="N75" s="166"/>
      <c r="O75" s="166">
        <f>SUM(O76:O120)</f>
        <v>2.39</v>
      </c>
      <c r="P75" s="166"/>
      <c r="Q75" s="166">
        <f>SUM(Q76:Q120)</f>
        <v>5.71</v>
      </c>
      <c r="R75" s="167"/>
      <c r="S75" s="167"/>
      <c r="T75" s="168"/>
      <c r="U75" s="162"/>
      <c r="V75" s="162">
        <f>SUM(V76:V120)</f>
        <v>191.99000000000004</v>
      </c>
      <c r="W75" s="162"/>
      <c r="X75" s="162"/>
      <c r="Y75" s="162"/>
      <c r="AG75" t="s">
        <v>158</v>
      </c>
    </row>
    <row r="76" spans="1:60" outlineLevel="1" x14ac:dyDescent="0.2">
      <c r="A76" s="170">
        <v>21</v>
      </c>
      <c r="B76" s="171" t="s">
        <v>756</v>
      </c>
      <c r="C76" s="179" t="s">
        <v>757</v>
      </c>
      <c r="D76" s="172" t="s">
        <v>186</v>
      </c>
      <c r="E76" s="173">
        <v>79.099999999999994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2.0000000000000002E-5</v>
      </c>
      <c r="O76" s="173">
        <f>ROUND(E76*N76,2)</f>
        <v>0</v>
      </c>
      <c r="P76" s="173">
        <v>3.2000000000000002E-3</v>
      </c>
      <c r="Q76" s="173">
        <f>ROUND(E76*P76,2)</f>
        <v>0.25</v>
      </c>
      <c r="R76" s="175" t="s">
        <v>758</v>
      </c>
      <c r="S76" s="175" t="s">
        <v>163</v>
      </c>
      <c r="T76" s="176" t="s">
        <v>163</v>
      </c>
      <c r="U76" s="157">
        <v>5.2999999999999999E-2</v>
      </c>
      <c r="V76" s="157">
        <f>ROUND(E76*U76,2)</f>
        <v>4.1900000000000004</v>
      </c>
      <c r="W76" s="157"/>
      <c r="X76" s="157" t="s">
        <v>164</v>
      </c>
      <c r="Y76" s="157" t="s">
        <v>165</v>
      </c>
      <c r="Z76" s="147"/>
      <c r="AA76" s="147"/>
      <c r="AB76" s="147"/>
      <c r="AC76" s="147"/>
      <c r="AD76" s="147"/>
      <c r="AE76" s="147"/>
      <c r="AF76" s="147"/>
      <c r="AG76" s="147" t="s">
        <v>166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0" t="s">
        <v>759</v>
      </c>
      <c r="D77" s="251"/>
      <c r="E77" s="251"/>
      <c r="F77" s="251"/>
      <c r="G77" s="251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168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0" t="s">
        <v>760</v>
      </c>
      <c r="D78" s="158"/>
      <c r="E78" s="159">
        <v>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0" t="s">
        <v>761</v>
      </c>
      <c r="D79" s="158"/>
      <c r="E79" s="159">
        <v>73.099999999999994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1.75" outlineLevel="1" x14ac:dyDescent="0.2">
      <c r="A80" s="170">
        <v>22</v>
      </c>
      <c r="B80" s="171" t="s">
        <v>762</v>
      </c>
      <c r="C80" s="179" t="s">
        <v>763</v>
      </c>
      <c r="D80" s="172" t="s">
        <v>186</v>
      </c>
      <c r="E80" s="173">
        <v>78.599999999999994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1.2760000000000001E-2</v>
      </c>
      <c r="O80" s="173">
        <f>ROUND(E80*N80,2)</f>
        <v>1</v>
      </c>
      <c r="P80" s="173">
        <v>0</v>
      </c>
      <c r="Q80" s="173">
        <f>ROUND(E80*P80,2)</f>
        <v>0</v>
      </c>
      <c r="R80" s="175" t="s">
        <v>758</v>
      </c>
      <c r="S80" s="175" t="s">
        <v>163</v>
      </c>
      <c r="T80" s="176" t="s">
        <v>163</v>
      </c>
      <c r="U80" s="157">
        <v>0.71799999999999997</v>
      </c>
      <c r="V80" s="157">
        <f>ROUND(E80*U80,2)</f>
        <v>56.43</v>
      </c>
      <c r="W80" s="157"/>
      <c r="X80" s="157" t="s">
        <v>164</v>
      </c>
      <c r="Y80" s="157" t="s">
        <v>165</v>
      </c>
      <c r="Z80" s="147"/>
      <c r="AA80" s="147"/>
      <c r="AB80" s="147"/>
      <c r="AC80" s="147"/>
      <c r="AD80" s="147"/>
      <c r="AE80" s="147"/>
      <c r="AF80" s="147"/>
      <c r="AG80" s="147" t="s">
        <v>166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0" t="s">
        <v>764</v>
      </c>
      <c r="D81" s="251"/>
      <c r="E81" s="251"/>
      <c r="F81" s="251"/>
      <c r="G81" s="25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0" t="s">
        <v>765</v>
      </c>
      <c r="D82" s="158"/>
      <c r="E82" s="159">
        <v>78.599999999999994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1.75" outlineLevel="1" x14ac:dyDescent="0.2">
      <c r="A83" s="170">
        <v>23</v>
      </c>
      <c r="B83" s="171" t="s">
        <v>766</v>
      </c>
      <c r="C83" s="179" t="s">
        <v>767</v>
      </c>
      <c r="D83" s="172" t="s">
        <v>186</v>
      </c>
      <c r="E83" s="173">
        <v>27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1.5339999999999999E-2</v>
      </c>
      <c r="O83" s="173">
        <f>ROUND(E83*N83,2)</f>
        <v>0.41</v>
      </c>
      <c r="P83" s="173">
        <v>0</v>
      </c>
      <c r="Q83" s="173">
        <f>ROUND(E83*P83,2)</f>
        <v>0</v>
      </c>
      <c r="R83" s="175" t="s">
        <v>758</v>
      </c>
      <c r="S83" s="175" t="s">
        <v>163</v>
      </c>
      <c r="T83" s="176" t="s">
        <v>163</v>
      </c>
      <c r="U83" s="157">
        <v>0.78100000000000003</v>
      </c>
      <c r="V83" s="157">
        <f>ROUND(E83*U83,2)</f>
        <v>21.09</v>
      </c>
      <c r="W83" s="157"/>
      <c r="X83" s="157" t="s">
        <v>164</v>
      </c>
      <c r="Y83" s="157" t="s">
        <v>165</v>
      </c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0" t="s">
        <v>764</v>
      </c>
      <c r="D84" s="251"/>
      <c r="E84" s="251"/>
      <c r="F84" s="251"/>
      <c r="G84" s="25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0" t="s">
        <v>768</v>
      </c>
      <c r="D85" s="158"/>
      <c r="E85" s="159">
        <v>27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1.75" outlineLevel="1" x14ac:dyDescent="0.2">
      <c r="A86" s="170">
        <v>24</v>
      </c>
      <c r="B86" s="171" t="s">
        <v>769</v>
      </c>
      <c r="C86" s="179" t="s">
        <v>770</v>
      </c>
      <c r="D86" s="172" t="s">
        <v>186</v>
      </c>
      <c r="E86" s="173">
        <v>18.5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2.3029999999999998E-2</v>
      </c>
      <c r="O86" s="173">
        <f>ROUND(E86*N86,2)</f>
        <v>0.43</v>
      </c>
      <c r="P86" s="173">
        <v>0</v>
      </c>
      <c r="Q86" s="173">
        <f>ROUND(E86*P86,2)</f>
        <v>0</v>
      </c>
      <c r="R86" s="175" t="s">
        <v>758</v>
      </c>
      <c r="S86" s="175" t="s">
        <v>163</v>
      </c>
      <c r="T86" s="176" t="s">
        <v>163</v>
      </c>
      <c r="U86" s="157">
        <v>0.98899999999999999</v>
      </c>
      <c r="V86" s="157">
        <f>ROUND(E86*U86,2)</f>
        <v>18.3</v>
      </c>
      <c r="W86" s="157"/>
      <c r="X86" s="157" t="s">
        <v>164</v>
      </c>
      <c r="Y86" s="157" t="s">
        <v>165</v>
      </c>
      <c r="Z86" s="147"/>
      <c r="AA86" s="147"/>
      <c r="AB86" s="147"/>
      <c r="AC86" s="147"/>
      <c r="AD86" s="147"/>
      <c r="AE86" s="147"/>
      <c r="AF86" s="147"/>
      <c r="AG86" s="147" t="s">
        <v>166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0" t="s">
        <v>764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168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0" t="s">
        <v>771</v>
      </c>
      <c r="D88" s="158"/>
      <c r="E88" s="159">
        <v>18.5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25</v>
      </c>
      <c r="B89" s="171" t="s">
        <v>772</v>
      </c>
      <c r="C89" s="179" t="s">
        <v>773</v>
      </c>
      <c r="D89" s="172" t="s">
        <v>186</v>
      </c>
      <c r="E89" s="173">
        <v>72.099999999999994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6.0000000000000002E-5</v>
      </c>
      <c r="O89" s="173">
        <f>ROUND(E89*N89,2)</f>
        <v>0</v>
      </c>
      <c r="P89" s="173">
        <v>8.4100000000000008E-3</v>
      </c>
      <c r="Q89" s="173">
        <f>ROUND(E89*P89,2)</f>
        <v>0.61</v>
      </c>
      <c r="R89" s="175" t="s">
        <v>758</v>
      </c>
      <c r="S89" s="175" t="s">
        <v>163</v>
      </c>
      <c r="T89" s="176" t="s">
        <v>163</v>
      </c>
      <c r="U89" s="157">
        <v>0.187</v>
      </c>
      <c r="V89" s="157">
        <f>ROUND(E89*U89,2)</f>
        <v>13.48</v>
      </c>
      <c r="W89" s="157"/>
      <c r="X89" s="157" t="s">
        <v>164</v>
      </c>
      <c r="Y89" s="157" t="s">
        <v>165</v>
      </c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0" t="s">
        <v>759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0" t="s">
        <v>774</v>
      </c>
      <c r="D91" s="158"/>
      <c r="E91" s="159">
        <v>72.099999999999994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0">
        <v>26</v>
      </c>
      <c r="B92" s="171" t="s">
        <v>775</v>
      </c>
      <c r="C92" s="179" t="s">
        <v>776</v>
      </c>
      <c r="D92" s="172" t="s">
        <v>186</v>
      </c>
      <c r="E92" s="173">
        <v>73.400000000000006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1E-4</v>
      </c>
      <c r="O92" s="173">
        <f>ROUND(E92*N92,2)</f>
        <v>0.01</v>
      </c>
      <c r="P92" s="173">
        <v>1.384E-2</v>
      </c>
      <c r="Q92" s="173">
        <f>ROUND(E92*P92,2)</f>
        <v>1.02</v>
      </c>
      <c r="R92" s="175" t="s">
        <v>758</v>
      </c>
      <c r="S92" s="175" t="s">
        <v>163</v>
      </c>
      <c r="T92" s="176" t="s">
        <v>163</v>
      </c>
      <c r="U92" s="157">
        <v>0.19800000000000001</v>
      </c>
      <c r="V92" s="157">
        <f>ROUND(E92*U92,2)</f>
        <v>14.53</v>
      </c>
      <c r="W92" s="157"/>
      <c r="X92" s="157" t="s">
        <v>164</v>
      </c>
      <c r="Y92" s="157" t="s">
        <v>165</v>
      </c>
      <c r="Z92" s="147"/>
      <c r="AA92" s="147"/>
      <c r="AB92" s="147"/>
      <c r="AC92" s="147"/>
      <c r="AD92" s="147"/>
      <c r="AE92" s="147"/>
      <c r="AF92" s="147"/>
      <c r="AG92" s="147" t="s">
        <v>166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0" t="s">
        <v>759</v>
      </c>
      <c r="D93" s="251"/>
      <c r="E93" s="251"/>
      <c r="F93" s="251"/>
      <c r="G93" s="25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0" t="s">
        <v>777</v>
      </c>
      <c r="D94" s="158"/>
      <c r="E94" s="159">
        <v>73.400000000000006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0">
        <v>27</v>
      </c>
      <c r="B95" s="171" t="s">
        <v>778</v>
      </c>
      <c r="C95" s="179" t="s">
        <v>779</v>
      </c>
      <c r="D95" s="172" t="s">
        <v>186</v>
      </c>
      <c r="E95" s="173">
        <v>161.19999999999999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1.2999999999999999E-4</v>
      </c>
      <c r="O95" s="173">
        <f>ROUND(E95*N95,2)</f>
        <v>0.02</v>
      </c>
      <c r="P95" s="173">
        <v>2.359E-2</v>
      </c>
      <c r="Q95" s="173">
        <f>ROUND(E95*P95,2)</f>
        <v>3.8</v>
      </c>
      <c r="R95" s="175" t="s">
        <v>758</v>
      </c>
      <c r="S95" s="175" t="s">
        <v>163</v>
      </c>
      <c r="T95" s="176" t="s">
        <v>163</v>
      </c>
      <c r="U95" s="157">
        <v>0.20799999999999999</v>
      </c>
      <c r="V95" s="157">
        <f>ROUND(E95*U95,2)</f>
        <v>33.53</v>
      </c>
      <c r="W95" s="157"/>
      <c r="X95" s="157" t="s">
        <v>164</v>
      </c>
      <c r="Y95" s="157" t="s">
        <v>165</v>
      </c>
      <c r="Z95" s="147"/>
      <c r="AA95" s="147"/>
      <c r="AB95" s="147"/>
      <c r="AC95" s="147"/>
      <c r="AD95" s="147"/>
      <c r="AE95" s="147"/>
      <c r="AF95" s="147"/>
      <c r="AG95" s="147" t="s">
        <v>166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0" t="s">
        <v>759</v>
      </c>
      <c r="D96" s="251"/>
      <c r="E96" s="251"/>
      <c r="F96" s="251"/>
      <c r="G96" s="251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168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0" t="s">
        <v>780</v>
      </c>
      <c r="D97" s="158"/>
      <c r="E97" s="159">
        <v>161.19999999999999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28</v>
      </c>
      <c r="B98" s="171" t="s">
        <v>781</v>
      </c>
      <c r="C98" s="179" t="s">
        <v>782</v>
      </c>
      <c r="D98" s="172" t="s">
        <v>335</v>
      </c>
      <c r="E98" s="173">
        <v>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4.0000000000000003E-5</v>
      </c>
      <c r="O98" s="173">
        <f>ROUND(E98*N98,2)</f>
        <v>0</v>
      </c>
      <c r="P98" s="173">
        <v>7.0499999999999998E-3</v>
      </c>
      <c r="Q98" s="173">
        <f>ROUND(E98*P98,2)</f>
        <v>0.03</v>
      </c>
      <c r="R98" s="175" t="s">
        <v>758</v>
      </c>
      <c r="S98" s="175" t="s">
        <v>163</v>
      </c>
      <c r="T98" s="176" t="s">
        <v>163</v>
      </c>
      <c r="U98" s="157">
        <v>9.2999999999999999E-2</v>
      </c>
      <c r="V98" s="157">
        <f>ROUND(E98*U98,2)</f>
        <v>0.37</v>
      </c>
      <c r="W98" s="157"/>
      <c r="X98" s="157" t="s">
        <v>164</v>
      </c>
      <c r="Y98" s="157" t="s">
        <v>165</v>
      </c>
      <c r="Z98" s="147"/>
      <c r="AA98" s="147"/>
      <c r="AB98" s="147"/>
      <c r="AC98" s="147"/>
      <c r="AD98" s="147"/>
      <c r="AE98" s="147"/>
      <c r="AF98" s="147"/>
      <c r="AG98" s="147" t="s">
        <v>166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0" t="s">
        <v>759</v>
      </c>
      <c r="D99" s="251"/>
      <c r="E99" s="251"/>
      <c r="F99" s="251"/>
      <c r="G99" s="251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0" t="s">
        <v>80</v>
      </c>
      <c r="D100" s="158"/>
      <c r="E100" s="159">
        <v>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29</v>
      </c>
      <c r="B101" s="171" t="s">
        <v>783</v>
      </c>
      <c r="C101" s="179" t="s">
        <v>784</v>
      </c>
      <c r="D101" s="172" t="s">
        <v>186</v>
      </c>
      <c r="E101" s="173">
        <v>78.599999999999994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 t="s">
        <v>758</v>
      </c>
      <c r="S101" s="175" t="s">
        <v>163</v>
      </c>
      <c r="T101" s="176" t="s">
        <v>163</v>
      </c>
      <c r="U101" s="157">
        <v>4.2000000000000003E-2</v>
      </c>
      <c r="V101" s="157">
        <f>ROUND(E101*U101,2)</f>
        <v>3.3</v>
      </c>
      <c r="W101" s="157"/>
      <c r="X101" s="157" t="s">
        <v>164</v>
      </c>
      <c r="Y101" s="157" t="s">
        <v>165</v>
      </c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0" t="s">
        <v>785</v>
      </c>
      <c r="D102" s="251"/>
      <c r="E102" s="251"/>
      <c r="F102" s="251"/>
      <c r="G102" s="251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168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0" t="s">
        <v>742</v>
      </c>
      <c r="D103" s="158"/>
      <c r="E103" s="159">
        <v>78.599999999999994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>
        <v>5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0">
        <v>30</v>
      </c>
      <c r="B104" s="171" t="s">
        <v>786</v>
      </c>
      <c r="C104" s="179" t="s">
        <v>787</v>
      </c>
      <c r="D104" s="172" t="s">
        <v>186</v>
      </c>
      <c r="E104" s="173">
        <v>85.2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 t="s">
        <v>758</v>
      </c>
      <c r="S104" s="175" t="s">
        <v>163</v>
      </c>
      <c r="T104" s="176" t="s">
        <v>163</v>
      </c>
      <c r="U104" s="157">
        <v>5.2999999999999999E-2</v>
      </c>
      <c r="V104" s="157">
        <f>ROUND(E104*U104,2)</f>
        <v>4.5199999999999996</v>
      </c>
      <c r="W104" s="157"/>
      <c r="X104" s="157" t="s">
        <v>164</v>
      </c>
      <c r="Y104" s="157" t="s">
        <v>165</v>
      </c>
      <c r="Z104" s="147"/>
      <c r="AA104" s="147"/>
      <c r="AB104" s="147"/>
      <c r="AC104" s="147"/>
      <c r="AD104" s="147"/>
      <c r="AE104" s="147"/>
      <c r="AF104" s="147"/>
      <c r="AG104" s="147" t="s">
        <v>166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0" t="s">
        <v>785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168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0" t="s">
        <v>745</v>
      </c>
      <c r="D106" s="158"/>
      <c r="E106" s="159">
        <v>27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170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0" t="s">
        <v>788</v>
      </c>
      <c r="D107" s="158"/>
      <c r="E107" s="159">
        <v>27.6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0" t="s">
        <v>789</v>
      </c>
      <c r="D108" s="158"/>
      <c r="E108" s="159">
        <v>30.6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170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31</v>
      </c>
      <c r="B109" s="171" t="s">
        <v>790</v>
      </c>
      <c r="C109" s="179" t="s">
        <v>791</v>
      </c>
      <c r="D109" s="172" t="s">
        <v>186</v>
      </c>
      <c r="E109" s="173">
        <v>186.3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758</v>
      </c>
      <c r="S109" s="175" t="s">
        <v>163</v>
      </c>
      <c r="T109" s="176" t="s">
        <v>163</v>
      </c>
      <c r="U109" s="157">
        <v>6.3E-2</v>
      </c>
      <c r="V109" s="157">
        <f>ROUND(E109*U109,2)</f>
        <v>11.74</v>
      </c>
      <c r="W109" s="157"/>
      <c r="X109" s="157" t="s">
        <v>164</v>
      </c>
      <c r="Y109" s="157" t="s">
        <v>165</v>
      </c>
      <c r="Z109" s="147"/>
      <c r="AA109" s="147"/>
      <c r="AB109" s="147"/>
      <c r="AC109" s="147"/>
      <c r="AD109" s="147"/>
      <c r="AE109" s="147"/>
      <c r="AF109" s="147"/>
      <c r="AG109" s="147" t="s">
        <v>166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0" t="s">
        <v>785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168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0" t="s">
        <v>748</v>
      </c>
      <c r="D111" s="158"/>
      <c r="E111" s="159">
        <v>18.5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170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0" t="s">
        <v>792</v>
      </c>
      <c r="D112" s="158"/>
      <c r="E112" s="159">
        <v>167.8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0">
        <v>32</v>
      </c>
      <c r="B113" s="171" t="s">
        <v>793</v>
      </c>
      <c r="C113" s="179" t="s">
        <v>794</v>
      </c>
      <c r="D113" s="172" t="s">
        <v>335</v>
      </c>
      <c r="E113" s="173">
        <v>14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3.0000000000000001E-3</v>
      </c>
      <c r="O113" s="173">
        <f>ROUND(E113*N113,2)</f>
        <v>0.04</v>
      </c>
      <c r="P113" s="173">
        <v>0</v>
      </c>
      <c r="Q113" s="173">
        <f>ROUND(E113*P113,2)</f>
        <v>0</v>
      </c>
      <c r="R113" s="175"/>
      <c r="S113" s="175" t="s">
        <v>309</v>
      </c>
      <c r="T113" s="176" t="s">
        <v>310</v>
      </c>
      <c r="U113" s="157">
        <v>0</v>
      </c>
      <c r="V113" s="157">
        <f>ROUND(E113*U113,2)</f>
        <v>0</v>
      </c>
      <c r="W113" s="157"/>
      <c r="X113" s="157" t="s">
        <v>319</v>
      </c>
      <c r="Y113" s="157" t="s">
        <v>165</v>
      </c>
      <c r="Z113" s="147"/>
      <c r="AA113" s="147"/>
      <c r="AB113" s="147"/>
      <c r="AC113" s="147"/>
      <c r="AD113" s="147"/>
      <c r="AE113" s="147"/>
      <c r="AF113" s="147"/>
      <c r="AG113" s="147" t="s">
        <v>320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0" t="s">
        <v>795</v>
      </c>
      <c r="D114" s="158"/>
      <c r="E114" s="159">
        <v>14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0">
        <v>33</v>
      </c>
      <c r="B115" s="171" t="s">
        <v>796</v>
      </c>
      <c r="C115" s="179" t="s">
        <v>797</v>
      </c>
      <c r="D115" s="172" t="s">
        <v>335</v>
      </c>
      <c r="E115" s="173">
        <v>10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3.0000000000000001E-3</v>
      </c>
      <c r="O115" s="173">
        <f>ROUND(E115*N115,2)</f>
        <v>0.03</v>
      </c>
      <c r="P115" s="173">
        <v>0</v>
      </c>
      <c r="Q115" s="173">
        <f>ROUND(E115*P115,2)</f>
        <v>0</v>
      </c>
      <c r="R115" s="175"/>
      <c r="S115" s="175" t="s">
        <v>309</v>
      </c>
      <c r="T115" s="176" t="s">
        <v>310</v>
      </c>
      <c r="U115" s="157">
        <v>0</v>
      </c>
      <c r="V115" s="157">
        <f>ROUND(E115*U115,2)</f>
        <v>0</v>
      </c>
      <c r="W115" s="157"/>
      <c r="X115" s="157" t="s">
        <v>319</v>
      </c>
      <c r="Y115" s="157" t="s">
        <v>165</v>
      </c>
      <c r="Z115" s="147"/>
      <c r="AA115" s="147"/>
      <c r="AB115" s="147"/>
      <c r="AC115" s="147"/>
      <c r="AD115" s="147"/>
      <c r="AE115" s="147"/>
      <c r="AF115" s="147"/>
      <c r="AG115" s="147" t="s">
        <v>320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0" t="s">
        <v>798</v>
      </c>
      <c r="D116" s="158"/>
      <c r="E116" s="159">
        <v>10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0">
        <v>34</v>
      </c>
      <c r="B117" s="171" t="s">
        <v>799</v>
      </c>
      <c r="C117" s="179" t="s">
        <v>800</v>
      </c>
      <c r="D117" s="172" t="s">
        <v>335</v>
      </c>
      <c r="E117" s="173">
        <v>9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0.05</v>
      </c>
      <c r="O117" s="173">
        <f>ROUND(E117*N117,2)</f>
        <v>0.45</v>
      </c>
      <c r="P117" s="173">
        <v>0</v>
      </c>
      <c r="Q117" s="173">
        <f>ROUND(E117*P117,2)</f>
        <v>0</v>
      </c>
      <c r="R117" s="175"/>
      <c r="S117" s="175" t="s">
        <v>309</v>
      </c>
      <c r="T117" s="176" t="s">
        <v>310</v>
      </c>
      <c r="U117" s="157">
        <v>0</v>
      </c>
      <c r="V117" s="157">
        <f>ROUND(E117*U117,2)</f>
        <v>0</v>
      </c>
      <c r="W117" s="157"/>
      <c r="X117" s="157" t="s">
        <v>319</v>
      </c>
      <c r="Y117" s="157" t="s">
        <v>165</v>
      </c>
      <c r="Z117" s="147"/>
      <c r="AA117" s="147"/>
      <c r="AB117" s="147"/>
      <c r="AC117" s="147"/>
      <c r="AD117" s="147"/>
      <c r="AE117" s="147"/>
      <c r="AF117" s="147"/>
      <c r="AG117" s="147" t="s">
        <v>320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0" t="s">
        <v>801</v>
      </c>
      <c r="D118" s="158"/>
      <c r="E118" s="159">
        <v>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170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5">
        <v>35</v>
      </c>
      <c r="B119" s="186" t="s">
        <v>802</v>
      </c>
      <c r="C119" s="192" t="s">
        <v>803</v>
      </c>
      <c r="D119" s="187" t="s">
        <v>324</v>
      </c>
      <c r="E119" s="188">
        <v>2.39954</v>
      </c>
      <c r="F119" s="189"/>
      <c r="G119" s="190">
        <f>ROUND(E119*F119,2)</f>
        <v>0</v>
      </c>
      <c r="H119" s="189"/>
      <c r="I119" s="190">
        <f>ROUND(E119*H119,2)</f>
        <v>0</v>
      </c>
      <c r="J119" s="189"/>
      <c r="K119" s="190">
        <f>ROUND(E119*J119,2)</f>
        <v>0</v>
      </c>
      <c r="L119" s="190">
        <v>21</v>
      </c>
      <c r="M119" s="190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90" t="s">
        <v>758</v>
      </c>
      <c r="S119" s="190" t="s">
        <v>163</v>
      </c>
      <c r="T119" s="191" t="s">
        <v>163</v>
      </c>
      <c r="U119" s="157">
        <v>3.5630000000000002</v>
      </c>
      <c r="V119" s="157">
        <f>ROUND(E119*U119,2)</f>
        <v>8.5500000000000007</v>
      </c>
      <c r="W119" s="157"/>
      <c r="X119" s="157" t="s">
        <v>751</v>
      </c>
      <c r="Y119" s="157" t="s">
        <v>165</v>
      </c>
      <c r="Z119" s="147"/>
      <c r="AA119" s="147"/>
      <c r="AB119" s="147"/>
      <c r="AC119" s="147"/>
      <c r="AD119" s="147"/>
      <c r="AE119" s="147"/>
      <c r="AF119" s="147"/>
      <c r="AG119" s="147" t="s">
        <v>752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1.75" outlineLevel="1" x14ac:dyDescent="0.2">
      <c r="A120" s="185">
        <v>36</v>
      </c>
      <c r="B120" s="186" t="s">
        <v>804</v>
      </c>
      <c r="C120" s="192" t="s">
        <v>805</v>
      </c>
      <c r="D120" s="187" t="s">
        <v>324</v>
      </c>
      <c r="E120" s="188">
        <v>2.39954</v>
      </c>
      <c r="F120" s="189"/>
      <c r="G120" s="190">
        <f>ROUND(E120*F120,2)</f>
        <v>0</v>
      </c>
      <c r="H120" s="189"/>
      <c r="I120" s="190">
        <f>ROUND(E120*H120,2)</f>
        <v>0</v>
      </c>
      <c r="J120" s="189"/>
      <c r="K120" s="190">
        <f>ROUND(E120*J120,2)</f>
        <v>0</v>
      </c>
      <c r="L120" s="190">
        <v>21</v>
      </c>
      <c r="M120" s="190">
        <f>G120*(1+L120/100)</f>
        <v>0</v>
      </c>
      <c r="N120" s="188">
        <v>0</v>
      </c>
      <c r="O120" s="188">
        <f>ROUND(E120*N120,2)</f>
        <v>0</v>
      </c>
      <c r="P120" s="188">
        <v>0</v>
      </c>
      <c r="Q120" s="188">
        <f>ROUND(E120*P120,2)</f>
        <v>0</v>
      </c>
      <c r="R120" s="190" t="s">
        <v>758</v>
      </c>
      <c r="S120" s="190" t="s">
        <v>163</v>
      </c>
      <c r="T120" s="191" t="s">
        <v>163</v>
      </c>
      <c r="U120" s="157">
        <v>0.81599999999999995</v>
      </c>
      <c r="V120" s="157">
        <f>ROUND(E120*U120,2)</f>
        <v>1.96</v>
      </c>
      <c r="W120" s="157"/>
      <c r="X120" s="157" t="s">
        <v>751</v>
      </c>
      <c r="Y120" s="157" t="s">
        <v>165</v>
      </c>
      <c r="Z120" s="147"/>
      <c r="AA120" s="147"/>
      <c r="AB120" s="147"/>
      <c r="AC120" s="147"/>
      <c r="AD120" s="147"/>
      <c r="AE120" s="147"/>
      <c r="AF120" s="147"/>
      <c r="AG120" s="147" t="s">
        <v>752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13.6" x14ac:dyDescent="0.2">
      <c r="A121" s="163" t="s">
        <v>157</v>
      </c>
      <c r="B121" s="164" t="s">
        <v>110</v>
      </c>
      <c r="C121" s="178" t="s">
        <v>111</v>
      </c>
      <c r="D121" s="165"/>
      <c r="E121" s="166"/>
      <c r="F121" s="167"/>
      <c r="G121" s="167">
        <f>SUMIF(AG122:AG150,"&lt;&gt;NOR",G122:G150)</f>
        <v>0</v>
      </c>
      <c r="H121" s="167"/>
      <c r="I121" s="167">
        <f>SUM(I122:I150)</f>
        <v>0</v>
      </c>
      <c r="J121" s="167"/>
      <c r="K121" s="167">
        <f>SUM(K122:K150)</f>
        <v>0</v>
      </c>
      <c r="L121" s="167"/>
      <c r="M121" s="167">
        <f>SUM(M122:M150)</f>
        <v>0</v>
      </c>
      <c r="N121" s="166"/>
      <c r="O121" s="166">
        <f>SUM(O122:O150)</f>
        <v>0.11</v>
      </c>
      <c r="P121" s="166"/>
      <c r="Q121" s="166">
        <f>SUM(Q122:Q150)</f>
        <v>0.4</v>
      </c>
      <c r="R121" s="167"/>
      <c r="S121" s="167"/>
      <c r="T121" s="168"/>
      <c r="U121" s="162"/>
      <c r="V121" s="162">
        <f>SUM(V122:V150)</f>
        <v>20.530000000000005</v>
      </c>
      <c r="W121" s="162"/>
      <c r="X121" s="162"/>
      <c r="Y121" s="162"/>
      <c r="AG121" t="s">
        <v>158</v>
      </c>
    </row>
    <row r="122" spans="1:60" outlineLevel="1" x14ac:dyDescent="0.2">
      <c r="A122" s="170">
        <v>37</v>
      </c>
      <c r="B122" s="171" t="s">
        <v>806</v>
      </c>
      <c r="C122" s="179" t="s">
        <v>807</v>
      </c>
      <c r="D122" s="172" t="s">
        <v>335</v>
      </c>
      <c r="E122" s="173">
        <v>6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2.0000000000000002E-5</v>
      </c>
      <c r="O122" s="173">
        <f>ROUND(E122*N122,2)</f>
        <v>0</v>
      </c>
      <c r="P122" s="173">
        <v>3.9E-2</v>
      </c>
      <c r="Q122" s="173">
        <f>ROUND(E122*P122,2)</f>
        <v>0.23</v>
      </c>
      <c r="R122" s="175" t="s">
        <v>758</v>
      </c>
      <c r="S122" s="175" t="s">
        <v>163</v>
      </c>
      <c r="T122" s="176" t="s">
        <v>163</v>
      </c>
      <c r="U122" s="157">
        <v>0.70699999999999996</v>
      </c>
      <c r="V122" s="157">
        <f>ROUND(E122*U122,2)</f>
        <v>4.24</v>
      </c>
      <c r="W122" s="157"/>
      <c r="X122" s="157" t="s">
        <v>164</v>
      </c>
      <c r="Y122" s="157" t="s">
        <v>165</v>
      </c>
      <c r="Z122" s="147"/>
      <c r="AA122" s="147"/>
      <c r="AB122" s="147"/>
      <c r="AC122" s="147"/>
      <c r="AD122" s="147"/>
      <c r="AE122" s="147"/>
      <c r="AF122" s="147"/>
      <c r="AG122" s="147" t="s">
        <v>166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0" t="s">
        <v>759</v>
      </c>
      <c r="D123" s="251"/>
      <c r="E123" s="251"/>
      <c r="F123" s="251"/>
      <c r="G123" s="251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168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0" t="s">
        <v>808</v>
      </c>
      <c r="D124" s="158"/>
      <c r="E124" s="159">
        <v>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0">
        <v>38</v>
      </c>
      <c r="B125" s="171" t="s">
        <v>809</v>
      </c>
      <c r="C125" s="179" t="s">
        <v>810</v>
      </c>
      <c r="D125" s="172" t="s">
        <v>335</v>
      </c>
      <c r="E125" s="173">
        <v>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2.0000000000000002E-5</v>
      </c>
      <c r="O125" s="173">
        <f>ROUND(E125*N125,2)</f>
        <v>0</v>
      </c>
      <c r="P125" s="173">
        <v>8.3000000000000004E-2</v>
      </c>
      <c r="Q125" s="173">
        <f>ROUND(E125*P125,2)</f>
        <v>0.17</v>
      </c>
      <c r="R125" s="175" t="s">
        <v>758</v>
      </c>
      <c r="S125" s="175" t="s">
        <v>163</v>
      </c>
      <c r="T125" s="176" t="s">
        <v>163</v>
      </c>
      <c r="U125" s="157">
        <v>1.238</v>
      </c>
      <c r="V125" s="157">
        <f>ROUND(E125*U125,2)</f>
        <v>2.48</v>
      </c>
      <c r="W125" s="157"/>
      <c r="X125" s="157" t="s">
        <v>164</v>
      </c>
      <c r="Y125" s="157" t="s">
        <v>165</v>
      </c>
      <c r="Z125" s="147"/>
      <c r="AA125" s="147"/>
      <c r="AB125" s="147"/>
      <c r="AC125" s="147"/>
      <c r="AD125" s="147"/>
      <c r="AE125" s="147"/>
      <c r="AF125" s="147"/>
      <c r="AG125" s="147" t="s">
        <v>166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0" t="s">
        <v>759</v>
      </c>
      <c r="D126" s="251"/>
      <c r="E126" s="251"/>
      <c r="F126" s="251"/>
      <c r="G126" s="251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168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0" t="s">
        <v>76</v>
      </c>
      <c r="D127" s="158"/>
      <c r="E127" s="159">
        <v>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0">
        <v>39</v>
      </c>
      <c r="B128" s="171" t="s">
        <v>811</v>
      </c>
      <c r="C128" s="179" t="s">
        <v>812</v>
      </c>
      <c r="D128" s="172" t="s">
        <v>338</v>
      </c>
      <c r="E128" s="173">
        <v>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8.4600000000000005E-3</v>
      </c>
      <c r="O128" s="173">
        <f>ROUND(E128*N128,2)</f>
        <v>0.02</v>
      </c>
      <c r="P128" s="173">
        <v>0</v>
      </c>
      <c r="Q128" s="173">
        <f>ROUND(E128*P128,2)</f>
        <v>0</v>
      </c>
      <c r="R128" s="175" t="s">
        <v>758</v>
      </c>
      <c r="S128" s="175" t="s">
        <v>163</v>
      </c>
      <c r="T128" s="176" t="s">
        <v>163</v>
      </c>
      <c r="U128" s="157">
        <v>0.95699999999999996</v>
      </c>
      <c r="V128" s="157">
        <f>ROUND(E128*U128,2)</f>
        <v>1.91</v>
      </c>
      <c r="W128" s="157"/>
      <c r="X128" s="157" t="s">
        <v>164</v>
      </c>
      <c r="Y128" s="157" t="s">
        <v>165</v>
      </c>
      <c r="Z128" s="147"/>
      <c r="AA128" s="147"/>
      <c r="AB128" s="147"/>
      <c r="AC128" s="147"/>
      <c r="AD128" s="147"/>
      <c r="AE128" s="147"/>
      <c r="AF128" s="147"/>
      <c r="AG128" s="147" t="s">
        <v>166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0" t="s">
        <v>76</v>
      </c>
      <c r="D129" s="158"/>
      <c r="E129" s="159">
        <v>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0">
        <v>40</v>
      </c>
      <c r="B130" s="171" t="s">
        <v>813</v>
      </c>
      <c r="C130" s="179" t="s">
        <v>814</v>
      </c>
      <c r="D130" s="172" t="s">
        <v>338</v>
      </c>
      <c r="E130" s="173">
        <v>2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1.013E-2</v>
      </c>
      <c r="O130" s="173">
        <f>ROUND(E130*N130,2)</f>
        <v>0.02</v>
      </c>
      <c r="P130" s="173">
        <v>0</v>
      </c>
      <c r="Q130" s="173">
        <f>ROUND(E130*P130,2)</f>
        <v>0</v>
      </c>
      <c r="R130" s="175" t="s">
        <v>758</v>
      </c>
      <c r="S130" s="175" t="s">
        <v>163</v>
      </c>
      <c r="T130" s="176" t="s">
        <v>163</v>
      </c>
      <c r="U130" s="157">
        <v>1.726</v>
      </c>
      <c r="V130" s="157">
        <f>ROUND(E130*U130,2)</f>
        <v>3.45</v>
      </c>
      <c r="W130" s="157"/>
      <c r="X130" s="157" t="s">
        <v>164</v>
      </c>
      <c r="Y130" s="157" t="s">
        <v>165</v>
      </c>
      <c r="Z130" s="147"/>
      <c r="AA130" s="147"/>
      <c r="AB130" s="147"/>
      <c r="AC130" s="147"/>
      <c r="AD130" s="147"/>
      <c r="AE130" s="147"/>
      <c r="AF130" s="147"/>
      <c r="AG130" s="147" t="s">
        <v>166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0" t="s">
        <v>76</v>
      </c>
      <c r="D131" s="158"/>
      <c r="E131" s="159">
        <v>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0">
        <v>41</v>
      </c>
      <c r="B132" s="171" t="s">
        <v>815</v>
      </c>
      <c r="C132" s="179" t="s">
        <v>816</v>
      </c>
      <c r="D132" s="172" t="s">
        <v>338</v>
      </c>
      <c r="E132" s="173">
        <v>2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1.8939999999999999E-2</v>
      </c>
      <c r="O132" s="173">
        <f>ROUND(E132*N132,2)</f>
        <v>0.04</v>
      </c>
      <c r="P132" s="173">
        <v>0</v>
      </c>
      <c r="Q132" s="173">
        <f>ROUND(E132*P132,2)</f>
        <v>0</v>
      </c>
      <c r="R132" s="175" t="s">
        <v>758</v>
      </c>
      <c r="S132" s="175" t="s">
        <v>163</v>
      </c>
      <c r="T132" s="176" t="s">
        <v>163</v>
      </c>
      <c r="U132" s="157">
        <v>2.5379999999999998</v>
      </c>
      <c r="V132" s="157">
        <f>ROUND(E132*U132,2)</f>
        <v>5.08</v>
      </c>
      <c r="W132" s="157"/>
      <c r="X132" s="157" t="s">
        <v>164</v>
      </c>
      <c r="Y132" s="157" t="s">
        <v>165</v>
      </c>
      <c r="Z132" s="147"/>
      <c r="AA132" s="147"/>
      <c r="AB132" s="147"/>
      <c r="AC132" s="147"/>
      <c r="AD132" s="147"/>
      <c r="AE132" s="147"/>
      <c r="AF132" s="147"/>
      <c r="AG132" s="147" t="s">
        <v>166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0" t="s">
        <v>76</v>
      </c>
      <c r="D133" s="158"/>
      <c r="E133" s="159">
        <v>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0">
        <v>42</v>
      </c>
      <c r="B134" s="171" t="s">
        <v>817</v>
      </c>
      <c r="C134" s="179" t="s">
        <v>818</v>
      </c>
      <c r="D134" s="172" t="s">
        <v>335</v>
      </c>
      <c r="E134" s="173">
        <v>4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1.2999999999999999E-4</v>
      </c>
      <c r="O134" s="173">
        <f>ROUND(E134*N134,2)</f>
        <v>0</v>
      </c>
      <c r="P134" s="173">
        <v>1.1000000000000001E-3</v>
      </c>
      <c r="Q134" s="173">
        <f>ROUND(E134*P134,2)</f>
        <v>0</v>
      </c>
      <c r="R134" s="175" t="s">
        <v>758</v>
      </c>
      <c r="S134" s="175" t="s">
        <v>163</v>
      </c>
      <c r="T134" s="176" t="s">
        <v>163</v>
      </c>
      <c r="U134" s="157">
        <v>0.22900000000000001</v>
      </c>
      <c r="V134" s="157">
        <f>ROUND(E134*U134,2)</f>
        <v>0.92</v>
      </c>
      <c r="W134" s="157"/>
      <c r="X134" s="157" t="s">
        <v>164</v>
      </c>
      <c r="Y134" s="157" t="s">
        <v>165</v>
      </c>
      <c r="Z134" s="147"/>
      <c r="AA134" s="147"/>
      <c r="AB134" s="147"/>
      <c r="AC134" s="147"/>
      <c r="AD134" s="147"/>
      <c r="AE134" s="147"/>
      <c r="AF134" s="147"/>
      <c r="AG134" s="147" t="s">
        <v>166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0" t="s">
        <v>759</v>
      </c>
      <c r="D135" s="251"/>
      <c r="E135" s="251"/>
      <c r="F135" s="251"/>
      <c r="G135" s="251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168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0" t="s">
        <v>819</v>
      </c>
      <c r="D136" s="158"/>
      <c r="E136" s="159">
        <v>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170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0">
        <v>43</v>
      </c>
      <c r="B137" s="171" t="s">
        <v>820</v>
      </c>
      <c r="C137" s="179" t="s">
        <v>821</v>
      </c>
      <c r="D137" s="172" t="s">
        <v>335</v>
      </c>
      <c r="E137" s="173">
        <v>4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 t="s">
        <v>758</v>
      </c>
      <c r="S137" s="175" t="s">
        <v>163</v>
      </c>
      <c r="T137" s="176" t="s">
        <v>163</v>
      </c>
      <c r="U137" s="157">
        <v>6.2E-2</v>
      </c>
      <c r="V137" s="157">
        <f>ROUND(E137*U137,2)</f>
        <v>0.25</v>
      </c>
      <c r="W137" s="157"/>
      <c r="X137" s="157" t="s">
        <v>164</v>
      </c>
      <c r="Y137" s="157" t="s">
        <v>165</v>
      </c>
      <c r="Z137" s="147"/>
      <c r="AA137" s="147"/>
      <c r="AB137" s="147"/>
      <c r="AC137" s="147"/>
      <c r="AD137" s="147"/>
      <c r="AE137" s="147"/>
      <c r="AF137" s="147"/>
      <c r="AG137" s="147" t="s">
        <v>166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0" t="s">
        <v>80</v>
      </c>
      <c r="D138" s="158"/>
      <c r="E138" s="159">
        <v>4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0">
        <v>44</v>
      </c>
      <c r="B139" s="171" t="s">
        <v>822</v>
      </c>
      <c r="C139" s="179" t="s">
        <v>823</v>
      </c>
      <c r="D139" s="172" t="s">
        <v>335</v>
      </c>
      <c r="E139" s="173">
        <v>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1.3999999999999999E-4</v>
      </c>
      <c r="O139" s="173">
        <f>ROUND(E139*N139,2)</f>
        <v>0</v>
      </c>
      <c r="P139" s="173">
        <v>0</v>
      </c>
      <c r="Q139" s="173">
        <f>ROUND(E139*P139,2)</f>
        <v>0</v>
      </c>
      <c r="R139" s="175" t="s">
        <v>758</v>
      </c>
      <c r="S139" s="175" t="s">
        <v>163</v>
      </c>
      <c r="T139" s="176" t="s">
        <v>163</v>
      </c>
      <c r="U139" s="157">
        <v>0.16500000000000001</v>
      </c>
      <c r="V139" s="157">
        <f>ROUND(E139*U139,2)</f>
        <v>0.66</v>
      </c>
      <c r="W139" s="157"/>
      <c r="X139" s="157" t="s">
        <v>164</v>
      </c>
      <c r="Y139" s="157" t="s">
        <v>165</v>
      </c>
      <c r="Z139" s="147"/>
      <c r="AA139" s="147"/>
      <c r="AB139" s="147"/>
      <c r="AC139" s="147"/>
      <c r="AD139" s="147"/>
      <c r="AE139" s="147"/>
      <c r="AF139" s="147"/>
      <c r="AG139" s="147" t="s">
        <v>166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0" t="s">
        <v>824</v>
      </c>
      <c r="D140" s="158"/>
      <c r="E140" s="159">
        <v>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170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0">
        <v>45</v>
      </c>
      <c r="B141" s="171" t="s">
        <v>825</v>
      </c>
      <c r="C141" s="179" t="s">
        <v>826</v>
      </c>
      <c r="D141" s="172" t="s">
        <v>335</v>
      </c>
      <c r="E141" s="173">
        <v>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2.4000000000000001E-4</v>
      </c>
      <c r="O141" s="173">
        <f>ROUND(E141*N141,2)</f>
        <v>0</v>
      </c>
      <c r="P141" s="173">
        <v>0</v>
      </c>
      <c r="Q141" s="173">
        <f>ROUND(E141*P141,2)</f>
        <v>0</v>
      </c>
      <c r="R141" s="175" t="s">
        <v>758</v>
      </c>
      <c r="S141" s="175" t="s">
        <v>163</v>
      </c>
      <c r="T141" s="176" t="s">
        <v>163</v>
      </c>
      <c r="U141" s="157">
        <v>0.27800000000000002</v>
      </c>
      <c r="V141" s="157">
        <f>ROUND(E141*U141,2)</f>
        <v>1.1100000000000001</v>
      </c>
      <c r="W141" s="157"/>
      <c r="X141" s="157" t="s">
        <v>164</v>
      </c>
      <c r="Y141" s="157" t="s">
        <v>165</v>
      </c>
      <c r="Z141" s="147"/>
      <c r="AA141" s="147"/>
      <c r="AB141" s="147"/>
      <c r="AC141" s="147"/>
      <c r="AD141" s="147"/>
      <c r="AE141" s="147"/>
      <c r="AF141" s="147"/>
      <c r="AG141" s="147" t="s">
        <v>166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0" t="s">
        <v>824</v>
      </c>
      <c r="D142" s="158"/>
      <c r="E142" s="159">
        <v>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170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1.75" outlineLevel="1" x14ac:dyDescent="0.2">
      <c r="A143" s="170">
        <v>46</v>
      </c>
      <c r="B143" s="171" t="s">
        <v>827</v>
      </c>
      <c r="C143" s="179" t="s">
        <v>828</v>
      </c>
      <c r="D143" s="172" t="s">
        <v>335</v>
      </c>
      <c r="E143" s="173">
        <v>2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1.4999999999999999E-2</v>
      </c>
      <c r="O143" s="173">
        <f>ROUND(E143*N143,2)</f>
        <v>0.03</v>
      </c>
      <c r="P143" s="173">
        <v>0</v>
      </c>
      <c r="Q143" s="173">
        <f>ROUND(E143*P143,2)</f>
        <v>0</v>
      </c>
      <c r="R143" s="175"/>
      <c r="S143" s="175" t="s">
        <v>309</v>
      </c>
      <c r="T143" s="176" t="s">
        <v>310</v>
      </c>
      <c r="U143" s="157">
        <v>0</v>
      </c>
      <c r="V143" s="157">
        <f>ROUND(E143*U143,2)</f>
        <v>0</v>
      </c>
      <c r="W143" s="157"/>
      <c r="X143" s="157" t="s">
        <v>164</v>
      </c>
      <c r="Y143" s="157" t="s">
        <v>165</v>
      </c>
      <c r="Z143" s="147"/>
      <c r="AA143" s="147"/>
      <c r="AB143" s="147"/>
      <c r="AC143" s="147"/>
      <c r="AD143" s="147"/>
      <c r="AE143" s="147"/>
      <c r="AF143" s="147"/>
      <c r="AG143" s="147" t="s">
        <v>166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0" t="s">
        <v>716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168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0" t="s">
        <v>76</v>
      </c>
      <c r="D145" s="158"/>
      <c r="E145" s="159">
        <v>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0">
        <v>47</v>
      </c>
      <c r="B146" s="171" t="s">
        <v>829</v>
      </c>
      <c r="C146" s="179" t="s">
        <v>830</v>
      </c>
      <c r="D146" s="172" t="s">
        <v>335</v>
      </c>
      <c r="E146" s="173">
        <v>2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0</v>
      </c>
      <c r="O146" s="173">
        <f>ROUND(E146*N146,2)</f>
        <v>0</v>
      </c>
      <c r="P146" s="173">
        <v>0</v>
      </c>
      <c r="Q146" s="173">
        <f>ROUND(E146*P146,2)</f>
        <v>0</v>
      </c>
      <c r="R146" s="175"/>
      <c r="S146" s="175" t="s">
        <v>309</v>
      </c>
      <c r="T146" s="176" t="s">
        <v>310</v>
      </c>
      <c r="U146" s="157">
        <v>0</v>
      </c>
      <c r="V146" s="157">
        <f>ROUND(E146*U146,2)</f>
        <v>0</v>
      </c>
      <c r="W146" s="157"/>
      <c r="X146" s="157" t="s">
        <v>164</v>
      </c>
      <c r="Y146" s="157" t="s">
        <v>165</v>
      </c>
      <c r="Z146" s="147"/>
      <c r="AA146" s="147"/>
      <c r="AB146" s="147"/>
      <c r="AC146" s="147"/>
      <c r="AD146" s="147"/>
      <c r="AE146" s="147"/>
      <c r="AF146" s="147"/>
      <c r="AG146" s="147" t="s">
        <v>166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0" t="s">
        <v>716</v>
      </c>
      <c r="D147" s="251"/>
      <c r="E147" s="251"/>
      <c r="F147" s="251"/>
      <c r="G147" s="251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168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0" t="s">
        <v>76</v>
      </c>
      <c r="D148" s="158"/>
      <c r="E148" s="159">
        <v>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5">
        <v>48</v>
      </c>
      <c r="B149" s="186" t="s">
        <v>831</v>
      </c>
      <c r="C149" s="192" t="s">
        <v>832</v>
      </c>
      <c r="D149" s="187" t="s">
        <v>324</v>
      </c>
      <c r="E149" s="188">
        <v>0.10725999999999999</v>
      </c>
      <c r="F149" s="189"/>
      <c r="G149" s="190">
        <f>ROUND(E149*F149,2)</f>
        <v>0</v>
      </c>
      <c r="H149" s="189"/>
      <c r="I149" s="190">
        <f>ROUND(E149*H149,2)</f>
        <v>0</v>
      </c>
      <c r="J149" s="189"/>
      <c r="K149" s="190">
        <f>ROUND(E149*J149,2)</f>
        <v>0</v>
      </c>
      <c r="L149" s="190">
        <v>21</v>
      </c>
      <c r="M149" s="190">
        <f>G149*(1+L149/100)</f>
        <v>0</v>
      </c>
      <c r="N149" s="188">
        <v>0</v>
      </c>
      <c r="O149" s="188">
        <f>ROUND(E149*N149,2)</f>
        <v>0</v>
      </c>
      <c r="P149" s="188">
        <v>0</v>
      </c>
      <c r="Q149" s="188">
        <f>ROUND(E149*P149,2)</f>
        <v>0</v>
      </c>
      <c r="R149" s="190" t="s">
        <v>758</v>
      </c>
      <c r="S149" s="190" t="s">
        <v>163</v>
      </c>
      <c r="T149" s="191" t="s">
        <v>163</v>
      </c>
      <c r="U149" s="157">
        <v>2.5750000000000002</v>
      </c>
      <c r="V149" s="157">
        <f>ROUND(E149*U149,2)</f>
        <v>0.28000000000000003</v>
      </c>
      <c r="W149" s="157"/>
      <c r="X149" s="157" t="s">
        <v>751</v>
      </c>
      <c r="Y149" s="157" t="s">
        <v>165</v>
      </c>
      <c r="Z149" s="147"/>
      <c r="AA149" s="147"/>
      <c r="AB149" s="147"/>
      <c r="AC149" s="147"/>
      <c r="AD149" s="147"/>
      <c r="AE149" s="147"/>
      <c r="AF149" s="147"/>
      <c r="AG149" s="147" t="s">
        <v>752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1.75" outlineLevel="1" x14ac:dyDescent="0.2">
      <c r="A150" s="185">
        <v>49</v>
      </c>
      <c r="B150" s="186" t="s">
        <v>833</v>
      </c>
      <c r="C150" s="192" t="s">
        <v>834</v>
      </c>
      <c r="D150" s="187" t="s">
        <v>324</v>
      </c>
      <c r="E150" s="188">
        <v>0.10725999999999999</v>
      </c>
      <c r="F150" s="189"/>
      <c r="G150" s="190">
        <f>ROUND(E150*F150,2)</f>
        <v>0</v>
      </c>
      <c r="H150" s="189"/>
      <c r="I150" s="190">
        <f>ROUND(E150*H150,2)</f>
        <v>0</v>
      </c>
      <c r="J150" s="189"/>
      <c r="K150" s="190">
        <f>ROUND(E150*J150,2)</f>
        <v>0</v>
      </c>
      <c r="L150" s="190">
        <v>21</v>
      </c>
      <c r="M150" s="190">
        <f>G150*(1+L150/100)</f>
        <v>0</v>
      </c>
      <c r="N150" s="188">
        <v>0</v>
      </c>
      <c r="O150" s="188">
        <f>ROUND(E150*N150,2)</f>
        <v>0</v>
      </c>
      <c r="P150" s="188">
        <v>0</v>
      </c>
      <c r="Q150" s="188">
        <f>ROUND(E150*P150,2)</f>
        <v>0</v>
      </c>
      <c r="R150" s="190" t="s">
        <v>758</v>
      </c>
      <c r="S150" s="190" t="s">
        <v>163</v>
      </c>
      <c r="T150" s="191" t="s">
        <v>163</v>
      </c>
      <c r="U150" s="157">
        <v>1.355</v>
      </c>
      <c r="V150" s="157">
        <f>ROUND(E150*U150,2)</f>
        <v>0.15</v>
      </c>
      <c r="W150" s="157"/>
      <c r="X150" s="157" t="s">
        <v>751</v>
      </c>
      <c r="Y150" s="157" t="s">
        <v>165</v>
      </c>
      <c r="Z150" s="147"/>
      <c r="AA150" s="147"/>
      <c r="AB150" s="147"/>
      <c r="AC150" s="147"/>
      <c r="AD150" s="147"/>
      <c r="AE150" s="147"/>
      <c r="AF150" s="147"/>
      <c r="AG150" s="147" t="s">
        <v>752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13.6" x14ac:dyDescent="0.2">
      <c r="A151" s="163" t="s">
        <v>157</v>
      </c>
      <c r="B151" s="164" t="s">
        <v>112</v>
      </c>
      <c r="C151" s="178" t="s">
        <v>113</v>
      </c>
      <c r="D151" s="165"/>
      <c r="E151" s="166"/>
      <c r="F151" s="167"/>
      <c r="G151" s="167">
        <f>SUMIF(AG152:AG164,"&lt;&gt;NOR",G152:G164)</f>
        <v>0</v>
      </c>
      <c r="H151" s="167"/>
      <c r="I151" s="167">
        <f>SUM(I152:I164)</f>
        <v>0</v>
      </c>
      <c r="J151" s="167"/>
      <c r="K151" s="167">
        <f>SUM(K152:K164)</f>
        <v>0</v>
      </c>
      <c r="L151" s="167"/>
      <c r="M151" s="167">
        <f>SUM(M152:M164)</f>
        <v>0</v>
      </c>
      <c r="N151" s="166"/>
      <c r="O151" s="166">
        <f>SUM(O152:O164)</f>
        <v>0.05</v>
      </c>
      <c r="P151" s="166"/>
      <c r="Q151" s="166">
        <f>SUM(Q152:Q164)</f>
        <v>0.92</v>
      </c>
      <c r="R151" s="167"/>
      <c r="S151" s="167"/>
      <c r="T151" s="168"/>
      <c r="U151" s="162"/>
      <c r="V151" s="162">
        <f>SUM(V152:V164)</f>
        <v>89.710000000000008</v>
      </c>
      <c r="W151" s="162"/>
      <c r="X151" s="162"/>
      <c r="Y151" s="162"/>
      <c r="AG151" t="s">
        <v>158</v>
      </c>
    </row>
    <row r="152" spans="1:60" outlineLevel="1" x14ac:dyDescent="0.2">
      <c r="A152" s="170">
        <v>50</v>
      </c>
      <c r="B152" s="171" t="s">
        <v>835</v>
      </c>
      <c r="C152" s="179" t="s">
        <v>836</v>
      </c>
      <c r="D152" s="172" t="s">
        <v>317</v>
      </c>
      <c r="E152" s="173">
        <v>922.9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5.0000000000000002E-5</v>
      </c>
      <c r="O152" s="173">
        <f>ROUND(E152*N152,2)</f>
        <v>0.05</v>
      </c>
      <c r="P152" s="173">
        <v>1E-3</v>
      </c>
      <c r="Q152" s="173">
        <f>ROUND(E152*P152,2)</f>
        <v>0.92</v>
      </c>
      <c r="R152" s="175" t="s">
        <v>837</v>
      </c>
      <c r="S152" s="175" t="s">
        <v>163</v>
      </c>
      <c r="T152" s="176" t="s">
        <v>163</v>
      </c>
      <c r="U152" s="157">
        <v>9.7000000000000003E-2</v>
      </c>
      <c r="V152" s="157">
        <f>ROUND(E152*U152,2)</f>
        <v>89.52</v>
      </c>
      <c r="W152" s="157"/>
      <c r="X152" s="157" t="s">
        <v>164</v>
      </c>
      <c r="Y152" s="157" t="s">
        <v>165</v>
      </c>
      <c r="Z152" s="147"/>
      <c r="AA152" s="147"/>
      <c r="AB152" s="147"/>
      <c r="AC152" s="147"/>
      <c r="AD152" s="147"/>
      <c r="AE152" s="147"/>
      <c r="AF152" s="147"/>
      <c r="AG152" s="147" t="s">
        <v>166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0" t="s">
        <v>759</v>
      </c>
      <c r="D153" s="251"/>
      <c r="E153" s="251"/>
      <c r="F153" s="251"/>
      <c r="G153" s="251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168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0" t="s">
        <v>838</v>
      </c>
      <c r="D154" s="158"/>
      <c r="E154" s="159">
        <v>102.9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0" t="s">
        <v>839</v>
      </c>
      <c r="D155" s="158"/>
      <c r="E155" s="159">
        <v>50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0" t="s">
        <v>840</v>
      </c>
      <c r="D156" s="158"/>
      <c r="E156" s="159">
        <v>96.3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0" t="s">
        <v>841</v>
      </c>
      <c r="D157" s="158"/>
      <c r="E157" s="159">
        <v>483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0" t="s">
        <v>842</v>
      </c>
      <c r="D158" s="158"/>
      <c r="E158" s="159">
        <v>19.600000000000001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0" t="s">
        <v>843</v>
      </c>
      <c r="D159" s="158"/>
      <c r="E159" s="159">
        <v>47.2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0" t="s">
        <v>844</v>
      </c>
      <c r="D160" s="158"/>
      <c r="E160" s="159">
        <v>123.9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0">
        <v>51</v>
      </c>
      <c r="B161" s="171" t="s">
        <v>845</v>
      </c>
      <c r="C161" s="179" t="s">
        <v>846</v>
      </c>
      <c r="D161" s="172" t="s">
        <v>324</v>
      </c>
      <c r="E161" s="173">
        <v>4.6149999999999997E-2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 t="s">
        <v>837</v>
      </c>
      <c r="S161" s="175" t="s">
        <v>163</v>
      </c>
      <c r="T161" s="176" t="s">
        <v>163</v>
      </c>
      <c r="U161" s="157">
        <v>3.327</v>
      </c>
      <c r="V161" s="157">
        <f>ROUND(E161*U161,2)</f>
        <v>0.15</v>
      </c>
      <c r="W161" s="157"/>
      <c r="X161" s="157" t="s">
        <v>751</v>
      </c>
      <c r="Y161" s="157" t="s">
        <v>165</v>
      </c>
      <c r="Z161" s="147"/>
      <c r="AA161" s="147"/>
      <c r="AB161" s="147"/>
      <c r="AC161" s="147"/>
      <c r="AD161" s="147"/>
      <c r="AE161" s="147"/>
      <c r="AF161" s="147"/>
      <c r="AG161" s="147" t="s">
        <v>752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48" t="s">
        <v>753</v>
      </c>
      <c r="D162" s="249"/>
      <c r="E162" s="249"/>
      <c r="F162" s="249"/>
      <c r="G162" s="249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188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1.75" outlineLevel="1" x14ac:dyDescent="0.2">
      <c r="A163" s="170">
        <v>52</v>
      </c>
      <c r="B163" s="171" t="s">
        <v>847</v>
      </c>
      <c r="C163" s="179" t="s">
        <v>848</v>
      </c>
      <c r="D163" s="172" t="s">
        <v>324</v>
      </c>
      <c r="E163" s="173">
        <v>4.6149999999999997E-2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 t="s">
        <v>837</v>
      </c>
      <c r="S163" s="175" t="s">
        <v>163</v>
      </c>
      <c r="T163" s="176" t="s">
        <v>163</v>
      </c>
      <c r="U163" s="157">
        <v>0.95</v>
      </c>
      <c r="V163" s="157">
        <f>ROUND(E163*U163,2)</f>
        <v>0.04</v>
      </c>
      <c r="W163" s="157"/>
      <c r="X163" s="157" t="s">
        <v>751</v>
      </c>
      <c r="Y163" s="157" t="s">
        <v>165</v>
      </c>
      <c r="Z163" s="147"/>
      <c r="AA163" s="147"/>
      <c r="AB163" s="147"/>
      <c r="AC163" s="147"/>
      <c r="AD163" s="147"/>
      <c r="AE163" s="147"/>
      <c r="AF163" s="147"/>
      <c r="AG163" s="147" t="s">
        <v>752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48" t="s">
        <v>753</v>
      </c>
      <c r="D164" s="249"/>
      <c r="E164" s="249"/>
      <c r="F164" s="249"/>
      <c r="G164" s="24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13.6" x14ac:dyDescent="0.2">
      <c r="A165" s="163" t="s">
        <v>157</v>
      </c>
      <c r="B165" s="164" t="s">
        <v>114</v>
      </c>
      <c r="C165" s="178" t="s">
        <v>115</v>
      </c>
      <c r="D165" s="165"/>
      <c r="E165" s="166"/>
      <c r="F165" s="167"/>
      <c r="G165" s="167">
        <f>SUMIF(AG166:AG181,"&lt;&gt;NOR",G166:G181)</f>
        <v>0</v>
      </c>
      <c r="H165" s="167"/>
      <c r="I165" s="167">
        <f>SUM(I166:I181)</f>
        <v>0</v>
      </c>
      <c r="J165" s="167"/>
      <c r="K165" s="167">
        <f>SUM(K166:K181)</f>
        <v>0</v>
      </c>
      <c r="L165" s="167"/>
      <c r="M165" s="167">
        <f>SUM(M166:M181)</f>
        <v>0</v>
      </c>
      <c r="N165" s="166"/>
      <c r="O165" s="166">
        <f>SUM(O166:O181)</f>
        <v>0.01</v>
      </c>
      <c r="P165" s="166"/>
      <c r="Q165" s="166">
        <f>SUM(Q166:Q181)</f>
        <v>0</v>
      </c>
      <c r="R165" s="167"/>
      <c r="S165" s="167"/>
      <c r="T165" s="168"/>
      <c r="U165" s="162"/>
      <c r="V165" s="162">
        <f>SUM(V166:V181)</f>
        <v>13.240000000000002</v>
      </c>
      <c r="W165" s="162"/>
      <c r="X165" s="162"/>
      <c r="Y165" s="162"/>
      <c r="AG165" t="s">
        <v>158</v>
      </c>
    </row>
    <row r="166" spans="1:60" ht="21.75" outlineLevel="1" x14ac:dyDescent="0.2">
      <c r="A166" s="170">
        <v>53</v>
      </c>
      <c r="B166" s="171" t="s">
        <v>849</v>
      </c>
      <c r="C166" s="179" t="s">
        <v>850</v>
      </c>
      <c r="D166" s="172" t="s">
        <v>186</v>
      </c>
      <c r="E166" s="173">
        <v>0.6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6.9999999999999994E-5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851</v>
      </c>
      <c r="S166" s="175" t="s">
        <v>163</v>
      </c>
      <c r="T166" s="176" t="s">
        <v>163</v>
      </c>
      <c r="U166" s="157">
        <v>8.6999999999999994E-2</v>
      </c>
      <c r="V166" s="157">
        <f>ROUND(E166*U166,2)</f>
        <v>0.05</v>
      </c>
      <c r="W166" s="157"/>
      <c r="X166" s="157" t="s">
        <v>164</v>
      </c>
      <c r="Y166" s="157" t="s">
        <v>165</v>
      </c>
      <c r="Z166" s="147"/>
      <c r="AA166" s="147"/>
      <c r="AB166" s="147"/>
      <c r="AC166" s="147"/>
      <c r="AD166" s="147"/>
      <c r="AE166" s="147"/>
      <c r="AF166" s="147"/>
      <c r="AG166" s="147" t="s">
        <v>166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48" t="s">
        <v>852</v>
      </c>
      <c r="D167" s="249"/>
      <c r="E167" s="249"/>
      <c r="F167" s="249"/>
      <c r="G167" s="249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188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2" t="s">
        <v>701</v>
      </c>
      <c r="D168" s="253"/>
      <c r="E168" s="253"/>
      <c r="F168" s="253"/>
      <c r="G168" s="253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168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252" t="s">
        <v>853</v>
      </c>
      <c r="D169" s="253"/>
      <c r="E169" s="253"/>
      <c r="F169" s="253"/>
      <c r="G169" s="253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168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0" t="s">
        <v>854</v>
      </c>
      <c r="D170" s="158"/>
      <c r="E170" s="159">
        <v>0.6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170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.75" outlineLevel="1" x14ac:dyDescent="0.2">
      <c r="A171" s="170">
        <v>54</v>
      </c>
      <c r="B171" s="171" t="s">
        <v>855</v>
      </c>
      <c r="C171" s="179" t="s">
        <v>856</v>
      </c>
      <c r="D171" s="172" t="s">
        <v>186</v>
      </c>
      <c r="E171" s="173">
        <v>105.6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9.0000000000000006E-5</v>
      </c>
      <c r="O171" s="173">
        <f>ROUND(E171*N171,2)</f>
        <v>0.01</v>
      </c>
      <c r="P171" s="173">
        <v>0</v>
      </c>
      <c r="Q171" s="173">
        <f>ROUND(E171*P171,2)</f>
        <v>0</v>
      </c>
      <c r="R171" s="175" t="s">
        <v>851</v>
      </c>
      <c r="S171" s="175" t="s">
        <v>163</v>
      </c>
      <c r="T171" s="176" t="s">
        <v>163</v>
      </c>
      <c r="U171" s="157">
        <v>0.10299999999999999</v>
      </c>
      <c r="V171" s="157">
        <f>ROUND(E171*U171,2)</f>
        <v>10.88</v>
      </c>
      <c r="W171" s="157"/>
      <c r="X171" s="157" t="s">
        <v>164</v>
      </c>
      <c r="Y171" s="157" t="s">
        <v>165</v>
      </c>
      <c r="Z171" s="147"/>
      <c r="AA171" s="147"/>
      <c r="AB171" s="147"/>
      <c r="AC171" s="147"/>
      <c r="AD171" s="147"/>
      <c r="AE171" s="147"/>
      <c r="AF171" s="147"/>
      <c r="AG171" s="147" t="s">
        <v>166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48" t="s">
        <v>852</v>
      </c>
      <c r="D172" s="249"/>
      <c r="E172" s="249"/>
      <c r="F172" s="249"/>
      <c r="G172" s="249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188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52" t="s">
        <v>701</v>
      </c>
      <c r="D173" s="253"/>
      <c r="E173" s="253"/>
      <c r="F173" s="253"/>
      <c r="G173" s="253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168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252" t="s">
        <v>853</v>
      </c>
      <c r="D174" s="253"/>
      <c r="E174" s="253"/>
      <c r="F174" s="253"/>
      <c r="G174" s="253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168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0" t="s">
        <v>742</v>
      </c>
      <c r="D175" s="158"/>
      <c r="E175" s="159">
        <v>78.599999999999994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0" t="s">
        <v>745</v>
      </c>
      <c r="D176" s="158"/>
      <c r="E176" s="159">
        <v>27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170</v>
      </c>
      <c r="AH176" s="147">
        <v>5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1.75" outlineLevel="1" x14ac:dyDescent="0.2">
      <c r="A177" s="170">
        <v>55</v>
      </c>
      <c r="B177" s="171" t="s">
        <v>857</v>
      </c>
      <c r="C177" s="179" t="s">
        <v>858</v>
      </c>
      <c r="D177" s="172" t="s">
        <v>186</v>
      </c>
      <c r="E177" s="173">
        <v>18.5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1.3999999999999999E-4</v>
      </c>
      <c r="O177" s="173">
        <f>ROUND(E177*N177,2)</f>
        <v>0</v>
      </c>
      <c r="P177" s="173">
        <v>0</v>
      </c>
      <c r="Q177" s="173">
        <f>ROUND(E177*P177,2)</f>
        <v>0</v>
      </c>
      <c r="R177" s="175" t="s">
        <v>851</v>
      </c>
      <c r="S177" s="175" t="s">
        <v>163</v>
      </c>
      <c r="T177" s="176" t="s">
        <v>163</v>
      </c>
      <c r="U177" s="157">
        <v>0.125</v>
      </c>
      <c r="V177" s="157">
        <f>ROUND(E177*U177,2)</f>
        <v>2.31</v>
      </c>
      <c r="W177" s="157"/>
      <c r="X177" s="157" t="s">
        <v>164</v>
      </c>
      <c r="Y177" s="157" t="s">
        <v>165</v>
      </c>
      <c r="Z177" s="147"/>
      <c r="AA177" s="147"/>
      <c r="AB177" s="147"/>
      <c r="AC177" s="147"/>
      <c r="AD177" s="147"/>
      <c r="AE177" s="147"/>
      <c r="AF177" s="147"/>
      <c r="AG177" s="147" t="s">
        <v>166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48" t="s">
        <v>852</v>
      </c>
      <c r="D178" s="249"/>
      <c r="E178" s="249"/>
      <c r="F178" s="249"/>
      <c r="G178" s="249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188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2" t="s">
        <v>701</v>
      </c>
      <c r="D179" s="253"/>
      <c r="E179" s="253"/>
      <c r="F179" s="253"/>
      <c r="G179" s="253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168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252" t="s">
        <v>853</v>
      </c>
      <c r="D180" s="253"/>
      <c r="E180" s="253"/>
      <c r="F180" s="253"/>
      <c r="G180" s="253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168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0" t="s">
        <v>748</v>
      </c>
      <c r="D181" s="158"/>
      <c r="E181" s="159">
        <v>18.5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170</v>
      </c>
      <c r="AH181" s="147">
        <v>5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13.6" x14ac:dyDescent="0.2">
      <c r="A182" s="163" t="s">
        <v>157</v>
      </c>
      <c r="B182" s="164" t="s">
        <v>116</v>
      </c>
      <c r="C182" s="178" t="s">
        <v>117</v>
      </c>
      <c r="D182" s="165"/>
      <c r="E182" s="166"/>
      <c r="F182" s="167"/>
      <c r="G182" s="167">
        <f>SUMIF(AG183:AG184,"&lt;&gt;NOR",G183:G184)</f>
        <v>0</v>
      </c>
      <c r="H182" s="167"/>
      <c r="I182" s="167">
        <f>SUM(I183:I184)</f>
        <v>0</v>
      </c>
      <c r="J182" s="167"/>
      <c r="K182" s="167">
        <f>SUM(K183:K184)</f>
        <v>0</v>
      </c>
      <c r="L182" s="167"/>
      <c r="M182" s="167">
        <f>SUM(M183:M184)</f>
        <v>0</v>
      </c>
      <c r="N182" s="166"/>
      <c r="O182" s="166">
        <f>SUM(O183:O184)</f>
        <v>0</v>
      </c>
      <c r="P182" s="166"/>
      <c r="Q182" s="166">
        <f>SUM(Q183:Q184)</f>
        <v>0</v>
      </c>
      <c r="R182" s="167"/>
      <c r="S182" s="167"/>
      <c r="T182" s="168"/>
      <c r="U182" s="162"/>
      <c r="V182" s="162">
        <f>SUM(V183:V184)</f>
        <v>0</v>
      </c>
      <c r="W182" s="162"/>
      <c r="X182" s="162"/>
      <c r="Y182" s="162"/>
      <c r="AG182" t="s">
        <v>158</v>
      </c>
    </row>
    <row r="183" spans="1:60" outlineLevel="1" x14ac:dyDescent="0.2">
      <c r="A183" s="170">
        <v>56</v>
      </c>
      <c r="B183" s="171" t="s">
        <v>859</v>
      </c>
      <c r="C183" s="179" t="s">
        <v>860</v>
      </c>
      <c r="D183" s="172" t="s">
        <v>335</v>
      </c>
      <c r="E183" s="173">
        <v>4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8.0000000000000004E-4</v>
      </c>
      <c r="O183" s="173">
        <f>ROUND(E183*N183,2)</f>
        <v>0</v>
      </c>
      <c r="P183" s="173">
        <v>0</v>
      </c>
      <c r="Q183" s="173">
        <f>ROUND(E183*P183,2)</f>
        <v>0</v>
      </c>
      <c r="R183" s="175" t="s">
        <v>318</v>
      </c>
      <c r="S183" s="175" t="s">
        <v>163</v>
      </c>
      <c r="T183" s="176" t="s">
        <v>163</v>
      </c>
      <c r="U183" s="157">
        <v>0</v>
      </c>
      <c r="V183" s="157">
        <f>ROUND(E183*U183,2)</f>
        <v>0</v>
      </c>
      <c r="W183" s="157"/>
      <c r="X183" s="157" t="s">
        <v>319</v>
      </c>
      <c r="Y183" s="157" t="s">
        <v>165</v>
      </c>
      <c r="Z183" s="147"/>
      <c r="AA183" s="147"/>
      <c r="AB183" s="147"/>
      <c r="AC183" s="147"/>
      <c r="AD183" s="147"/>
      <c r="AE183" s="147"/>
      <c r="AF183" s="147"/>
      <c r="AG183" s="147" t="s">
        <v>320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0" t="s">
        <v>80</v>
      </c>
      <c r="D184" s="158"/>
      <c r="E184" s="159">
        <v>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13.6" x14ac:dyDescent="0.2">
      <c r="A185" s="163" t="s">
        <v>157</v>
      </c>
      <c r="B185" s="164" t="s">
        <v>118</v>
      </c>
      <c r="C185" s="178" t="s">
        <v>119</v>
      </c>
      <c r="D185" s="165"/>
      <c r="E185" s="166"/>
      <c r="F185" s="167"/>
      <c r="G185" s="167">
        <f>SUMIF(AG186:AG189,"&lt;&gt;NOR",G186:G189)</f>
        <v>0</v>
      </c>
      <c r="H185" s="167"/>
      <c r="I185" s="167">
        <f>SUM(I186:I189)</f>
        <v>0</v>
      </c>
      <c r="J185" s="167"/>
      <c r="K185" s="167">
        <f>SUM(K186:K189)</f>
        <v>0</v>
      </c>
      <c r="L185" s="167"/>
      <c r="M185" s="167">
        <f>SUM(M186:M189)</f>
        <v>0</v>
      </c>
      <c r="N185" s="166"/>
      <c r="O185" s="166">
        <f>SUM(O186:O189)</f>
        <v>0</v>
      </c>
      <c r="P185" s="166"/>
      <c r="Q185" s="166">
        <f>SUM(Q186:Q189)</f>
        <v>0</v>
      </c>
      <c r="R185" s="167"/>
      <c r="S185" s="167"/>
      <c r="T185" s="168"/>
      <c r="U185" s="162"/>
      <c r="V185" s="162">
        <f>SUM(V186:V189)</f>
        <v>3.54</v>
      </c>
      <c r="W185" s="162"/>
      <c r="X185" s="162"/>
      <c r="Y185" s="162"/>
      <c r="AG185" t="s">
        <v>158</v>
      </c>
    </row>
    <row r="186" spans="1:60" outlineLevel="1" x14ac:dyDescent="0.2">
      <c r="A186" s="170">
        <v>57</v>
      </c>
      <c r="B186" s="171" t="s">
        <v>861</v>
      </c>
      <c r="C186" s="179" t="s">
        <v>862</v>
      </c>
      <c r="D186" s="172" t="s">
        <v>186</v>
      </c>
      <c r="E186" s="173">
        <v>15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5"/>
      <c r="S186" s="175" t="s">
        <v>163</v>
      </c>
      <c r="T186" s="176" t="s">
        <v>163</v>
      </c>
      <c r="U186" s="157">
        <v>0.11799999999999999</v>
      </c>
      <c r="V186" s="157">
        <f>ROUND(E186*U186,2)</f>
        <v>1.77</v>
      </c>
      <c r="W186" s="157"/>
      <c r="X186" s="157" t="s">
        <v>164</v>
      </c>
      <c r="Y186" s="157" t="s">
        <v>165</v>
      </c>
      <c r="Z186" s="147"/>
      <c r="AA186" s="147"/>
      <c r="AB186" s="147"/>
      <c r="AC186" s="147"/>
      <c r="AD186" s="147"/>
      <c r="AE186" s="147"/>
      <c r="AF186" s="147"/>
      <c r="AG186" s="147" t="s">
        <v>166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0" t="s">
        <v>863</v>
      </c>
      <c r="D187" s="158"/>
      <c r="E187" s="159">
        <v>15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170</v>
      </c>
      <c r="AH187" s="147">
        <v>5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0">
        <v>58</v>
      </c>
      <c r="B188" s="171" t="s">
        <v>864</v>
      </c>
      <c r="C188" s="179" t="s">
        <v>865</v>
      </c>
      <c r="D188" s="172" t="s">
        <v>186</v>
      </c>
      <c r="E188" s="173">
        <v>15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163</v>
      </c>
      <c r="T188" s="176" t="s">
        <v>163</v>
      </c>
      <c r="U188" s="157">
        <v>0.11799999999999999</v>
      </c>
      <c r="V188" s="157">
        <f>ROUND(E188*U188,2)</f>
        <v>1.77</v>
      </c>
      <c r="W188" s="157"/>
      <c r="X188" s="157" t="s">
        <v>164</v>
      </c>
      <c r="Y188" s="157" t="s">
        <v>165</v>
      </c>
      <c r="Z188" s="147"/>
      <c r="AA188" s="147"/>
      <c r="AB188" s="147"/>
      <c r="AC188" s="147"/>
      <c r="AD188" s="147"/>
      <c r="AE188" s="147"/>
      <c r="AF188" s="147"/>
      <c r="AG188" s="147" t="s">
        <v>166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0" t="s">
        <v>866</v>
      </c>
      <c r="D189" s="158"/>
      <c r="E189" s="159">
        <v>15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>
        <v>5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13.6" x14ac:dyDescent="0.2">
      <c r="A190" s="163" t="s">
        <v>157</v>
      </c>
      <c r="B190" s="164" t="s">
        <v>120</v>
      </c>
      <c r="C190" s="178" t="s">
        <v>121</v>
      </c>
      <c r="D190" s="165"/>
      <c r="E190" s="166"/>
      <c r="F190" s="167"/>
      <c r="G190" s="167">
        <f>SUMIF(AG191:AG266,"&lt;&gt;NOR",G191:G266)</f>
        <v>0</v>
      </c>
      <c r="H190" s="167"/>
      <c r="I190" s="167">
        <f>SUM(I191:I266)</f>
        <v>0</v>
      </c>
      <c r="J190" s="167"/>
      <c r="K190" s="167">
        <f>SUM(K191:K266)</f>
        <v>0</v>
      </c>
      <c r="L190" s="167"/>
      <c r="M190" s="167">
        <f>SUM(M191:M266)</f>
        <v>0</v>
      </c>
      <c r="N190" s="166"/>
      <c r="O190" s="166">
        <f>SUM(O191:O266)</f>
        <v>0.36</v>
      </c>
      <c r="P190" s="166"/>
      <c r="Q190" s="166">
        <f>SUM(Q191:Q266)</f>
        <v>0</v>
      </c>
      <c r="R190" s="167"/>
      <c r="S190" s="167"/>
      <c r="T190" s="168"/>
      <c r="U190" s="162"/>
      <c r="V190" s="162">
        <f>SUM(V191:V266)</f>
        <v>216.48000000000002</v>
      </c>
      <c r="W190" s="162"/>
      <c r="X190" s="162"/>
      <c r="Y190" s="162"/>
      <c r="AG190" t="s">
        <v>158</v>
      </c>
    </row>
    <row r="191" spans="1:60" ht="21.75" outlineLevel="1" x14ac:dyDescent="0.2">
      <c r="A191" s="170">
        <v>59</v>
      </c>
      <c r="B191" s="171" t="s">
        <v>867</v>
      </c>
      <c r="C191" s="179" t="s">
        <v>868</v>
      </c>
      <c r="D191" s="172" t="s">
        <v>335</v>
      </c>
      <c r="E191" s="173">
        <v>8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 t="s">
        <v>494</v>
      </c>
      <c r="S191" s="175" t="s">
        <v>163</v>
      </c>
      <c r="T191" s="176" t="s">
        <v>163</v>
      </c>
      <c r="U191" s="157">
        <v>0.66673000000000004</v>
      </c>
      <c r="V191" s="157">
        <f>ROUND(E191*U191,2)</f>
        <v>5.33</v>
      </c>
      <c r="W191" s="157"/>
      <c r="X191" s="157" t="s">
        <v>164</v>
      </c>
      <c r="Y191" s="157" t="s">
        <v>165</v>
      </c>
      <c r="Z191" s="147"/>
      <c r="AA191" s="147"/>
      <c r="AB191" s="147"/>
      <c r="AC191" s="147"/>
      <c r="AD191" s="147"/>
      <c r="AE191" s="147"/>
      <c r="AF191" s="147"/>
      <c r="AG191" s="147" t="s">
        <v>166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48" t="s">
        <v>869</v>
      </c>
      <c r="D192" s="249"/>
      <c r="E192" s="249"/>
      <c r="F192" s="249"/>
      <c r="G192" s="249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188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2" t="s">
        <v>870</v>
      </c>
      <c r="D193" s="253"/>
      <c r="E193" s="253"/>
      <c r="F193" s="253"/>
      <c r="G193" s="253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168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252" t="s">
        <v>871</v>
      </c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168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0" t="s">
        <v>872</v>
      </c>
      <c r="D195" s="158"/>
      <c r="E195" s="159">
        <v>4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170</v>
      </c>
      <c r="AH195" s="147">
        <v>5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0" t="s">
        <v>873</v>
      </c>
      <c r="D196" s="158"/>
      <c r="E196" s="159">
        <v>4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170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1.75" outlineLevel="1" x14ac:dyDescent="0.2">
      <c r="A197" s="170">
        <v>60</v>
      </c>
      <c r="B197" s="171" t="s">
        <v>874</v>
      </c>
      <c r="C197" s="179" t="s">
        <v>875</v>
      </c>
      <c r="D197" s="172" t="s">
        <v>335</v>
      </c>
      <c r="E197" s="173">
        <v>23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 t="s">
        <v>494</v>
      </c>
      <c r="S197" s="175" t="s">
        <v>163</v>
      </c>
      <c r="T197" s="176" t="s">
        <v>163</v>
      </c>
      <c r="U197" s="157">
        <v>0.70855999999999997</v>
      </c>
      <c r="V197" s="157">
        <f>ROUND(E197*U197,2)</f>
        <v>16.3</v>
      </c>
      <c r="W197" s="157"/>
      <c r="X197" s="157" t="s">
        <v>164</v>
      </c>
      <c r="Y197" s="157" t="s">
        <v>165</v>
      </c>
      <c r="Z197" s="147"/>
      <c r="AA197" s="147"/>
      <c r="AB197" s="147"/>
      <c r="AC197" s="147"/>
      <c r="AD197" s="147"/>
      <c r="AE197" s="147"/>
      <c r="AF197" s="147"/>
      <c r="AG197" s="147" t="s">
        <v>166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48" t="s">
        <v>869</v>
      </c>
      <c r="D198" s="249"/>
      <c r="E198" s="249"/>
      <c r="F198" s="249"/>
      <c r="G198" s="249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188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2" t="s">
        <v>870</v>
      </c>
      <c r="D199" s="253"/>
      <c r="E199" s="253"/>
      <c r="F199" s="253"/>
      <c r="G199" s="253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168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252" t="s">
        <v>871</v>
      </c>
      <c r="D200" s="253"/>
      <c r="E200" s="253"/>
      <c r="F200" s="253"/>
      <c r="G200" s="253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168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0" t="s">
        <v>876</v>
      </c>
      <c r="D201" s="158"/>
      <c r="E201" s="159">
        <v>23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170</v>
      </c>
      <c r="AH201" s="147">
        <v>5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0">
        <v>61</v>
      </c>
      <c r="B202" s="171" t="s">
        <v>877</v>
      </c>
      <c r="C202" s="179" t="s">
        <v>878</v>
      </c>
      <c r="D202" s="172" t="s">
        <v>186</v>
      </c>
      <c r="E202" s="173">
        <v>27.6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4.4999999999999999E-4</v>
      </c>
      <c r="O202" s="173">
        <f>ROUND(E202*N202,2)</f>
        <v>0.01</v>
      </c>
      <c r="P202" s="173">
        <v>0</v>
      </c>
      <c r="Q202" s="173">
        <f>ROUND(E202*P202,2)</f>
        <v>0</v>
      </c>
      <c r="R202" s="175"/>
      <c r="S202" s="175" t="s">
        <v>163</v>
      </c>
      <c r="T202" s="176" t="s">
        <v>163</v>
      </c>
      <c r="U202" s="157">
        <v>0.44342999999999999</v>
      </c>
      <c r="V202" s="157">
        <f>ROUND(E202*U202,2)</f>
        <v>12.24</v>
      </c>
      <c r="W202" s="157"/>
      <c r="X202" s="157" t="s">
        <v>164</v>
      </c>
      <c r="Y202" s="157" t="s">
        <v>165</v>
      </c>
      <c r="Z202" s="147"/>
      <c r="AA202" s="147"/>
      <c r="AB202" s="147"/>
      <c r="AC202" s="147"/>
      <c r="AD202" s="147"/>
      <c r="AE202" s="147"/>
      <c r="AF202" s="147"/>
      <c r="AG202" s="147" t="s">
        <v>166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50" t="s">
        <v>879</v>
      </c>
      <c r="D203" s="251"/>
      <c r="E203" s="251"/>
      <c r="F203" s="251"/>
      <c r="G203" s="251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168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252" t="s">
        <v>871</v>
      </c>
      <c r="D204" s="253"/>
      <c r="E204" s="253"/>
      <c r="F204" s="253"/>
      <c r="G204" s="253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168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0" t="s">
        <v>880</v>
      </c>
      <c r="D205" s="158"/>
      <c r="E205" s="159">
        <v>27.6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0">
        <v>62</v>
      </c>
      <c r="B206" s="171" t="s">
        <v>881</v>
      </c>
      <c r="C206" s="179" t="s">
        <v>882</v>
      </c>
      <c r="D206" s="172" t="s">
        <v>186</v>
      </c>
      <c r="E206" s="173">
        <v>30.6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5.6999999999999998E-4</v>
      </c>
      <c r="O206" s="173">
        <f>ROUND(E206*N206,2)</f>
        <v>0.02</v>
      </c>
      <c r="P206" s="173">
        <v>0</v>
      </c>
      <c r="Q206" s="173">
        <f>ROUND(E206*P206,2)</f>
        <v>0</v>
      </c>
      <c r="R206" s="175"/>
      <c r="S206" s="175" t="s">
        <v>163</v>
      </c>
      <c r="T206" s="176" t="s">
        <v>163</v>
      </c>
      <c r="U206" s="157">
        <v>0.48149999999999998</v>
      </c>
      <c r="V206" s="157">
        <f>ROUND(E206*U206,2)</f>
        <v>14.73</v>
      </c>
      <c r="W206" s="157"/>
      <c r="X206" s="157" t="s">
        <v>164</v>
      </c>
      <c r="Y206" s="157" t="s">
        <v>165</v>
      </c>
      <c r="Z206" s="147"/>
      <c r="AA206" s="147"/>
      <c r="AB206" s="147"/>
      <c r="AC206" s="147"/>
      <c r="AD206" s="147"/>
      <c r="AE206" s="147"/>
      <c r="AF206" s="147"/>
      <c r="AG206" s="147" t="s">
        <v>166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0" t="s">
        <v>879</v>
      </c>
      <c r="D207" s="251"/>
      <c r="E207" s="251"/>
      <c r="F207" s="251"/>
      <c r="G207" s="251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168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252" t="s">
        <v>871</v>
      </c>
      <c r="D208" s="253"/>
      <c r="E208" s="253"/>
      <c r="F208" s="253"/>
      <c r="G208" s="253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168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0" t="s">
        <v>883</v>
      </c>
      <c r="D209" s="158"/>
      <c r="E209" s="159">
        <v>30.6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0">
        <v>63</v>
      </c>
      <c r="B210" s="171" t="s">
        <v>884</v>
      </c>
      <c r="C210" s="179" t="s">
        <v>885</v>
      </c>
      <c r="D210" s="172" t="s">
        <v>186</v>
      </c>
      <c r="E210" s="173">
        <v>167.8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6.8999999999999997E-4</v>
      </c>
      <c r="O210" s="173">
        <f>ROUND(E210*N210,2)</f>
        <v>0.12</v>
      </c>
      <c r="P210" s="173">
        <v>0</v>
      </c>
      <c r="Q210" s="173">
        <f>ROUND(E210*P210,2)</f>
        <v>0</v>
      </c>
      <c r="R210" s="175"/>
      <c r="S210" s="175" t="s">
        <v>163</v>
      </c>
      <c r="T210" s="176" t="s">
        <v>163</v>
      </c>
      <c r="U210" s="157">
        <v>0.52969999999999995</v>
      </c>
      <c r="V210" s="157">
        <f>ROUND(E210*U210,2)</f>
        <v>88.88</v>
      </c>
      <c r="W210" s="157"/>
      <c r="X210" s="157" t="s">
        <v>164</v>
      </c>
      <c r="Y210" s="157" t="s">
        <v>165</v>
      </c>
      <c r="Z210" s="147"/>
      <c r="AA210" s="147"/>
      <c r="AB210" s="147"/>
      <c r="AC210" s="147"/>
      <c r="AD210" s="147"/>
      <c r="AE210" s="147"/>
      <c r="AF210" s="147"/>
      <c r="AG210" s="147" t="s">
        <v>166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50" t="s">
        <v>879</v>
      </c>
      <c r="D211" s="251"/>
      <c r="E211" s="251"/>
      <c r="F211" s="251"/>
      <c r="G211" s="251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168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252" t="s">
        <v>871</v>
      </c>
      <c r="D212" s="253"/>
      <c r="E212" s="253"/>
      <c r="F212" s="253"/>
      <c r="G212" s="253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168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0" t="s">
        <v>886</v>
      </c>
      <c r="D213" s="158"/>
      <c r="E213" s="159">
        <v>167.8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0">
        <v>64</v>
      </c>
      <c r="B214" s="171" t="s">
        <v>887</v>
      </c>
      <c r="C214" s="179" t="s">
        <v>888</v>
      </c>
      <c r="D214" s="172" t="s">
        <v>335</v>
      </c>
      <c r="E214" s="173">
        <v>4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4.81E-3</v>
      </c>
      <c r="O214" s="173">
        <f>ROUND(E214*N214,2)</f>
        <v>0.02</v>
      </c>
      <c r="P214" s="173">
        <v>0</v>
      </c>
      <c r="Q214" s="173">
        <f>ROUND(E214*P214,2)</f>
        <v>0</v>
      </c>
      <c r="R214" s="175"/>
      <c r="S214" s="175" t="s">
        <v>163</v>
      </c>
      <c r="T214" s="176" t="s">
        <v>163</v>
      </c>
      <c r="U214" s="157">
        <v>0.82</v>
      </c>
      <c r="V214" s="157">
        <f>ROUND(E214*U214,2)</f>
        <v>3.28</v>
      </c>
      <c r="W214" s="157"/>
      <c r="X214" s="157" t="s">
        <v>164</v>
      </c>
      <c r="Y214" s="157" t="s">
        <v>165</v>
      </c>
      <c r="Z214" s="147"/>
      <c r="AA214" s="147"/>
      <c r="AB214" s="147"/>
      <c r="AC214" s="147"/>
      <c r="AD214" s="147"/>
      <c r="AE214" s="147"/>
      <c r="AF214" s="147"/>
      <c r="AG214" s="147" t="s">
        <v>166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0" t="s">
        <v>889</v>
      </c>
      <c r="D215" s="251"/>
      <c r="E215" s="251"/>
      <c r="F215" s="251"/>
      <c r="G215" s="251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168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252" t="s">
        <v>871</v>
      </c>
      <c r="D216" s="253"/>
      <c r="E216" s="253"/>
      <c r="F216" s="253"/>
      <c r="G216" s="253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168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0" t="s">
        <v>80</v>
      </c>
      <c r="D217" s="158"/>
      <c r="E217" s="159">
        <v>4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170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0">
        <v>65</v>
      </c>
      <c r="B218" s="171" t="s">
        <v>890</v>
      </c>
      <c r="C218" s="179" t="s">
        <v>891</v>
      </c>
      <c r="D218" s="172" t="s">
        <v>335</v>
      </c>
      <c r="E218" s="173">
        <v>4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6.1599999999999997E-3</v>
      </c>
      <c r="O218" s="173">
        <f>ROUND(E218*N218,2)</f>
        <v>0.02</v>
      </c>
      <c r="P218" s="173">
        <v>0</v>
      </c>
      <c r="Q218" s="173">
        <f>ROUND(E218*P218,2)</f>
        <v>0</v>
      </c>
      <c r="R218" s="175"/>
      <c r="S218" s="175" t="s">
        <v>163</v>
      </c>
      <c r="T218" s="176" t="s">
        <v>163</v>
      </c>
      <c r="U218" s="157">
        <v>0.98</v>
      </c>
      <c r="V218" s="157">
        <f>ROUND(E218*U218,2)</f>
        <v>3.92</v>
      </c>
      <c r="W218" s="157"/>
      <c r="X218" s="157" t="s">
        <v>164</v>
      </c>
      <c r="Y218" s="157" t="s">
        <v>165</v>
      </c>
      <c r="Z218" s="147"/>
      <c r="AA218" s="147"/>
      <c r="AB218" s="147"/>
      <c r="AC218" s="147"/>
      <c r="AD218" s="147"/>
      <c r="AE218" s="147"/>
      <c r="AF218" s="147"/>
      <c r="AG218" s="147" t="s">
        <v>166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50" t="s">
        <v>889</v>
      </c>
      <c r="D219" s="251"/>
      <c r="E219" s="251"/>
      <c r="F219" s="251"/>
      <c r="G219" s="251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168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252" t="s">
        <v>871</v>
      </c>
      <c r="D220" s="253"/>
      <c r="E220" s="253"/>
      <c r="F220" s="253"/>
      <c r="G220" s="253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0" t="s">
        <v>80</v>
      </c>
      <c r="D221" s="158"/>
      <c r="E221" s="159">
        <v>4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0">
        <v>66</v>
      </c>
      <c r="B222" s="171" t="s">
        <v>892</v>
      </c>
      <c r="C222" s="179" t="s">
        <v>893</v>
      </c>
      <c r="D222" s="172" t="s">
        <v>335</v>
      </c>
      <c r="E222" s="173">
        <v>23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7.4200000000000004E-3</v>
      </c>
      <c r="O222" s="173">
        <f>ROUND(E222*N222,2)</f>
        <v>0.17</v>
      </c>
      <c r="P222" s="173">
        <v>0</v>
      </c>
      <c r="Q222" s="173">
        <f>ROUND(E222*P222,2)</f>
        <v>0</v>
      </c>
      <c r="R222" s="175"/>
      <c r="S222" s="175" t="s">
        <v>163</v>
      </c>
      <c r="T222" s="176" t="s">
        <v>163</v>
      </c>
      <c r="U222" s="157">
        <v>1.1399999999999999</v>
      </c>
      <c r="V222" s="157">
        <f>ROUND(E222*U222,2)</f>
        <v>26.22</v>
      </c>
      <c r="W222" s="157"/>
      <c r="X222" s="157" t="s">
        <v>164</v>
      </c>
      <c r="Y222" s="157" t="s">
        <v>165</v>
      </c>
      <c r="Z222" s="147"/>
      <c r="AA222" s="147"/>
      <c r="AB222" s="147"/>
      <c r="AC222" s="147"/>
      <c r="AD222" s="147"/>
      <c r="AE222" s="147"/>
      <c r="AF222" s="147"/>
      <c r="AG222" s="147" t="s">
        <v>166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0" t="s">
        <v>889</v>
      </c>
      <c r="D223" s="251"/>
      <c r="E223" s="251"/>
      <c r="F223" s="251"/>
      <c r="G223" s="25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168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252" t="s">
        <v>871</v>
      </c>
      <c r="D224" s="253"/>
      <c r="E224" s="253"/>
      <c r="F224" s="253"/>
      <c r="G224" s="253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168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0" t="s">
        <v>894</v>
      </c>
      <c r="D225" s="158"/>
      <c r="E225" s="159">
        <v>23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170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0">
        <v>67</v>
      </c>
      <c r="B226" s="171" t="s">
        <v>895</v>
      </c>
      <c r="C226" s="179" t="s">
        <v>896</v>
      </c>
      <c r="D226" s="172" t="s">
        <v>186</v>
      </c>
      <c r="E226" s="173">
        <v>78.599999999999994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5"/>
      <c r="S226" s="175" t="s">
        <v>163</v>
      </c>
      <c r="T226" s="176" t="s">
        <v>163</v>
      </c>
      <c r="U226" s="157">
        <v>0</v>
      </c>
      <c r="V226" s="157">
        <f>ROUND(E226*U226,2)</f>
        <v>0</v>
      </c>
      <c r="W226" s="157"/>
      <c r="X226" s="157" t="s">
        <v>164</v>
      </c>
      <c r="Y226" s="157" t="s">
        <v>165</v>
      </c>
      <c r="Z226" s="147"/>
      <c r="AA226" s="147"/>
      <c r="AB226" s="147"/>
      <c r="AC226" s="147"/>
      <c r="AD226" s="147"/>
      <c r="AE226" s="147"/>
      <c r="AF226" s="147"/>
      <c r="AG226" s="147" t="s">
        <v>166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50" t="s">
        <v>701</v>
      </c>
      <c r="D227" s="251"/>
      <c r="E227" s="251"/>
      <c r="F227" s="251"/>
      <c r="G227" s="251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168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0" t="s">
        <v>742</v>
      </c>
      <c r="D228" s="158"/>
      <c r="E228" s="159">
        <v>78.599999999999994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170</v>
      </c>
      <c r="AH228" s="147">
        <v>5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0">
        <v>68</v>
      </c>
      <c r="B229" s="171" t="s">
        <v>897</v>
      </c>
      <c r="C229" s="179" t="s">
        <v>898</v>
      </c>
      <c r="D229" s="172" t="s">
        <v>186</v>
      </c>
      <c r="E229" s="173">
        <v>54.6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0</v>
      </c>
      <c r="O229" s="173">
        <f>ROUND(E229*N229,2)</f>
        <v>0</v>
      </c>
      <c r="P229" s="173">
        <v>0</v>
      </c>
      <c r="Q229" s="173">
        <f>ROUND(E229*P229,2)</f>
        <v>0</v>
      </c>
      <c r="R229" s="175"/>
      <c r="S229" s="175" t="s">
        <v>163</v>
      </c>
      <c r="T229" s="176" t="s">
        <v>163</v>
      </c>
      <c r="U229" s="157">
        <v>0</v>
      </c>
      <c r="V229" s="157">
        <f>ROUND(E229*U229,2)</f>
        <v>0</v>
      </c>
      <c r="W229" s="157"/>
      <c r="X229" s="157" t="s">
        <v>164</v>
      </c>
      <c r="Y229" s="157" t="s">
        <v>165</v>
      </c>
      <c r="Z229" s="147"/>
      <c r="AA229" s="147"/>
      <c r="AB229" s="147"/>
      <c r="AC229" s="147"/>
      <c r="AD229" s="147"/>
      <c r="AE229" s="147"/>
      <c r="AF229" s="147"/>
      <c r="AG229" s="147" t="s">
        <v>166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0" t="s">
        <v>701</v>
      </c>
      <c r="D230" s="251"/>
      <c r="E230" s="251"/>
      <c r="F230" s="251"/>
      <c r="G230" s="251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168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0" t="s">
        <v>745</v>
      </c>
      <c r="D231" s="158"/>
      <c r="E231" s="159">
        <v>27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170</v>
      </c>
      <c r="AH231" s="147">
        <v>5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0" t="s">
        <v>788</v>
      </c>
      <c r="D232" s="158"/>
      <c r="E232" s="159">
        <v>27.6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170</v>
      </c>
      <c r="AH232" s="147">
        <v>5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0">
        <v>69</v>
      </c>
      <c r="B233" s="171" t="s">
        <v>899</v>
      </c>
      <c r="C233" s="179" t="s">
        <v>900</v>
      </c>
      <c r="D233" s="172" t="s">
        <v>186</v>
      </c>
      <c r="E233" s="173">
        <v>30.6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163</v>
      </c>
      <c r="T233" s="176" t="s">
        <v>163</v>
      </c>
      <c r="U233" s="157">
        <v>0</v>
      </c>
      <c r="V233" s="157">
        <f>ROUND(E233*U233,2)</f>
        <v>0</v>
      </c>
      <c r="W233" s="157"/>
      <c r="X233" s="157" t="s">
        <v>164</v>
      </c>
      <c r="Y233" s="157" t="s">
        <v>165</v>
      </c>
      <c r="Z233" s="147"/>
      <c r="AA233" s="147"/>
      <c r="AB233" s="147"/>
      <c r="AC233" s="147"/>
      <c r="AD233" s="147"/>
      <c r="AE233" s="147"/>
      <c r="AF233" s="147"/>
      <c r="AG233" s="147" t="s">
        <v>166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0" t="s">
        <v>701</v>
      </c>
      <c r="D234" s="251"/>
      <c r="E234" s="251"/>
      <c r="F234" s="251"/>
      <c r="G234" s="25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168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0" t="s">
        <v>789</v>
      </c>
      <c r="D235" s="158"/>
      <c r="E235" s="159">
        <v>30.6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170</v>
      </c>
      <c r="AH235" s="147">
        <v>5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0">
        <v>70</v>
      </c>
      <c r="B236" s="171" t="s">
        <v>901</v>
      </c>
      <c r="C236" s="179" t="s">
        <v>902</v>
      </c>
      <c r="D236" s="172" t="s">
        <v>186</v>
      </c>
      <c r="E236" s="173">
        <v>186.3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5"/>
      <c r="S236" s="175" t="s">
        <v>163</v>
      </c>
      <c r="T236" s="176" t="s">
        <v>163</v>
      </c>
      <c r="U236" s="157">
        <v>0</v>
      </c>
      <c r="V236" s="157">
        <f>ROUND(E236*U236,2)</f>
        <v>0</v>
      </c>
      <c r="W236" s="157"/>
      <c r="X236" s="157" t="s">
        <v>164</v>
      </c>
      <c r="Y236" s="157" t="s">
        <v>165</v>
      </c>
      <c r="Z236" s="147"/>
      <c r="AA236" s="147"/>
      <c r="AB236" s="147"/>
      <c r="AC236" s="147"/>
      <c r="AD236" s="147"/>
      <c r="AE236" s="147"/>
      <c r="AF236" s="147"/>
      <c r="AG236" s="147" t="s">
        <v>166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50" t="s">
        <v>701</v>
      </c>
      <c r="D237" s="251"/>
      <c r="E237" s="251"/>
      <c r="F237" s="251"/>
      <c r="G237" s="251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168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0" t="s">
        <v>748</v>
      </c>
      <c r="D238" s="158"/>
      <c r="E238" s="159">
        <v>18.5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170</v>
      </c>
      <c r="AH238" s="147">
        <v>5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0" t="s">
        <v>792</v>
      </c>
      <c r="D239" s="158"/>
      <c r="E239" s="159">
        <v>167.8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170</v>
      </c>
      <c r="AH239" s="147">
        <v>5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0">
        <v>71</v>
      </c>
      <c r="B240" s="171" t="s">
        <v>903</v>
      </c>
      <c r="C240" s="179" t="s">
        <v>904</v>
      </c>
      <c r="D240" s="172" t="s">
        <v>335</v>
      </c>
      <c r="E240" s="173">
        <v>12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5"/>
      <c r="S240" s="175" t="s">
        <v>163</v>
      </c>
      <c r="T240" s="176" t="s">
        <v>163</v>
      </c>
      <c r="U240" s="157">
        <v>0</v>
      </c>
      <c r="V240" s="157">
        <f>ROUND(E240*U240,2)</f>
        <v>0</v>
      </c>
      <c r="W240" s="157"/>
      <c r="X240" s="157" t="s">
        <v>164</v>
      </c>
      <c r="Y240" s="157" t="s">
        <v>165</v>
      </c>
      <c r="Z240" s="147"/>
      <c r="AA240" s="147"/>
      <c r="AB240" s="147"/>
      <c r="AC240" s="147"/>
      <c r="AD240" s="147"/>
      <c r="AE240" s="147"/>
      <c r="AF240" s="147"/>
      <c r="AG240" s="147" t="s">
        <v>166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0" t="s">
        <v>871</v>
      </c>
      <c r="D241" s="251"/>
      <c r="E241" s="251"/>
      <c r="F241" s="251"/>
      <c r="G241" s="251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168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0" t="s">
        <v>905</v>
      </c>
      <c r="D242" s="158"/>
      <c r="E242" s="159">
        <v>12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170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0">
        <v>72</v>
      </c>
      <c r="B243" s="171" t="s">
        <v>906</v>
      </c>
      <c r="C243" s="179" t="s">
        <v>907</v>
      </c>
      <c r="D243" s="172" t="s">
        <v>335</v>
      </c>
      <c r="E243" s="173">
        <v>10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5"/>
      <c r="S243" s="175" t="s">
        <v>163</v>
      </c>
      <c r="T243" s="176" t="s">
        <v>163</v>
      </c>
      <c r="U243" s="157">
        <v>0</v>
      </c>
      <c r="V243" s="157">
        <f>ROUND(E243*U243,2)</f>
        <v>0</v>
      </c>
      <c r="W243" s="157"/>
      <c r="X243" s="157" t="s">
        <v>164</v>
      </c>
      <c r="Y243" s="157" t="s">
        <v>165</v>
      </c>
      <c r="Z243" s="147"/>
      <c r="AA243" s="147"/>
      <c r="AB243" s="147"/>
      <c r="AC243" s="147"/>
      <c r="AD243" s="147"/>
      <c r="AE243" s="147"/>
      <c r="AF243" s="147"/>
      <c r="AG243" s="147" t="s">
        <v>166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0" t="s">
        <v>871</v>
      </c>
      <c r="D244" s="251"/>
      <c r="E244" s="251"/>
      <c r="F244" s="251"/>
      <c r="G244" s="251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168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0" t="s">
        <v>798</v>
      </c>
      <c r="D245" s="158"/>
      <c r="E245" s="159">
        <v>10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170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0">
        <v>73</v>
      </c>
      <c r="B246" s="171" t="s">
        <v>908</v>
      </c>
      <c r="C246" s="179" t="s">
        <v>909</v>
      </c>
      <c r="D246" s="172" t="s">
        <v>910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5"/>
      <c r="S246" s="175" t="s">
        <v>163</v>
      </c>
      <c r="T246" s="176" t="s">
        <v>163</v>
      </c>
      <c r="U246" s="157">
        <v>6.71</v>
      </c>
      <c r="V246" s="157">
        <f>ROUND(E246*U246,2)</f>
        <v>6.71</v>
      </c>
      <c r="W246" s="157"/>
      <c r="X246" s="157" t="s">
        <v>164</v>
      </c>
      <c r="Y246" s="157" t="s">
        <v>165</v>
      </c>
      <c r="Z246" s="147"/>
      <c r="AA246" s="147"/>
      <c r="AB246" s="147"/>
      <c r="AC246" s="147"/>
      <c r="AD246" s="147"/>
      <c r="AE246" s="147"/>
      <c r="AF246" s="147"/>
      <c r="AG246" s="147" t="s">
        <v>911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0" t="s">
        <v>701</v>
      </c>
      <c r="D247" s="251"/>
      <c r="E247" s="251"/>
      <c r="F247" s="251"/>
      <c r="G247" s="251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168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0" t="s">
        <v>72</v>
      </c>
      <c r="D248" s="158"/>
      <c r="E248" s="159">
        <v>1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170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0">
        <v>74</v>
      </c>
      <c r="B249" s="171" t="s">
        <v>912</v>
      </c>
      <c r="C249" s="179" t="s">
        <v>913</v>
      </c>
      <c r="D249" s="172" t="s">
        <v>910</v>
      </c>
      <c r="E249" s="173">
        <v>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163</v>
      </c>
      <c r="T249" s="176" t="s">
        <v>163</v>
      </c>
      <c r="U249" s="157">
        <v>7.43</v>
      </c>
      <c r="V249" s="157">
        <f>ROUND(E249*U249,2)</f>
        <v>7.43</v>
      </c>
      <c r="W249" s="157"/>
      <c r="X249" s="157" t="s">
        <v>164</v>
      </c>
      <c r="Y249" s="157" t="s">
        <v>165</v>
      </c>
      <c r="Z249" s="147"/>
      <c r="AA249" s="147"/>
      <c r="AB249" s="147"/>
      <c r="AC249" s="147"/>
      <c r="AD249" s="147"/>
      <c r="AE249" s="147"/>
      <c r="AF249" s="147"/>
      <c r="AG249" s="147" t="s">
        <v>166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0" t="s">
        <v>701</v>
      </c>
      <c r="D250" s="251"/>
      <c r="E250" s="251"/>
      <c r="F250" s="251"/>
      <c r="G250" s="251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168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80" t="s">
        <v>72</v>
      </c>
      <c r="D251" s="158"/>
      <c r="E251" s="159">
        <v>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170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0">
        <v>75</v>
      </c>
      <c r="B252" s="171" t="s">
        <v>914</v>
      </c>
      <c r="C252" s="179" t="s">
        <v>915</v>
      </c>
      <c r="D252" s="172" t="s">
        <v>910</v>
      </c>
      <c r="E252" s="173">
        <v>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0</v>
      </c>
      <c r="O252" s="173">
        <f>ROUND(E252*N252,2)</f>
        <v>0</v>
      </c>
      <c r="P252" s="173">
        <v>0</v>
      </c>
      <c r="Q252" s="173">
        <f>ROUND(E252*P252,2)</f>
        <v>0</v>
      </c>
      <c r="R252" s="175"/>
      <c r="S252" s="175" t="s">
        <v>163</v>
      </c>
      <c r="T252" s="176" t="s">
        <v>163</v>
      </c>
      <c r="U252" s="157">
        <v>8.9700000000000006</v>
      </c>
      <c r="V252" s="157">
        <f>ROUND(E252*U252,2)</f>
        <v>8.9700000000000006</v>
      </c>
      <c r="W252" s="157"/>
      <c r="X252" s="157" t="s">
        <v>164</v>
      </c>
      <c r="Y252" s="157" t="s">
        <v>165</v>
      </c>
      <c r="Z252" s="147"/>
      <c r="AA252" s="147"/>
      <c r="AB252" s="147"/>
      <c r="AC252" s="147"/>
      <c r="AD252" s="147"/>
      <c r="AE252" s="147"/>
      <c r="AF252" s="147"/>
      <c r="AG252" s="147" t="s">
        <v>911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0" t="s">
        <v>701</v>
      </c>
      <c r="D253" s="251"/>
      <c r="E253" s="251"/>
      <c r="F253" s="251"/>
      <c r="G253" s="251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168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0" t="s">
        <v>72</v>
      </c>
      <c r="D254" s="158"/>
      <c r="E254" s="159">
        <v>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170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0">
        <v>76</v>
      </c>
      <c r="B255" s="171" t="s">
        <v>916</v>
      </c>
      <c r="C255" s="179" t="s">
        <v>917</v>
      </c>
      <c r="D255" s="172" t="s">
        <v>186</v>
      </c>
      <c r="E255" s="173">
        <v>78.599999999999994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163</v>
      </c>
      <c r="T255" s="176" t="s">
        <v>163</v>
      </c>
      <c r="U255" s="157">
        <v>4.1000000000000002E-2</v>
      </c>
      <c r="V255" s="157">
        <f>ROUND(E255*U255,2)</f>
        <v>3.22</v>
      </c>
      <c r="W255" s="157"/>
      <c r="X255" s="157" t="s">
        <v>164</v>
      </c>
      <c r="Y255" s="157" t="s">
        <v>165</v>
      </c>
      <c r="Z255" s="147"/>
      <c r="AA255" s="147"/>
      <c r="AB255" s="147"/>
      <c r="AC255" s="147"/>
      <c r="AD255" s="147"/>
      <c r="AE255" s="147"/>
      <c r="AF255" s="147"/>
      <c r="AG255" s="147" t="s">
        <v>911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0" t="s">
        <v>701</v>
      </c>
      <c r="D256" s="251"/>
      <c r="E256" s="251"/>
      <c r="F256" s="251"/>
      <c r="G256" s="251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168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0" t="s">
        <v>742</v>
      </c>
      <c r="D257" s="158"/>
      <c r="E257" s="159">
        <v>78.599999999999994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170</v>
      </c>
      <c r="AH257" s="147">
        <v>5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0">
        <v>77</v>
      </c>
      <c r="B258" s="171" t="s">
        <v>918</v>
      </c>
      <c r="C258" s="179" t="s">
        <v>919</v>
      </c>
      <c r="D258" s="172" t="s">
        <v>186</v>
      </c>
      <c r="E258" s="173">
        <v>85.2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</v>
      </c>
      <c r="O258" s="173">
        <f>ROUND(E258*N258,2)</f>
        <v>0</v>
      </c>
      <c r="P258" s="173">
        <v>0</v>
      </c>
      <c r="Q258" s="173">
        <f>ROUND(E258*P258,2)</f>
        <v>0</v>
      </c>
      <c r="R258" s="175"/>
      <c r="S258" s="175" t="s">
        <v>163</v>
      </c>
      <c r="T258" s="176" t="s">
        <v>163</v>
      </c>
      <c r="U258" s="157">
        <v>5.0999999999999997E-2</v>
      </c>
      <c r="V258" s="157">
        <f>ROUND(E258*U258,2)</f>
        <v>4.3499999999999996</v>
      </c>
      <c r="W258" s="157"/>
      <c r="X258" s="157" t="s">
        <v>164</v>
      </c>
      <c r="Y258" s="157" t="s">
        <v>165</v>
      </c>
      <c r="Z258" s="147"/>
      <c r="AA258" s="147"/>
      <c r="AB258" s="147"/>
      <c r="AC258" s="147"/>
      <c r="AD258" s="147"/>
      <c r="AE258" s="147"/>
      <c r="AF258" s="147"/>
      <c r="AG258" s="147" t="s">
        <v>166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0" t="s">
        <v>701</v>
      </c>
      <c r="D259" s="251"/>
      <c r="E259" s="251"/>
      <c r="F259" s="251"/>
      <c r="G259" s="251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168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0" t="s">
        <v>745</v>
      </c>
      <c r="D260" s="158"/>
      <c r="E260" s="159">
        <v>27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170</v>
      </c>
      <c r="AH260" s="147">
        <v>5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0" t="s">
        <v>788</v>
      </c>
      <c r="D261" s="158"/>
      <c r="E261" s="159">
        <v>27.6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170</v>
      </c>
      <c r="AH261" s="147">
        <v>5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0" t="s">
        <v>789</v>
      </c>
      <c r="D262" s="158"/>
      <c r="E262" s="159">
        <v>30.6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170</v>
      </c>
      <c r="AH262" s="147">
        <v>5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0">
        <v>78</v>
      </c>
      <c r="B263" s="171" t="s">
        <v>920</v>
      </c>
      <c r="C263" s="179" t="s">
        <v>921</v>
      </c>
      <c r="D263" s="172" t="s">
        <v>186</v>
      </c>
      <c r="E263" s="173">
        <v>186.3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5"/>
      <c r="S263" s="175" t="s">
        <v>163</v>
      </c>
      <c r="T263" s="176" t="s">
        <v>163</v>
      </c>
      <c r="U263" s="157">
        <v>0.08</v>
      </c>
      <c r="V263" s="157">
        <f>ROUND(E263*U263,2)</f>
        <v>14.9</v>
      </c>
      <c r="W263" s="157"/>
      <c r="X263" s="157" t="s">
        <v>164</v>
      </c>
      <c r="Y263" s="157" t="s">
        <v>165</v>
      </c>
      <c r="Z263" s="147"/>
      <c r="AA263" s="147"/>
      <c r="AB263" s="147"/>
      <c r="AC263" s="147"/>
      <c r="AD263" s="147"/>
      <c r="AE263" s="147"/>
      <c r="AF263" s="147"/>
      <c r="AG263" s="147" t="s">
        <v>911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50" t="s">
        <v>701</v>
      </c>
      <c r="D264" s="251"/>
      <c r="E264" s="251"/>
      <c r="F264" s="251"/>
      <c r="G264" s="251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168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0" t="s">
        <v>748</v>
      </c>
      <c r="D265" s="158"/>
      <c r="E265" s="159">
        <v>18.5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170</v>
      </c>
      <c r="AH265" s="147">
        <v>5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0" t="s">
        <v>792</v>
      </c>
      <c r="D266" s="158"/>
      <c r="E266" s="159">
        <v>167.8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170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13.6" x14ac:dyDescent="0.2">
      <c r="A267" s="163" t="s">
        <v>157</v>
      </c>
      <c r="B267" s="164" t="s">
        <v>122</v>
      </c>
      <c r="C267" s="178" t="s">
        <v>123</v>
      </c>
      <c r="D267" s="165"/>
      <c r="E267" s="166"/>
      <c r="F267" s="167"/>
      <c r="G267" s="167">
        <f>SUMIF(AG268:AG282,"&lt;&gt;NOR",G268:G282)</f>
        <v>0</v>
      </c>
      <c r="H267" s="167"/>
      <c r="I267" s="167">
        <f>SUM(I268:I282)</f>
        <v>0</v>
      </c>
      <c r="J267" s="167"/>
      <c r="K267" s="167">
        <f>SUM(K268:K282)</f>
        <v>0</v>
      </c>
      <c r="L267" s="167"/>
      <c r="M267" s="167">
        <f>SUM(M268:M282)</f>
        <v>0</v>
      </c>
      <c r="N267" s="166"/>
      <c r="O267" s="166">
        <f>SUM(O268:O282)</f>
        <v>0.01</v>
      </c>
      <c r="P267" s="166"/>
      <c r="Q267" s="166">
        <f>SUM(Q268:Q282)</f>
        <v>0</v>
      </c>
      <c r="R267" s="167"/>
      <c r="S267" s="167"/>
      <c r="T267" s="168"/>
      <c r="U267" s="162"/>
      <c r="V267" s="162">
        <f>SUM(V268:V282)</f>
        <v>6.7499999999999991</v>
      </c>
      <c r="W267" s="162"/>
      <c r="X267" s="162"/>
      <c r="Y267" s="162"/>
      <c r="AG267" t="s">
        <v>158</v>
      </c>
    </row>
    <row r="268" spans="1:60" outlineLevel="1" x14ac:dyDescent="0.2">
      <c r="A268" s="170">
        <v>79</v>
      </c>
      <c r="B268" s="171" t="s">
        <v>922</v>
      </c>
      <c r="C268" s="179" t="s">
        <v>923</v>
      </c>
      <c r="D268" s="172" t="s">
        <v>186</v>
      </c>
      <c r="E268" s="173">
        <v>226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3">
        <v>6.0000000000000002E-5</v>
      </c>
      <c r="O268" s="173">
        <f>ROUND(E268*N268,2)</f>
        <v>0.01</v>
      </c>
      <c r="P268" s="173">
        <v>0</v>
      </c>
      <c r="Q268" s="173">
        <f>ROUND(E268*P268,2)</f>
        <v>0</v>
      </c>
      <c r="R268" s="175"/>
      <c r="S268" s="175" t="s">
        <v>309</v>
      </c>
      <c r="T268" s="176" t="s">
        <v>924</v>
      </c>
      <c r="U268" s="157">
        <v>2.5999999999999999E-2</v>
      </c>
      <c r="V268" s="157">
        <f>ROUND(E268*U268,2)</f>
        <v>5.88</v>
      </c>
      <c r="W268" s="157"/>
      <c r="X268" s="157" t="s">
        <v>164</v>
      </c>
      <c r="Y268" s="157" t="s">
        <v>165</v>
      </c>
      <c r="Z268" s="147"/>
      <c r="AA268" s="147"/>
      <c r="AB268" s="147"/>
      <c r="AC268" s="147"/>
      <c r="AD268" s="147"/>
      <c r="AE268" s="147"/>
      <c r="AF268" s="147"/>
      <c r="AG268" s="147" t="s">
        <v>166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0" t="s">
        <v>925</v>
      </c>
      <c r="D269" s="251"/>
      <c r="E269" s="251"/>
      <c r="F269" s="251"/>
      <c r="G269" s="251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168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80" t="s">
        <v>788</v>
      </c>
      <c r="D270" s="158"/>
      <c r="E270" s="159">
        <v>27.6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170</v>
      </c>
      <c r="AH270" s="147">
        <v>5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0" t="s">
        <v>789</v>
      </c>
      <c r="D271" s="158"/>
      <c r="E271" s="159">
        <v>30.6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170</v>
      </c>
      <c r="AH271" s="147">
        <v>5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0" t="s">
        <v>792</v>
      </c>
      <c r="D272" s="158"/>
      <c r="E272" s="159">
        <v>167.8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170</v>
      </c>
      <c r="AH272" s="147">
        <v>5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70">
        <v>80</v>
      </c>
      <c r="B273" s="171" t="s">
        <v>926</v>
      </c>
      <c r="C273" s="179" t="s">
        <v>927</v>
      </c>
      <c r="D273" s="172" t="s">
        <v>186</v>
      </c>
      <c r="E273" s="173">
        <v>15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3">
        <v>6.0000000000000002E-5</v>
      </c>
      <c r="O273" s="173">
        <f>ROUND(E273*N273,2)</f>
        <v>0</v>
      </c>
      <c r="P273" s="173">
        <v>0</v>
      </c>
      <c r="Q273" s="173">
        <f>ROUND(E273*P273,2)</f>
        <v>0</v>
      </c>
      <c r="R273" s="175"/>
      <c r="S273" s="175" t="s">
        <v>309</v>
      </c>
      <c r="T273" s="176" t="s">
        <v>924</v>
      </c>
      <c r="U273" s="157">
        <v>2.5999999999999999E-2</v>
      </c>
      <c r="V273" s="157">
        <f>ROUND(E273*U273,2)</f>
        <v>0.39</v>
      </c>
      <c r="W273" s="157"/>
      <c r="X273" s="157" t="s">
        <v>164</v>
      </c>
      <c r="Y273" s="157" t="s">
        <v>165</v>
      </c>
      <c r="Z273" s="147"/>
      <c r="AA273" s="147"/>
      <c r="AB273" s="147"/>
      <c r="AC273" s="147"/>
      <c r="AD273" s="147"/>
      <c r="AE273" s="147"/>
      <c r="AF273" s="147"/>
      <c r="AG273" s="147" t="s">
        <v>166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250" t="s">
        <v>928</v>
      </c>
      <c r="D274" s="251"/>
      <c r="E274" s="251"/>
      <c r="F274" s="251"/>
      <c r="G274" s="251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168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252" t="s">
        <v>929</v>
      </c>
      <c r="D275" s="253"/>
      <c r="E275" s="253"/>
      <c r="F275" s="253"/>
      <c r="G275" s="253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168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0" t="s">
        <v>722</v>
      </c>
      <c r="D276" s="158"/>
      <c r="E276" s="159">
        <v>15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0">
        <v>81</v>
      </c>
      <c r="B277" s="171" t="s">
        <v>930</v>
      </c>
      <c r="C277" s="179" t="s">
        <v>931</v>
      </c>
      <c r="D277" s="172" t="s">
        <v>186</v>
      </c>
      <c r="E277" s="173">
        <v>11.5</v>
      </c>
      <c r="F277" s="174"/>
      <c r="G277" s="175">
        <f>ROUND(E277*F277,2)</f>
        <v>0</v>
      </c>
      <c r="H277" s="174"/>
      <c r="I277" s="175">
        <f>ROUND(E277*H277,2)</f>
        <v>0</v>
      </c>
      <c r="J277" s="174"/>
      <c r="K277" s="175">
        <f>ROUND(E277*J277,2)</f>
        <v>0</v>
      </c>
      <c r="L277" s="175">
        <v>21</v>
      </c>
      <c r="M277" s="175">
        <f>G277*(1+L277/100)</f>
        <v>0</v>
      </c>
      <c r="N277" s="173">
        <v>6.0000000000000002E-5</v>
      </c>
      <c r="O277" s="173">
        <f>ROUND(E277*N277,2)</f>
        <v>0</v>
      </c>
      <c r="P277" s="173">
        <v>0</v>
      </c>
      <c r="Q277" s="173">
        <f>ROUND(E277*P277,2)</f>
        <v>0</v>
      </c>
      <c r="R277" s="175"/>
      <c r="S277" s="175" t="s">
        <v>309</v>
      </c>
      <c r="T277" s="176" t="s">
        <v>310</v>
      </c>
      <c r="U277" s="157">
        <v>2.5999999999999999E-2</v>
      </c>
      <c r="V277" s="157">
        <f>ROUND(E277*U277,2)</f>
        <v>0.3</v>
      </c>
      <c r="W277" s="157"/>
      <c r="X277" s="157" t="s">
        <v>164</v>
      </c>
      <c r="Y277" s="157" t="s">
        <v>165</v>
      </c>
      <c r="Z277" s="147"/>
      <c r="AA277" s="147"/>
      <c r="AB277" s="147"/>
      <c r="AC277" s="147"/>
      <c r="AD277" s="147"/>
      <c r="AE277" s="147"/>
      <c r="AF277" s="147"/>
      <c r="AG277" s="147" t="s">
        <v>166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0" t="s">
        <v>932</v>
      </c>
      <c r="D278" s="251"/>
      <c r="E278" s="251"/>
      <c r="F278" s="251"/>
      <c r="G278" s="251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168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0" t="s">
        <v>933</v>
      </c>
      <c r="D279" s="158"/>
      <c r="E279" s="159">
        <v>11.5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170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0">
        <v>82</v>
      </c>
      <c r="B280" s="171" t="s">
        <v>934</v>
      </c>
      <c r="C280" s="179" t="s">
        <v>935</v>
      </c>
      <c r="D280" s="172" t="s">
        <v>186</v>
      </c>
      <c r="E280" s="173">
        <v>6.9</v>
      </c>
      <c r="F280" s="174"/>
      <c r="G280" s="175">
        <f>ROUND(E280*F280,2)</f>
        <v>0</v>
      </c>
      <c r="H280" s="174"/>
      <c r="I280" s="175">
        <f>ROUND(E280*H280,2)</f>
        <v>0</v>
      </c>
      <c r="J280" s="174"/>
      <c r="K280" s="175">
        <f>ROUND(E280*J280,2)</f>
        <v>0</v>
      </c>
      <c r="L280" s="175">
        <v>21</v>
      </c>
      <c r="M280" s="175">
        <f>G280*(1+L280/100)</f>
        <v>0</v>
      </c>
      <c r="N280" s="173">
        <v>6.0000000000000002E-5</v>
      </c>
      <c r="O280" s="173">
        <f>ROUND(E280*N280,2)</f>
        <v>0</v>
      </c>
      <c r="P280" s="173">
        <v>0</v>
      </c>
      <c r="Q280" s="173">
        <f>ROUND(E280*P280,2)</f>
        <v>0</v>
      </c>
      <c r="R280" s="175"/>
      <c r="S280" s="175" t="s">
        <v>309</v>
      </c>
      <c r="T280" s="176" t="s">
        <v>310</v>
      </c>
      <c r="U280" s="157">
        <v>2.5999999999999999E-2</v>
      </c>
      <c r="V280" s="157">
        <f>ROUND(E280*U280,2)</f>
        <v>0.18</v>
      </c>
      <c r="W280" s="157"/>
      <c r="X280" s="157" t="s">
        <v>164</v>
      </c>
      <c r="Y280" s="157" t="s">
        <v>165</v>
      </c>
      <c r="Z280" s="147"/>
      <c r="AA280" s="147"/>
      <c r="AB280" s="147"/>
      <c r="AC280" s="147"/>
      <c r="AD280" s="147"/>
      <c r="AE280" s="147"/>
      <c r="AF280" s="147"/>
      <c r="AG280" s="147" t="s">
        <v>166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250" t="s">
        <v>936</v>
      </c>
      <c r="D281" s="251"/>
      <c r="E281" s="251"/>
      <c r="F281" s="251"/>
      <c r="G281" s="251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168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0" t="s">
        <v>937</v>
      </c>
      <c r="D282" s="158"/>
      <c r="E282" s="159">
        <v>6.9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170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13.6" x14ac:dyDescent="0.2">
      <c r="A283" s="163" t="s">
        <v>157</v>
      </c>
      <c r="B283" s="164" t="s">
        <v>124</v>
      </c>
      <c r="C283" s="178" t="s">
        <v>125</v>
      </c>
      <c r="D283" s="165"/>
      <c r="E283" s="166"/>
      <c r="F283" s="167"/>
      <c r="G283" s="167">
        <f>SUMIF(AG284:AG320,"&lt;&gt;NOR",G284:G320)</f>
        <v>0</v>
      </c>
      <c r="H283" s="167"/>
      <c r="I283" s="167">
        <f>SUM(I284:I320)</f>
        <v>0</v>
      </c>
      <c r="J283" s="167"/>
      <c r="K283" s="167">
        <f>SUM(K284:K320)</f>
        <v>0</v>
      </c>
      <c r="L283" s="167"/>
      <c r="M283" s="167">
        <f>SUM(M284:M320)</f>
        <v>0</v>
      </c>
      <c r="N283" s="166"/>
      <c r="O283" s="166">
        <f>SUM(O284:O320)</f>
        <v>0</v>
      </c>
      <c r="P283" s="166"/>
      <c r="Q283" s="166">
        <f>SUM(Q284:Q320)</f>
        <v>0</v>
      </c>
      <c r="R283" s="167"/>
      <c r="S283" s="167"/>
      <c r="T283" s="168"/>
      <c r="U283" s="162"/>
      <c r="V283" s="162">
        <f>SUM(V284:V320)</f>
        <v>21.21</v>
      </c>
      <c r="W283" s="162"/>
      <c r="X283" s="162"/>
      <c r="Y283" s="162"/>
      <c r="AG283" t="s">
        <v>158</v>
      </c>
    </row>
    <row r="284" spans="1:60" ht="21.75" outlineLevel="1" x14ac:dyDescent="0.2">
      <c r="A284" s="170">
        <v>83</v>
      </c>
      <c r="B284" s="171" t="s">
        <v>938</v>
      </c>
      <c r="C284" s="179" t="s">
        <v>939</v>
      </c>
      <c r="D284" s="172" t="s">
        <v>324</v>
      </c>
      <c r="E284" s="173">
        <v>14.40175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0</v>
      </c>
      <c r="O284" s="173">
        <f>ROUND(E284*N284,2)</f>
        <v>0</v>
      </c>
      <c r="P284" s="173">
        <v>0</v>
      </c>
      <c r="Q284" s="173">
        <f>ROUND(E284*P284,2)</f>
        <v>0</v>
      </c>
      <c r="R284" s="175" t="s">
        <v>940</v>
      </c>
      <c r="S284" s="175" t="s">
        <v>163</v>
      </c>
      <c r="T284" s="176" t="s">
        <v>163</v>
      </c>
      <c r="U284" s="157">
        <v>0.03</v>
      </c>
      <c r="V284" s="157">
        <f>ROUND(E284*U284,2)</f>
        <v>0.43</v>
      </c>
      <c r="W284" s="157"/>
      <c r="X284" s="157" t="s">
        <v>164</v>
      </c>
      <c r="Y284" s="157" t="s">
        <v>165</v>
      </c>
      <c r="Z284" s="147"/>
      <c r="AA284" s="147"/>
      <c r="AB284" s="147"/>
      <c r="AC284" s="147"/>
      <c r="AD284" s="147"/>
      <c r="AE284" s="147"/>
      <c r="AF284" s="147"/>
      <c r="AG284" s="147" t="s">
        <v>166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1.75" outlineLevel="2" x14ac:dyDescent="0.2">
      <c r="A285" s="154"/>
      <c r="B285" s="155"/>
      <c r="C285" s="248" t="s">
        <v>941</v>
      </c>
      <c r="D285" s="249"/>
      <c r="E285" s="249"/>
      <c r="F285" s="249"/>
      <c r="G285" s="249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188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77" t="str">
        <f>C285</f>
        <v>s popřípadným nutným naložením do dopravního zařízení, s vyprázdněním dopravního zařízení na hromadu nebo do dopravního prostředku, vč. příplatku za každých dalších i započatých 3,5 m výšky nad 3,5 m,</v>
      </c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0" t="s">
        <v>942</v>
      </c>
      <c r="D286" s="158"/>
      <c r="E286" s="159">
        <v>14.40175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170</v>
      </c>
      <c r="AH286" s="147">
        <v>5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0">
        <v>84</v>
      </c>
      <c r="B287" s="171" t="s">
        <v>943</v>
      </c>
      <c r="C287" s="179" t="s">
        <v>944</v>
      </c>
      <c r="D287" s="172" t="s">
        <v>324</v>
      </c>
      <c r="E287" s="173">
        <v>7.03355</v>
      </c>
      <c r="F287" s="174"/>
      <c r="G287" s="175">
        <f>ROUND(E287*F287,2)</f>
        <v>0</v>
      </c>
      <c r="H287" s="174"/>
      <c r="I287" s="175">
        <f>ROUND(E287*H287,2)</f>
        <v>0</v>
      </c>
      <c r="J287" s="174"/>
      <c r="K287" s="175">
        <f>ROUND(E287*J287,2)</f>
        <v>0</v>
      </c>
      <c r="L287" s="175">
        <v>21</v>
      </c>
      <c r="M287" s="175">
        <f>G287*(1+L287/100)</f>
        <v>0</v>
      </c>
      <c r="N287" s="173">
        <v>0</v>
      </c>
      <c r="O287" s="173">
        <f>ROUND(E287*N287,2)</f>
        <v>0</v>
      </c>
      <c r="P287" s="173">
        <v>0</v>
      </c>
      <c r="Q287" s="173">
        <f>ROUND(E287*P287,2)</f>
        <v>0</v>
      </c>
      <c r="R287" s="175" t="s">
        <v>516</v>
      </c>
      <c r="S287" s="175" t="s">
        <v>163</v>
      </c>
      <c r="T287" s="176" t="s">
        <v>163</v>
      </c>
      <c r="U287" s="157">
        <v>0</v>
      </c>
      <c r="V287" s="157">
        <f>ROUND(E287*U287,2)</f>
        <v>0</v>
      </c>
      <c r="W287" s="157"/>
      <c r="X287" s="157" t="s">
        <v>164</v>
      </c>
      <c r="Y287" s="157" t="s">
        <v>165</v>
      </c>
      <c r="Z287" s="147"/>
      <c r="AA287" s="147"/>
      <c r="AB287" s="147"/>
      <c r="AC287" s="147"/>
      <c r="AD287" s="147"/>
      <c r="AE287" s="147"/>
      <c r="AF287" s="147"/>
      <c r="AG287" s="147" t="s">
        <v>166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1.75" outlineLevel="2" x14ac:dyDescent="0.2">
      <c r="A288" s="154"/>
      <c r="B288" s="155"/>
      <c r="C288" s="250" t="s">
        <v>624</v>
      </c>
      <c r="D288" s="251"/>
      <c r="E288" s="251"/>
      <c r="F288" s="251"/>
      <c r="G288" s="251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168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77" t="str">
        <f>C288</f>
        <v>Pro vyjádření výnosu ve prospěch zhotovitele je nutné jednotkovou cenu uvést se záporným znaménkem. (Získaná částka ponižuje náklad stavby.)</v>
      </c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180" t="s">
        <v>945</v>
      </c>
      <c r="D289" s="158"/>
      <c r="E289" s="159">
        <v>0.25312000000000001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170</v>
      </c>
      <c r="AH289" s="147">
        <v>7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0" t="s">
        <v>946</v>
      </c>
      <c r="D290" s="158"/>
      <c r="E290" s="159">
        <v>0.60636000000000001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170</v>
      </c>
      <c r="AH290" s="147">
        <v>7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0" t="s">
        <v>947</v>
      </c>
      <c r="D291" s="158"/>
      <c r="E291" s="159">
        <v>1.01586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170</v>
      </c>
      <c r="AH291" s="147">
        <v>7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0" t="s">
        <v>948</v>
      </c>
      <c r="D292" s="158"/>
      <c r="E292" s="159">
        <v>3.8027099999999998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170</v>
      </c>
      <c r="AH292" s="147">
        <v>7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0" t="s">
        <v>949</v>
      </c>
      <c r="D293" s="158"/>
      <c r="E293" s="159">
        <v>2.8199999999999999E-2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170</v>
      </c>
      <c r="AH293" s="147">
        <v>7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0" t="s">
        <v>950</v>
      </c>
      <c r="D294" s="158"/>
      <c r="E294" s="159">
        <v>0.16600000000000001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170</v>
      </c>
      <c r="AH294" s="147">
        <v>7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0" t="s">
        <v>951</v>
      </c>
      <c r="D295" s="158"/>
      <c r="E295" s="159">
        <v>0.23400000000000001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170</v>
      </c>
      <c r="AH295" s="147">
        <v>7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0" t="s">
        <v>952</v>
      </c>
      <c r="D296" s="158"/>
      <c r="E296" s="159">
        <v>4.4000000000000003E-3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170</v>
      </c>
      <c r="AH296" s="147">
        <v>7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0" t="s">
        <v>953</v>
      </c>
      <c r="D297" s="158"/>
      <c r="E297" s="159">
        <v>0.92290000000000005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170</v>
      </c>
      <c r="AH297" s="147">
        <v>7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0">
        <v>85</v>
      </c>
      <c r="B298" s="171" t="s">
        <v>643</v>
      </c>
      <c r="C298" s="179" t="s">
        <v>644</v>
      </c>
      <c r="D298" s="172" t="s">
        <v>324</v>
      </c>
      <c r="E298" s="173">
        <v>14.40175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3">
        <v>0</v>
      </c>
      <c r="O298" s="173">
        <f>ROUND(E298*N298,2)</f>
        <v>0</v>
      </c>
      <c r="P298" s="173">
        <v>0</v>
      </c>
      <c r="Q298" s="173">
        <f>ROUND(E298*P298,2)</f>
        <v>0</v>
      </c>
      <c r="R298" s="175" t="s">
        <v>516</v>
      </c>
      <c r="S298" s="175" t="s">
        <v>163</v>
      </c>
      <c r="T298" s="176" t="s">
        <v>163</v>
      </c>
      <c r="U298" s="157">
        <v>0.94199999999999995</v>
      </c>
      <c r="V298" s="157">
        <f>ROUND(E298*U298,2)</f>
        <v>13.57</v>
      </c>
      <c r="W298" s="157"/>
      <c r="X298" s="157" t="s">
        <v>164</v>
      </c>
      <c r="Y298" s="157" t="s">
        <v>165</v>
      </c>
      <c r="Z298" s="147"/>
      <c r="AA298" s="147"/>
      <c r="AB298" s="147"/>
      <c r="AC298" s="147"/>
      <c r="AD298" s="147"/>
      <c r="AE298" s="147"/>
      <c r="AF298" s="147"/>
      <c r="AG298" s="147" t="s">
        <v>166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0" t="s">
        <v>942</v>
      </c>
      <c r="D299" s="158"/>
      <c r="E299" s="159">
        <v>14.40175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170</v>
      </c>
      <c r="AH299" s="147">
        <v>5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0">
        <v>86</v>
      </c>
      <c r="B300" s="171" t="s">
        <v>954</v>
      </c>
      <c r="C300" s="179" t="s">
        <v>955</v>
      </c>
      <c r="D300" s="172" t="s">
        <v>324</v>
      </c>
      <c r="E300" s="173">
        <v>14.40175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3">
        <v>0</v>
      </c>
      <c r="O300" s="173">
        <f>ROUND(E300*N300,2)</f>
        <v>0</v>
      </c>
      <c r="P300" s="173">
        <v>0</v>
      </c>
      <c r="Q300" s="173">
        <f>ROUND(E300*P300,2)</f>
        <v>0</v>
      </c>
      <c r="R300" s="175" t="s">
        <v>516</v>
      </c>
      <c r="S300" s="175" t="s">
        <v>163</v>
      </c>
      <c r="T300" s="176" t="s">
        <v>163</v>
      </c>
      <c r="U300" s="157">
        <v>0</v>
      </c>
      <c r="V300" s="157">
        <f>ROUND(E300*U300,2)</f>
        <v>0</v>
      </c>
      <c r="W300" s="157"/>
      <c r="X300" s="157" t="s">
        <v>164</v>
      </c>
      <c r="Y300" s="157" t="s">
        <v>165</v>
      </c>
      <c r="Z300" s="147"/>
      <c r="AA300" s="147"/>
      <c r="AB300" s="147"/>
      <c r="AC300" s="147"/>
      <c r="AD300" s="147"/>
      <c r="AE300" s="147"/>
      <c r="AF300" s="147"/>
      <c r="AG300" s="147" t="s">
        <v>166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80" t="s">
        <v>942</v>
      </c>
      <c r="D301" s="158"/>
      <c r="E301" s="159">
        <v>14.40175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170</v>
      </c>
      <c r="AH301" s="147">
        <v>5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0">
        <v>87</v>
      </c>
      <c r="B302" s="171" t="s">
        <v>646</v>
      </c>
      <c r="C302" s="179" t="s">
        <v>647</v>
      </c>
      <c r="D302" s="172" t="s">
        <v>324</v>
      </c>
      <c r="E302" s="173">
        <v>14.40175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3">
        <v>0</v>
      </c>
      <c r="O302" s="173">
        <f>ROUND(E302*N302,2)</f>
        <v>0</v>
      </c>
      <c r="P302" s="173">
        <v>0</v>
      </c>
      <c r="Q302" s="173">
        <f>ROUND(E302*P302,2)</f>
        <v>0</v>
      </c>
      <c r="R302" s="175" t="s">
        <v>588</v>
      </c>
      <c r="S302" s="175" t="s">
        <v>163</v>
      </c>
      <c r="T302" s="176" t="s">
        <v>163</v>
      </c>
      <c r="U302" s="157">
        <v>4.2000000000000003E-2</v>
      </c>
      <c r="V302" s="157">
        <f>ROUND(E302*U302,2)</f>
        <v>0.6</v>
      </c>
      <c r="W302" s="157"/>
      <c r="X302" s="157" t="s">
        <v>164</v>
      </c>
      <c r="Y302" s="157" t="s">
        <v>165</v>
      </c>
      <c r="Z302" s="147"/>
      <c r="AA302" s="147"/>
      <c r="AB302" s="147"/>
      <c r="AC302" s="147"/>
      <c r="AD302" s="147"/>
      <c r="AE302" s="147"/>
      <c r="AF302" s="147"/>
      <c r="AG302" s="147" t="s">
        <v>166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48" t="s">
        <v>648</v>
      </c>
      <c r="D303" s="249"/>
      <c r="E303" s="249"/>
      <c r="F303" s="249"/>
      <c r="G303" s="249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188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80" t="s">
        <v>942</v>
      </c>
      <c r="D304" s="158"/>
      <c r="E304" s="159">
        <v>14.40175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170</v>
      </c>
      <c r="AH304" s="147">
        <v>5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0">
        <v>88</v>
      </c>
      <c r="B305" s="171" t="s">
        <v>649</v>
      </c>
      <c r="C305" s="179" t="s">
        <v>650</v>
      </c>
      <c r="D305" s="172" t="s">
        <v>324</v>
      </c>
      <c r="E305" s="173">
        <v>14.40175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3">
        <v>0</v>
      </c>
      <c r="O305" s="173">
        <f>ROUND(E305*N305,2)</f>
        <v>0</v>
      </c>
      <c r="P305" s="173">
        <v>0</v>
      </c>
      <c r="Q305" s="173">
        <f>ROUND(E305*P305,2)</f>
        <v>0</v>
      </c>
      <c r="R305" s="175" t="s">
        <v>588</v>
      </c>
      <c r="S305" s="175" t="s">
        <v>163</v>
      </c>
      <c r="T305" s="176" t="s">
        <v>163</v>
      </c>
      <c r="U305" s="157">
        <v>0</v>
      </c>
      <c r="V305" s="157">
        <f>ROUND(E305*U305,2)</f>
        <v>0</v>
      </c>
      <c r="W305" s="157"/>
      <c r="X305" s="157" t="s">
        <v>164</v>
      </c>
      <c r="Y305" s="157" t="s">
        <v>165</v>
      </c>
      <c r="Z305" s="147"/>
      <c r="AA305" s="147"/>
      <c r="AB305" s="147"/>
      <c r="AC305" s="147"/>
      <c r="AD305" s="147"/>
      <c r="AE305" s="147"/>
      <c r="AF305" s="147"/>
      <c r="AG305" s="147" t="s">
        <v>166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48" t="s">
        <v>648</v>
      </c>
      <c r="D306" s="249"/>
      <c r="E306" s="249"/>
      <c r="F306" s="249"/>
      <c r="G306" s="249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188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80" t="s">
        <v>956</v>
      </c>
      <c r="D307" s="158"/>
      <c r="E307" s="159">
        <v>14.40175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170</v>
      </c>
      <c r="AH307" s="147">
        <v>5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0">
        <v>89</v>
      </c>
      <c r="B308" s="171" t="s">
        <v>957</v>
      </c>
      <c r="C308" s="179" t="s">
        <v>958</v>
      </c>
      <c r="D308" s="172" t="s">
        <v>324</v>
      </c>
      <c r="E308" s="173">
        <v>6.1681999999999997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21</v>
      </c>
      <c r="M308" s="175">
        <f>G308*(1+L308/100)</f>
        <v>0</v>
      </c>
      <c r="N308" s="173">
        <v>0</v>
      </c>
      <c r="O308" s="173">
        <f>ROUND(E308*N308,2)</f>
        <v>0</v>
      </c>
      <c r="P308" s="173">
        <v>0</v>
      </c>
      <c r="Q308" s="173">
        <f>ROUND(E308*P308,2)</f>
        <v>0</v>
      </c>
      <c r="R308" s="175" t="s">
        <v>516</v>
      </c>
      <c r="S308" s="175" t="s">
        <v>163</v>
      </c>
      <c r="T308" s="176" t="s">
        <v>163</v>
      </c>
      <c r="U308" s="157">
        <v>0</v>
      </c>
      <c r="V308" s="157">
        <f>ROUND(E308*U308,2)</f>
        <v>0</v>
      </c>
      <c r="W308" s="157"/>
      <c r="X308" s="157" t="s">
        <v>164</v>
      </c>
      <c r="Y308" s="157" t="s">
        <v>165</v>
      </c>
      <c r="Z308" s="147"/>
      <c r="AA308" s="147"/>
      <c r="AB308" s="147"/>
      <c r="AC308" s="147"/>
      <c r="AD308" s="147"/>
      <c r="AE308" s="147"/>
      <c r="AF308" s="147"/>
      <c r="AG308" s="147" t="s">
        <v>166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250" t="s">
        <v>959</v>
      </c>
      <c r="D309" s="251"/>
      <c r="E309" s="251"/>
      <c r="F309" s="251"/>
      <c r="G309" s="251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168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80" t="s">
        <v>960</v>
      </c>
      <c r="D310" s="158"/>
      <c r="E310" s="159">
        <v>6.1681999999999997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170</v>
      </c>
      <c r="AH310" s="147">
        <v>7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1.75" outlineLevel="1" x14ac:dyDescent="0.2">
      <c r="A311" s="170">
        <v>90</v>
      </c>
      <c r="B311" s="171" t="s">
        <v>683</v>
      </c>
      <c r="C311" s="179" t="s">
        <v>684</v>
      </c>
      <c r="D311" s="172" t="s">
        <v>324</v>
      </c>
      <c r="E311" s="173">
        <v>1.2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3">
        <v>0</v>
      </c>
      <c r="O311" s="173">
        <f>ROUND(E311*N311,2)</f>
        <v>0</v>
      </c>
      <c r="P311" s="173">
        <v>0</v>
      </c>
      <c r="Q311" s="173">
        <f>ROUND(E311*P311,2)</f>
        <v>0</v>
      </c>
      <c r="R311" s="175" t="s">
        <v>516</v>
      </c>
      <c r="S311" s="175" t="s">
        <v>163</v>
      </c>
      <c r="T311" s="176" t="s">
        <v>163</v>
      </c>
      <c r="U311" s="157">
        <v>0</v>
      </c>
      <c r="V311" s="157">
        <f>ROUND(E311*U311,2)</f>
        <v>0</v>
      </c>
      <c r="W311" s="157"/>
      <c r="X311" s="157" t="s">
        <v>164</v>
      </c>
      <c r="Y311" s="157" t="s">
        <v>165</v>
      </c>
      <c r="Z311" s="147"/>
      <c r="AA311" s="147"/>
      <c r="AB311" s="147"/>
      <c r="AC311" s="147"/>
      <c r="AD311" s="147"/>
      <c r="AE311" s="147"/>
      <c r="AF311" s="147"/>
      <c r="AG311" s="147" t="s">
        <v>166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80" t="s">
        <v>685</v>
      </c>
      <c r="D312" s="158"/>
      <c r="E312" s="159">
        <v>1.2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1.75" outlineLevel="1" x14ac:dyDescent="0.2">
      <c r="A313" s="170">
        <v>91</v>
      </c>
      <c r="B313" s="171" t="s">
        <v>961</v>
      </c>
      <c r="C313" s="179" t="s">
        <v>962</v>
      </c>
      <c r="D313" s="172" t="s">
        <v>324</v>
      </c>
      <c r="E313" s="173">
        <v>14.40175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3">
        <v>0</v>
      </c>
      <c r="O313" s="173">
        <f>ROUND(E313*N313,2)</f>
        <v>0</v>
      </c>
      <c r="P313" s="173">
        <v>0</v>
      </c>
      <c r="Q313" s="173">
        <f>ROUND(E313*P313,2)</f>
        <v>0</v>
      </c>
      <c r="R313" s="175" t="s">
        <v>428</v>
      </c>
      <c r="S313" s="175" t="s">
        <v>163</v>
      </c>
      <c r="T313" s="176" t="s">
        <v>163</v>
      </c>
      <c r="U313" s="157">
        <v>0.36</v>
      </c>
      <c r="V313" s="157">
        <f>ROUND(E313*U313,2)</f>
        <v>5.18</v>
      </c>
      <c r="W313" s="157"/>
      <c r="X313" s="157" t="s">
        <v>164</v>
      </c>
      <c r="Y313" s="157" t="s">
        <v>165</v>
      </c>
      <c r="Z313" s="147"/>
      <c r="AA313" s="147"/>
      <c r="AB313" s="147"/>
      <c r="AC313" s="147"/>
      <c r="AD313" s="147"/>
      <c r="AE313" s="147"/>
      <c r="AF313" s="147"/>
      <c r="AG313" s="147" t="s">
        <v>166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48" t="s">
        <v>963</v>
      </c>
      <c r="D314" s="249"/>
      <c r="E314" s="249"/>
      <c r="F314" s="249"/>
      <c r="G314" s="249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188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77" t="str">
        <f>C314</f>
        <v>nebo vybouraných hmot nošením nebo přehazováním k místu nakládky přístupnému normálním dopravním prostředkům do 10 m,</v>
      </c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0" t="s">
        <v>942</v>
      </c>
      <c r="D315" s="158"/>
      <c r="E315" s="159">
        <v>14.40175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170</v>
      </c>
      <c r="AH315" s="147">
        <v>5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1.75" outlineLevel="1" x14ac:dyDescent="0.2">
      <c r="A316" s="170">
        <v>92</v>
      </c>
      <c r="B316" s="171" t="s">
        <v>964</v>
      </c>
      <c r="C316" s="179" t="s">
        <v>965</v>
      </c>
      <c r="D316" s="172" t="s">
        <v>324</v>
      </c>
      <c r="E316" s="173">
        <v>14.40175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3">
        <v>0</v>
      </c>
      <c r="O316" s="173">
        <f>ROUND(E316*N316,2)</f>
        <v>0</v>
      </c>
      <c r="P316" s="173">
        <v>0</v>
      </c>
      <c r="Q316" s="173">
        <f>ROUND(E316*P316,2)</f>
        <v>0</v>
      </c>
      <c r="R316" s="175" t="s">
        <v>428</v>
      </c>
      <c r="S316" s="175" t="s">
        <v>163</v>
      </c>
      <c r="T316" s="176" t="s">
        <v>163</v>
      </c>
      <c r="U316" s="157">
        <v>9.9000000000000005E-2</v>
      </c>
      <c r="V316" s="157">
        <f>ROUND(E316*U316,2)</f>
        <v>1.43</v>
      </c>
      <c r="W316" s="157"/>
      <c r="X316" s="157" t="s">
        <v>164</v>
      </c>
      <c r="Y316" s="157" t="s">
        <v>165</v>
      </c>
      <c r="Z316" s="147"/>
      <c r="AA316" s="147"/>
      <c r="AB316" s="147"/>
      <c r="AC316" s="147"/>
      <c r="AD316" s="147"/>
      <c r="AE316" s="147"/>
      <c r="AF316" s="147"/>
      <c r="AG316" s="147" t="s">
        <v>166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48" t="s">
        <v>966</v>
      </c>
      <c r="D317" s="249"/>
      <c r="E317" s="249"/>
      <c r="F317" s="249"/>
      <c r="G317" s="249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188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80" t="s">
        <v>967</v>
      </c>
      <c r="D318" s="158"/>
      <c r="E318" s="159">
        <v>7.03355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170</v>
      </c>
      <c r="AH318" s="147">
        <v>5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0" t="s">
        <v>968</v>
      </c>
      <c r="D319" s="158"/>
      <c r="E319" s="159">
        <v>6.1681999999999997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170</v>
      </c>
      <c r="AH319" s="147">
        <v>5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0" t="s">
        <v>969</v>
      </c>
      <c r="D320" s="158"/>
      <c r="E320" s="159">
        <v>1.2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170</v>
      </c>
      <c r="AH320" s="147">
        <v>5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33" x14ac:dyDescent="0.2">
      <c r="A321" s="3"/>
      <c r="B321" s="4"/>
      <c r="C321" s="182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E321">
        <v>15</v>
      </c>
      <c r="AF321">
        <v>21</v>
      </c>
      <c r="AG321" t="s">
        <v>143</v>
      </c>
    </row>
    <row r="322" spans="1:33" ht="13.6" x14ac:dyDescent="0.2">
      <c r="A322" s="150"/>
      <c r="B322" s="151" t="s">
        <v>29</v>
      </c>
      <c r="C322" s="183"/>
      <c r="D322" s="152"/>
      <c r="E322" s="153"/>
      <c r="F322" s="153"/>
      <c r="G322" s="169">
        <f>G8+G13+G44+G47+G54+G75+G121+G151+G165+G182+G185+G190+G267+G283</f>
        <v>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f>SUMIF(L7:L320,AE321,G7:G320)</f>
        <v>0</v>
      </c>
      <c r="AF322">
        <f>SUMIF(L7:L320,AF321,G7:G320)</f>
        <v>0</v>
      </c>
      <c r="AG322" t="s">
        <v>686</v>
      </c>
    </row>
    <row r="323" spans="1:33" x14ac:dyDescent="0.2">
      <c r="C323" s="184"/>
      <c r="D323" s="10"/>
      <c r="AG323" t="s">
        <v>688</v>
      </c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N0Vb5v9a0+RQ9p5ePVyKzh6msNt/h00f21ZYTf49sUztjMW/+XS7C/KqOJ64Wbz5rJ9J7WqLp1cbhQRBnWw8A==" saltValue="WGeCu4EYJSoqZK5jKeK3Lg==" spinCount="100000" sheet="1" formatRows="0"/>
  <mergeCells count="93">
    <mergeCell ref="C28:G28"/>
    <mergeCell ref="A1:G1"/>
    <mergeCell ref="C2:G2"/>
    <mergeCell ref="C3:G3"/>
    <mergeCell ref="C4:G4"/>
    <mergeCell ref="C10:G10"/>
    <mergeCell ref="C11:G11"/>
    <mergeCell ref="C15:G15"/>
    <mergeCell ref="C16:G16"/>
    <mergeCell ref="C19:G19"/>
    <mergeCell ref="C22:G22"/>
    <mergeCell ref="C25:G25"/>
    <mergeCell ref="C77:G77"/>
    <mergeCell ref="C31:G31"/>
    <mergeCell ref="C34:G34"/>
    <mergeCell ref="C39:G39"/>
    <mergeCell ref="C42:G42"/>
    <mergeCell ref="C49:G49"/>
    <mergeCell ref="C50:G50"/>
    <mergeCell ref="C63:G63"/>
    <mergeCell ref="C66:G66"/>
    <mergeCell ref="C69:G69"/>
    <mergeCell ref="C72:G72"/>
    <mergeCell ref="C74:G74"/>
    <mergeCell ref="C126:G126"/>
    <mergeCell ref="C81:G81"/>
    <mergeCell ref="C84:G84"/>
    <mergeCell ref="C87:G87"/>
    <mergeCell ref="C90:G90"/>
    <mergeCell ref="C93:G93"/>
    <mergeCell ref="C96:G96"/>
    <mergeCell ref="C99:G99"/>
    <mergeCell ref="C102:G102"/>
    <mergeCell ref="C105:G105"/>
    <mergeCell ref="C110:G110"/>
    <mergeCell ref="C123:G123"/>
    <mergeCell ref="C174:G174"/>
    <mergeCell ref="C135:G135"/>
    <mergeCell ref="C144:G144"/>
    <mergeCell ref="C147:G147"/>
    <mergeCell ref="C153:G153"/>
    <mergeCell ref="C162:G162"/>
    <mergeCell ref="C164:G164"/>
    <mergeCell ref="C167:G167"/>
    <mergeCell ref="C168:G168"/>
    <mergeCell ref="C169:G169"/>
    <mergeCell ref="C172:G172"/>
    <mergeCell ref="C173:G173"/>
    <mergeCell ref="C207:G207"/>
    <mergeCell ref="C178:G178"/>
    <mergeCell ref="C179:G179"/>
    <mergeCell ref="C180:G180"/>
    <mergeCell ref="C192:G192"/>
    <mergeCell ref="C193:G193"/>
    <mergeCell ref="C194:G194"/>
    <mergeCell ref="C198:G198"/>
    <mergeCell ref="C199:G199"/>
    <mergeCell ref="C200:G200"/>
    <mergeCell ref="C203:G203"/>
    <mergeCell ref="C204:G204"/>
    <mergeCell ref="C234:G234"/>
    <mergeCell ref="C208:G208"/>
    <mergeCell ref="C211:G211"/>
    <mergeCell ref="C212:G212"/>
    <mergeCell ref="C215:G215"/>
    <mergeCell ref="C216:G216"/>
    <mergeCell ref="C219:G219"/>
    <mergeCell ref="C220:G220"/>
    <mergeCell ref="C223:G223"/>
    <mergeCell ref="C224:G224"/>
    <mergeCell ref="C227:G227"/>
    <mergeCell ref="C230:G230"/>
    <mergeCell ref="C275:G275"/>
    <mergeCell ref="C237:G237"/>
    <mergeCell ref="C241:G241"/>
    <mergeCell ref="C244:G244"/>
    <mergeCell ref="C247:G247"/>
    <mergeCell ref="C250:G250"/>
    <mergeCell ref="C253:G253"/>
    <mergeCell ref="C256:G256"/>
    <mergeCell ref="C259:G259"/>
    <mergeCell ref="C264:G264"/>
    <mergeCell ref="C269:G269"/>
    <mergeCell ref="C274:G274"/>
    <mergeCell ref="C309:G309"/>
    <mergeCell ref="C314:G314"/>
    <mergeCell ref="C317:G317"/>
    <mergeCell ref="C278:G278"/>
    <mergeCell ref="C281:G281"/>
    <mergeCell ref="C285:G285"/>
    <mergeCell ref="C288:G288"/>
    <mergeCell ref="C303:G303"/>
    <mergeCell ref="C306:G30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0F69-DFED-4925-8AB3-52C57440CC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52</v>
      </c>
      <c r="C4" s="258" t="s">
        <v>53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94</v>
      </c>
      <c r="C8" s="178" t="s">
        <v>95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Y8" s="162"/>
      <c r="AG8" t="s">
        <v>158</v>
      </c>
    </row>
    <row r="9" spans="1:60" outlineLevel="1" x14ac:dyDescent="0.2">
      <c r="A9" s="170">
        <v>1</v>
      </c>
      <c r="B9" s="171" t="s">
        <v>521</v>
      </c>
      <c r="C9" s="179" t="s">
        <v>522</v>
      </c>
      <c r="D9" s="172" t="s">
        <v>523</v>
      </c>
      <c r="E9" s="173">
        <v>1000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318</v>
      </c>
      <c r="S9" s="175" t="s">
        <v>524</v>
      </c>
      <c r="T9" s="176" t="s">
        <v>524</v>
      </c>
      <c r="U9" s="157">
        <v>0</v>
      </c>
      <c r="V9" s="157">
        <f>ROUND(E9*U9,2)</f>
        <v>0</v>
      </c>
      <c r="W9" s="157"/>
      <c r="X9" s="157" t="s">
        <v>319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320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970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Drobný instalační materiál pro montáž sdělovacího vedení, spojovací materiál, konektory, štítky, vývodky, kabelový managment, atd.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0" t="s">
        <v>971</v>
      </c>
      <c r="D11" s="158"/>
      <c r="E11" s="159">
        <v>1000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13.6" x14ac:dyDescent="0.2">
      <c r="A12" s="163" t="s">
        <v>157</v>
      </c>
      <c r="B12" s="164" t="s">
        <v>116</v>
      </c>
      <c r="C12" s="178" t="s">
        <v>117</v>
      </c>
      <c r="D12" s="165"/>
      <c r="E12" s="166"/>
      <c r="F12" s="167"/>
      <c r="G12" s="167">
        <f>SUMIF(AG13:AG14,"&lt;&gt;NOR",G13:G14)</f>
        <v>0</v>
      </c>
      <c r="H12" s="167"/>
      <c r="I12" s="167">
        <f>SUM(I13:I14)</f>
        <v>0</v>
      </c>
      <c r="J12" s="167"/>
      <c r="K12" s="167">
        <f>SUM(K13:K14)</f>
        <v>0</v>
      </c>
      <c r="L12" s="167"/>
      <c r="M12" s="167">
        <f>SUM(M13:M14)</f>
        <v>0</v>
      </c>
      <c r="N12" s="166"/>
      <c r="O12" s="166">
        <f>SUM(O13:O14)</f>
        <v>0</v>
      </c>
      <c r="P12" s="166"/>
      <c r="Q12" s="166">
        <f>SUM(Q13:Q14)</f>
        <v>0</v>
      </c>
      <c r="R12" s="167"/>
      <c r="S12" s="167"/>
      <c r="T12" s="168"/>
      <c r="U12" s="162"/>
      <c r="V12" s="162">
        <f>SUM(V13:V14)</f>
        <v>0</v>
      </c>
      <c r="W12" s="162"/>
      <c r="X12" s="162"/>
      <c r="Y12" s="162"/>
      <c r="AG12" t="s">
        <v>158</v>
      </c>
    </row>
    <row r="13" spans="1:60" outlineLevel="1" x14ac:dyDescent="0.2">
      <c r="A13" s="170">
        <v>2</v>
      </c>
      <c r="B13" s="171" t="s">
        <v>859</v>
      </c>
      <c r="C13" s="179" t="s">
        <v>860</v>
      </c>
      <c r="D13" s="172" t="s">
        <v>335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8.0000000000000004E-4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318</v>
      </c>
      <c r="S13" s="175" t="s">
        <v>163</v>
      </c>
      <c r="T13" s="176" t="s">
        <v>163</v>
      </c>
      <c r="U13" s="157">
        <v>0</v>
      </c>
      <c r="V13" s="157">
        <f>ROUND(E13*U13,2)</f>
        <v>0</v>
      </c>
      <c r="W13" s="157"/>
      <c r="X13" s="157" t="s">
        <v>319</v>
      </c>
      <c r="Y13" s="157" t="s">
        <v>165</v>
      </c>
      <c r="Z13" s="147"/>
      <c r="AA13" s="147"/>
      <c r="AB13" s="147"/>
      <c r="AC13" s="147"/>
      <c r="AD13" s="147"/>
      <c r="AE13" s="147"/>
      <c r="AF13" s="147"/>
      <c r="AG13" s="147" t="s">
        <v>320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0" t="s">
        <v>72</v>
      </c>
      <c r="D14" s="158"/>
      <c r="E14" s="159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.6" x14ac:dyDescent="0.2">
      <c r="A15" s="163" t="s">
        <v>157</v>
      </c>
      <c r="B15" s="164" t="s">
        <v>118</v>
      </c>
      <c r="C15" s="178" t="s">
        <v>119</v>
      </c>
      <c r="D15" s="165"/>
      <c r="E15" s="166"/>
      <c r="F15" s="167"/>
      <c r="G15" s="167">
        <f>SUMIF(AG16:AG25,"&lt;&gt;NOR",G16:G25)</f>
        <v>0</v>
      </c>
      <c r="H15" s="167"/>
      <c r="I15" s="167">
        <f>SUM(I16:I25)</f>
        <v>0</v>
      </c>
      <c r="J15" s="167"/>
      <c r="K15" s="167">
        <f>SUM(K16:K25)</f>
        <v>0</v>
      </c>
      <c r="L15" s="167"/>
      <c r="M15" s="167">
        <f>SUM(M16:M25)</f>
        <v>0</v>
      </c>
      <c r="N15" s="166"/>
      <c r="O15" s="166">
        <f>SUM(O16:O25)</f>
        <v>0</v>
      </c>
      <c r="P15" s="166"/>
      <c r="Q15" s="166">
        <f>SUM(Q16:Q25)</f>
        <v>0</v>
      </c>
      <c r="R15" s="167"/>
      <c r="S15" s="167"/>
      <c r="T15" s="168"/>
      <c r="U15" s="162"/>
      <c r="V15" s="162">
        <f>SUM(V16:V25)</f>
        <v>23.74</v>
      </c>
      <c r="W15" s="162"/>
      <c r="X15" s="162"/>
      <c r="Y15" s="162"/>
      <c r="AG15" t="s">
        <v>158</v>
      </c>
    </row>
    <row r="16" spans="1:60" outlineLevel="1" x14ac:dyDescent="0.2">
      <c r="A16" s="170">
        <v>3</v>
      </c>
      <c r="B16" s="171" t="s">
        <v>972</v>
      </c>
      <c r="C16" s="179" t="s">
        <v>973</v>
      </c>
      <c r="D16" s="172" t="s">
        <v>335</v>
      </c>
      <c r="E16" s="173">
        <v>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3.0000000000000001E-5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163</v>
      </c>
      <c r="T16" s="176" t="s">
        <v>163</v>
      </c>
      <c r="U16" s="157">
        <v>0.3</v>
      </c>
      <c r="V16" s="157">
        <f>ROUND(E16*U16,2)</f>
        <v>2.4</v>
      </c>
      <c r="W16" s="157"/>
      <c r="X16" s="157" t="s">
        <v>164</v>
      </c>
      <c r="Y16" s="157" t="s">
        <v>165</v>
      </c>
      <c r="Z16" s="147"/>
      <c r="AA16" s="147"/>
      <c r="AB16" s="147"/>
      <c r="AC16" s="147"/>
      <c r="AD16" s="147"/>
      <c r="AE16" s="147"/>
      <c r="AF16" s="147"/>
      <c r="AG16" s="147" t="s">
        <v>166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0" t="s">
        <v>974</v>
      </c>
      <c r="D17" s="158"/>
      <c r="E17" s="159">
        <v>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4</v>
      </c>
      <c r="B18" s="171" t="s">
        <v>975</v>
      </c>
      <c r="C18" s="179" t="s">
        <v>976</v>
      </c>
      <c r="D18" s="172" t="s">
        <v>186</v>
      </c>
      <c r="E18" s="173">
        <v>224.6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163</v>
      </c>
      <c r="T18" s="176" t="s">
        <v>163</v>
      </c>
      <c r="U18" s="157">
        <v>7.6670000000000002E-2</v>
      </c>
      <c r="V18" s="157">
        <f>ROUND(E18*U18,2)</f>
        <v>17.22</v>
      </c>
      <c r="W18" s="157"/>
      <c r="X18" s="157" t="s">
        <v>164</v>
      </c>
      <c r="Y18" s="157" t="s">
        <v>165</v>
      </c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0" t="s">
        <v>977</v>
      </c>
      <c r="D19" s="158"/>
      <c r="E19" s="159">
        <v>224.6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5</v>
      </c>
      <c r="B20" s="171" t="s">
        <v>978</v>
      </c>
      <c r="C20" s="179" t="s">
        <v>979</v>
      </c>
      <c r="D20" s="172" t="s">
        <v>186</v>
      </c>
      <c r="E20" s="173">
        <v>224.6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163</v>
      </c>
      <c r="T20" s="176" t="s">
        <v>163</v>
      </c>
      <c r="U20" s="157">
        <v>0.01</v>
      </c>
      <c r="V20" s="157">
        <f>ROUND(E20*U20,2)</f>
        <v>2.25</v>
      </c>
      <c r="W20" s="157"/>
      <c r="X20" s="157" t="s">
        <v>164</v>
      </c>
      <c r="Y20" s="157" t="s">
        <v>165</v>
      </c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0" t="s">
        <v>977</v>
      </c>
      <c r="D21" s="158"/>
      <c r="E21" s="159">
        <v>224.6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6</v>
      </c>
      <c r="B22" s="171" t="s">
        <v>980</v>
      </c>
      <c r="C22" s="179" t="s">
        <v>981</v>
      </c>
      <c r="D22" s="172" t="s">
        <v>186</v>
      </c>
      <c r="E22" s="173">
        <v>224.6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163</v>
      </c>
      <c r="T22" s="176" t="s">
        <v>163</v>
      </c>
      <c r="U22" s="157">
        <v>8.3300000000000006E-3</v>
      </c>
      <c r="V22" s="157">
        <f>ROUND(E22*U22,2)</f>
        <v>1.87</v>
      </c>
      <c r="W22" s="157"/>
      <c r="X22" s="157" t="s">
        <v>164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0" t="s">
        <v>977</v>
      </c>
      <c r="D23" s="158"/>
      <c r="E23" s="159">
        <v>224.6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7</v>
      </c>
      <c r="B24" s="171" t="s">
        <v>982</v>
      </c>
      <c r="C24" s="179" t="s">
        <v>983</v>
      </c>
      <c r="D24" s="172" t="s">
        <v>186</v>
      </c>
      <c r="E24" s="173">
        <v>224.6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309</v>
      </c>
      <c r="T24" s="176" t="s">
        <v>310</v>
      </c>
      <c r="U24" s="157">
        <v>0</v>
      </c>
      <c r="V24" s="157">
        <f>ROUND(E24*U24,2)</f>
        <v>0</v>
      </c>
      <c r="W24" s="157"/>
      <c r="X24" s="157" t="s">
        <v>319</v>
      </c>
      <c r="Y24" s="157" t="s">
        <v>165</v>
      </c>
      <c r="Z24" s="147"/>
      <c r="AA24" s="147"/>
      <c r="AB24" s="147"/>
      <c r="AC24" s="147"/>
      <c r="AD24" s="147"/>
      <c r="AE24" s="147"/>
      <c r="AF24" s="147"/>
      <c r="AG24" s="147" t="s">
        <v>320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0" t="s">
        <v>984</v>
      </c>
      <c r="D25" s="158"/>
      <c r="E25" s="159">
        <v>224.6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.6" x14ac:dyDescent="0.2">
      <c r="A26" s="163" t="s">
        <v>157</v>
      </c>
      <c r="B26" s="164" t="s">
        <v>122</v>
      </c>
      <c r="C26" s="178" t="s">
        <v>123</v>
      </c>
      <c r="D26" s="165"/>
      <c r="E26" s="166"/>
      <c r="F26" s="167"/>
      <c r="G26" s="167">
        <f>SUMIF(AG27:AG32,"&lt;&gt;NOR",G27:G32)</f>
        <v>0</v>
      </c>
      <c r="H26" s="167"/>
      <c r="I26" s="167">
        <f>SUM(I27:I32)</f>
        <v>0</v>
      </c>
      <c r="J26" s="167"/>
      <c r="K26" s="167">
        <f>SUM(K27:K32)</f>
        <v>0</v>
      </c>
      <c r="L26" s="167"/>
      <c r="M26" s="167">
        <f>SUM(M27:M32)</f>
        <v>0</v>
      </c>
      <c r="N26" s="166"/>
      <c r="O26" s="166">
        <f>SUM(O27:O32)</f>
        <v>0.01</v>
      </c>
      <c r="P26" s="166"/>
      <c r="Q26" s="166">
        <f>SUM(Q27:Q32)</f>
        <v>0</v>
      </c>
      <c r="R26" s="167"/>
      <c r="S26" s="167"/>
      <c r="T26" s="168"/>
      <c r="U26" s="162"/>
      <c r="V26" s="162">
        <f>SUM(V27:V32)</f>
        <v>3.2600000000000002</v>
      </c>
      <c r="W26" s="162"/>
      <c r="X26" s="162"/>
      <c r="Y26" s="162"/>
      <c r="AG26" t="s">
        <v>158</v>
      </c>
    </row>
    <row r="27" spans="1:60" outlineLevel="1" x14ac:dyDescent="0.2">
      <c r="A27" s="170">
        <v>8</v>
      </c>
      <c r="B27" s="171" t="s">
        <v>985</v>
      </c>
      <c r="C27" s="179" t="s">
        <v>986</v>
      </c>
      <c r="D27" s="172" t="s">
        <v>186</v>
      </c>
      <c r="E27" s="173">
        <v>4.8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4.8000000000000001E-4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163</v>
      </c>
      <c r="T27" s="176" t="s">
        <v>163</v>
      </c>
      <c r="U27" s="157">
        <v>6.4000000000000001E-2</v>
      </c>
      <c r="V27" s="157">
        <f>ROUND(E27*U27,2)</f>
        <v>0.31</v>
      </c>
      <c r="W27" s="157"/>
      <c r="X27" s="157" t="s">
        <v>164</v>
      </c>
      <c r="Y27" s="157" t="s">
        <v>165</v>
      </c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0" t="s">
        <v>987</v>
      </c>
      <c r="D28" s="158"/>
      <c r="E28" s="159">
        <v>4.8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9</v>
      </c>
      <c r="B29" s="171" t="s">
        <v>988</v>
      </c>
      <c r="C29" s="179" t="s">
        <v>989</v>
      </c>
      <c r="D29" s="172" t="s">
        <v>186</v>
      </c>
      <c r="E29" s="173">
        <v>113.6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6.0000000000000002E-5</v>
      </c>
      <c r="O29" s="173">
        <f>ROUND(E29*N29,2)</f>
        <v>0.01</v>
      </c>
      <c r="P29" s="173">
        <v>0</v>
      </c>
      <c r="Q29" s="173">
        <f>ROUND(E29*P29,2)</f>
        <v>0</v>
      </c>
      <c r="R29" s="175"/>
      <c r="S29" s="175" t="s">
        <v>309</v>
      </c>
      <c r="T29" s="176" t="s">
        <v>310</v>
      </c>
      <c r="U29" s="157">
        <v>2.5999999999999999E-2</v>
      </c>
      <c r="V29" s="157">
        <f>ROUND(E29*U29,2)</f>
        <v>2.95</v>
      </c>
      <c r="W29" s="157"/>
      <c r="X29" s="157" t="s">
        <v>164</v>
      </c>
      <c r="Y29" s="157" t="s">
        <v>165</v>
      </c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990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52" t="s">
        <v>991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0" t="s">
        <v>992</v>
      </c>
      <c r="D32" s="158"/>
      <c r="E32" s="159">
        <v>113.6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143</v>
      </c>
    </row>
    <row r="34" spans="1:33" ht="13.6" x14ac:dyDescent="0.2">
      <c r="A34" s="150"/>
      <c r="B34" s="151" t="s">
        <v>29</v>
      </c>
      <c r="C34" s="183"/>
      <c r="D34" s="152"/>
      <c r="E34" s="153"/>
      <c r="F34" s="153"/>
      <c r="G34" s="169">
        <f>G8+G12+G15+G26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686</v>
      </c>
    </row>
    <row r="35" spans="1:33" x14ac:dyDescent="0.2">
      <c r="C35" s="184"/>
      <c r="D35" s="10"/>
      <c r="AG35" t="s">
        <v>688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LrhVUi908n0ec0HA9JDCVuAnmk/ZlTDM2W7E1Hf07swmdhS6Klz7NsYEs9yPqT5Q9h8ogcQuSgH9DUD7Chfcw==" saltValue="MjJwqXdX0M56QRCU2Cca+A==" spinCount="100000" sheet="1" formatRows="0"/>
  <mergeCells count="7">
    <mergeCell ref="C31:G31"/>
    <mergeCell ref="A1:G1"/>
    <mergeCell ref="C2:G2"/>
    <mergeCell ref="C3:G3"/>
    <mergeCell ref="C4:G4"/>
    <mergeCell ref="C10:G10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8DB4-BDA7-4CB0-B79B-01E7392D1C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54</v>
      </c>
      <c r="C4" s="258" t="s">
        <v>55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127</v>
      </c>
      <c r="C8" s="178" t="s">
        <v>27</v>
      </c>
      <c r="D8" s="165"/>
      <c r="E8" s="166"/>
      <c r="F8" s="167"/>
      <c r="G8" s="167">
        <f>SUMIF(AG9:AG39,"&lt;&gt;NOR",G9:G39)</f>
        <v>0</v>
      </c>
      <c r="H8" s="167"/>
      <c r="I8" s="167">
        <f>SUM(I9:I39)</f>
        <v>0</v>
      </c>
      <c r="J8" s="167"/>
      <c r="K8" s="167">
        <f>SUM(K9:K39)</f>
        <v>0</v>
      </c>
      <c r="L8" s="167"/>
      <c r="M8" s="167">
        <f>SUM(M9:M39)</f>
        <v>0</v>
      </c>
      <c r="N8" s="166"/>
      <c r="O8" s="166">
        <f>SUM(O9:O39)</f>
        <v>0</v>
      </c>
      <c r="P8" s="166"/>
      <c r="Q8" s="166">
        <f>SUM(Q9:Q39)</f>
        <v>0</v>
      </c>
      <c r="R8" s="167"/>
      <c r="S8" s="167"/>
      <c r="T8" s="168"/>
      <c r="U8" s="162"/>
      <c r="V8" s="162">
        <f>SUM(V9:V39)</f>
        <v>1</v>
      </c>
      <c r="W8" s="162"/>
      <c r="X8" s="162"/>
      <c r="Y8" s="162"/>
      <c r="AG8" t="s">
        <v>158</v>
      </c>
    </row>
    <row r="9" spans="1:60" outlineLevel="1" x14ac:dyDescent="0.2">
      <c r="A9" s="185">
        <v>1</v>
      </c>
      <c r="B9" s="186" t="s">
        <v>993</v>
      </c>
      <c r="C9" s="192" t="s">
        <v>994</v>
      </c>
      <c r="D9" s="187" t="s">
        <v>338</v>
      </c>
      <c r="E9" s="188">
        <v>1</v>
      </c>
      <c r="F9" s="189"/>
      <c r="G9" s="190">
        <f t="shared" ref="G9:G14" si="0">ROUND(E9*F9,2)</f>
        <v>0</v>
      </c>
      <c r="H9" s="189"/>
      <c r="I9" s="190">
        <f t="shared" ref="I9:I14" si="1">ROUND(E9*H9,2)</f>
        <v>0</v>
      </c>
      <c r="J9" s="189"/>
      <c r="K9" s="190">
        <f t="shared" ref="K9:K14" si="2">ROUND(E9*J9,2)</f>
        <v>0</v>
      </c>
      <c r="L9" s="190">
        <v>21</v>
      </c>
      <c r="M9" s="190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90"/>
      <c r="S9" s="190" t="s">
        <v>309</v>
      </c>
      <c r="T9" s="191" t="s">
        <v>310</v>
      </c>
      <c r="U9" s="157">
        <v>0</v>
      </c>
      <c r="V9" s="157">
        <f t="shared" ref="V9:V14" si="6">ROUND(E9*U9,2)</f>
        <v>0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5">
        <v>2</v>
      </c>
      <c r="B10" s="186" t="s">
        <v>995</v>
      </c>
      <c r="C10" s="192" t="s">
        <v>996</v>
      </c>
      <c r="D10" s="187" t="s">
        <v>338</v>
      </c>
      <c r="E10" s="188">
        <v>1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90" t="s">
        <v>581</v>
      </c>
      <c r="S10" s="190" t="s">
        <v>163</v>
      </c>
      <c r="T10" s="191" t="s">
        <v>310</v>
      </c>
      <c r="U10" s="157">
        <v>1</v>
      </c>
      <c r="V10" s="157">
        <f t="shared" si="6"/>
        <v>1</v>
      </c>
      <c r="W10" s="157"/>
      <c r="X10" s="157" t="s">
        <v>582</v>
      </c>
      <c r="Y10" s="157" t="s">
        <v>165</v>
      </c>
      <c r="Z10" s="147"/>
      <c r="AA10" s="147"/>
      <c r="AB10" s="147"/>
      <c r="AC10" s="147"/>
      <c r="AD10" s="147"/>
      <c r="AE10" s="147"/>
      <c r="AF10" s="147"/>
      <c r="AG10" s="147" t="s">
        <v>583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5">
        <v>3</v>
      </c>
      <c r="B11" s="186" t="s">
        <v>997</v>
      </c>
      <c r="C11" s="192" t="s">
        <v>998</v>
      </c>
      <c r="D11" s="187" t="s">
        <v>338</v>
      </c>
      <c r="E11" s="188">
        <v>1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90"/>
      <c r="S11" s="190" t="s">
        <v>309</v>
      </c>
      <c r="T11" s="191" t="s">
        <v>310</v>
      </c>
      <c r="U11" s="157">
        <v>0</v>
      </c>
      <c r="V11" s="157">
        <f t="shared" si="6"/>
        <v>0</v>
      </c>
      <c r="W11" s="157"/>
      <c r="X11" s="157" t="s">
        <v>582</v>
      </c>
      <c r="Y11" s="157" t="s">
        <v>165</v>
      </c>
      <c r="Z11" s="147"/>
      <c r="AA11" s="147"/>
      <c r="AB11" s="147"/>
      <c r="AC11" s="147"/>
      <c r="AD11" s="147"/>
      <c r="AE11" s="147"/>
      <c r="AF11" s="147"/>
      <c r="AG11" s="147" t="s">
        <v>583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5">
        <v>4</v>
      </c>
      <c r="B12" s="186" t="s">
        <v>999</v>
      </c>
      <c r="C12" s="192" t="s">
        <v>1000</v>
      </c>
      <c r="D12" s="187" t="s">
        <v>338</v>
      </c>
      <c r="E12" s="188">
        <v>1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90"/>
      <c r="S12" s="190" t="s">
        <v>309</v>
      </c>
      <c r="T12" s="191" t="s">
        <v>310</v>
      </c>
      <c r="U12" s="157">
        <v>0</v>
      </c>
      <c r="V12" s="157">
        <f t="shared" si="6"/>
        <v>0</v>
      </c>
      <c r="W12" s="157"/>
      <c r="X12" s="157" t="s">
        <v>582</v>
      </c>
      <c r="Y12" s="157" t="s">
        <v>165</v>
      </c>
      <c r="Z12" s="147"/>
      <c r="AA12" s="147"/>
      <c r="AB12" s="147"/>
      <c r="AC12" s="147"/>
      <c r="AD12" s="147"/>
      <c r="AE12" s="147"/>
      <c r="AF12" s="147"/>
      <c r="AG12" s="147" t="s">
        <v>583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5">
        <v>5</v>
      </c>
      <c r="B13" s="186" t="s">
        <v>1001</v>
      </c>
      <c r="C13" s="192" t="s">
        <v>1002</v>
      </c>
      <c r="D13" s="187" t="s">
        <v>338</v>
      </c>
      <c r="E13" s="188">
        <v>1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90"/>
      <c r="S13" s="190" t="s">
        <v>309</v>
      </c>
      <c r="T13" s="191" t="s">
        <v>310</v>
      </c>
      <c r="U13" s="157">
        <v>0</v>
      </c>
      <c r="V13" s="157">
        <f t="shared" si="6"/>
        <v>0</v>
      </c>
      <c r="W13" s="157"/>
      <c r="X13" s="157" t="s">
        <v>582</v>
      </c>
      <c r="Y13" s="157" t="s">
        <v>165</v>
      </c>
      <c r="Z13" s="147"/>
      <c r="AA13" s="147"/>
      <c r="AB13" s="147"/>
      <c r="AC13" s="147"/>
      <c r="AD13" s="147"/>
      <c r="AE13" s="147"/>
      <c r="AF13" s="147"/>
      <c r="AG13" s="147" t="s">
        <v>583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6</v>
      </c>
      <c r="B14" s="171" t="s">
        <v>1003</v>
      </c>
      <c r="C14" s="179" t="s">
        <v>1004</v>
      </c>
      <c r="D14" s="172" t="s">
        <v>338</v>
      </c>
      <c r="E14" s="173">
        <v>1</v>
      </c>
      <c r="F14" s="174"/>
      <c r="G14" s="175">
        <f t="shared" si="0"/>
        <v>0</v>
      </c>
      <c r="H14" s="174"/>
      <c r="I14" s="175">
        <f t="shared" si="1"/>
        <v>0</v>
      </c>
      <c r="J14" s="174"/>
      <c r="K14" s="175">
        <f t="shared" si="2"/>
        <v>0</v>
      </c>
      <c r="L14" s="175">
        <v>21</v>
      </c>
      <c r="M14" s="175">
        <f t="shared" si="3"/>
        <v>0</v>
      </c>
      <c r="N14" s="173">
        <v>0</v>
      </c>
      <c r="O14" s="173">
        <f t="shared" si="4"/>
        <v>0</v>
      </c>
      <c r="P14" s="173">
        <v>0</v>
      </c>
      <c r="Q14" s="173">
        <f t="shared" si="5"/>
        <v>0</v>
      </c>
      <c r="R14" s="175"/>
      <c r="S14" s="175" t="s">
        <v>309</v>
      </c>
      <c r="T14" s="176" t="s">
        <v>310</v>
      </c>
      <c r="U14" s="157">
        <v>0</v>
      </c>
      <c r="V14" s="157">
        <f t="shared" si="6"/>
        <v>0</v>
      </c>
      <c r="W14" s="157"/>
      <c r="X14" s="157" t="s">
        <v>582</v>
      </c>
      <c r="Y14" s="157" t="s">
        <v>165</v>
      </c>
      <c r="Z14" s="147"/>
      <c r="AA14" s="147"/>
      <c r="AB14" s="147"/>
      <c r="AC14" s="147"/>
      <c r="AD14" s="147"/>
      <c r="AE14" s="147"/>
      <c r="AF14" s="147"/>
      <c r="AG14" s="147" t="s">
        <v>583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2" x14ac:dyDescent="0.2">
      <c r="A15" s="154"/>
      <c r="B15" s="155"/>
      <c r="C15" s="250" t="s">
        <v>1005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7" t="str">
        <f>C15</f>
        <v>U výrobků spojených se spotřebou energie, na které se vztahují požadavky na označování energetickými štítky a ekodesign bude doloženo splnění těchto požadavků (např. štítek, prohlášení o shodě, CE...)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5">
        <v>7</v>
      </c>
      <c r="B16" s="186" t="s">
        <v>1006</v>
      </c>
      <c r="C16" s="192" t="s">
        <v>1007</v>
      </c>
      <c r="D16" s="187" t="s">
        <v>338</v>
      </c>
      <c r="E16" s="188">
        <v>1</v>
      </c>
      <c r="F16" s="189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21</v>
      </c>
      <c r="M16" s="190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90"/>
      <c r="S16" s="190" t="s">
        <v>309</v>
      </c>
      <c r="T16" s="191" t="s">
        <v>310</v>
      </c>
      <c r="U16" s="157">
        <v>0</v>
      </c>
      <c r="V16" s="157">
        <f>ROUND(E16*U16,2)</f>
        <v>0</v>
      </c>
      <c r="W16" s="157"/>
      <c r="X16" s="157" t="s">
        <v>582</v>
      </c>
      <c r="Y16" s="157" t="s">
        <v>165</v>
      </c>
      <c r="Z16" s="147"/>
      <c r="AA16" s="147"/>
      <c r="AB16" s="147"/>
      <c r="AC16" s="147"/>
      <c r="AD16" s="147"/>
      <c r="AE16" s="147"/>
      <c r="AF16" s="147"/>
      <c r="AG16" s="147" t="s">
        <v>583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1" x14ac:dyDescent="0.2">
      <c r="A17" s="185">
        <v>8</v>
      </c>
      <c r="B17" s="186" t="s">
        <v>1008</v>
      </c>
      <c r="C17" s="192" t="s">
        <v>1009</v>
      </c>
      <c r="D17" s="187" t="s">
        <v>338</v>
      </c>
      <c r="E17" s="188">
        <v>1</v>
      </c>
      <c r="F17" s="189"/>
      <c r="G17" s="190">
        <f>ROUND(E17*F17,2)</f>
        <v>0</v>
      </c>
      <c r="H17" s="189"/>
      <c r="I17" s="190">
        <f>ROUND(E17*H17,2)</f>
        <v>0</v>
      </c>
      <c r="J17" s="189"/>
      <c r="K17" s="190">
        <f>ROUND(E17*J17,2)</f>
        <v>0</v>
      </c>
      <c r="L17" s="190">
        <v>21</v>
      </c>
      <c r="M17" s="190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90"/>
      <c r="S17" s="190" t="s">
        <v>309</v>
      </c>
      <c r="T17" s="191" t="s">
        <v>310</v>
      </c>
      <c r="U17" s="157">
        <v>0</v>
      </c>
      <c r="V17" s="157">
        <f>ROUND(E17*U17,2)</f>
        <v>0</v>
      </c>
      <c r="W17" s="157"/>
      <c r="X17" s="157" t="s">
        <v>582</v>
      </c>
      <c r="Y17" s="157" t="s">
        <v>165</v>
      </c>
      <c r="Z17" s="147"/>
      <c r="AA17" s="147"/>
      <c r="AB17" s="147"/>
      <c r="AC17" s="147"/>
      <c r="AD17" s="147"/>
      <c r="AE17" s="147"/>
      <c r="AF17" s="147"/>
      <c r="AG17" s="147" t="s">
        <v>583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9</v>
      </c>
      <c r="B18" s="171" t="s">
        <v>1010</v>
      </c>
      <c r="C18" s="179" t="s">
        <v>1011</v>
      </c>
      <c r="D18" s="172" t="s">
        <v>338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1012</v>
      </c>
      <c r="S18" s="175" t="s">
        <v>163</v>
      </c>
      <c r="T18" s="176" t="s">
        <v>310</v>
      </c>
      <c r="U18" s="157">
        <v>0</v>
      </c>
      <c r="V18" s="157">
        <f>ROUND(E18*U18,2)</f>
        <v>0</v>
      </c>
      <c r="W18" s="157"/>
      <c r="X18" s="157" t="s">
        <v>1013</v>
      </c>
      <c r="Y18" s="157" t="s">
        <v>1014</v>
      </c>
      <c r="Z18" s="147"/>
      <c r="AA18" s="147"/>
      <c r="AB18" s="147"/>
      <c r="AC18" s="147"/>
      <c r="AD18" s="147"/>
      <c r="AE18" s="147"/>
      <c r="AF18" s="147"/>
      <c r="AG18" s="147" t="s">
        <v>1015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1016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10</v>
      </c>
      <c r="B20" s="171" t="s">
        <v>1017</v>
      </c>
      <c r="C20" s="179" t="s">
        <v>1018</v>
      </c>
      <c r="D20" s="172" t="s">
        <v>338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1012</v>
      </c>
      <c r="S20" s="175" t="s">
        <v>163</v>
      </c>
      <c r="T20" s="176" t="s">
        <v>310</v>
      </c>
      <c r="U20" s="157">
        <v>0</v>
      </c>
      <c r="V20" s="157">
        <f>ROUND(E20*U20,2)</f>
        <v>0</v>
      </c>
      <c r="W20" s="157"/>
      <c r="X20" s="157" t="s">
        <v>1013</v>
      </c>
      <c r="Y20" s="157" t="s">
        <v>165</v>
      </c>
      <c r="Z20" s="147"/>
      <c r="AA20" s="147"/>
      <c r="AB20" s="147"/>
      <c r="AC20" s="147"/>
      <c r="AD20" s="147"/>
      <c r="AE20" s="147"/>
      <c r="AF20" s="147"/>
      <c r="AG20" s="147" t="s">
        <v>1019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0" t="s">
        <v>1016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5">
        <v>11</v>
      </c>
      <c r="B22" s="186" t="s">
        <v>1020</v>
      </c>
      <c r="C22" s="192" t="s">
        <v>1021</v>
      </c>
      <c r="D22" s="187" t="s">
        <v>1022</v>
      </c>
      <c r="E22" s="188">
        <v>1</v>
      </c>
      <c r="F22" s="189"/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88">
        <v>0</v>
      </c>
      <c r="O22" s="188">
        <f>ROUND(E22*N22,2)</f>
        <v>0</v>
      </c>
      <c r="P22" s="188">
        <v>0</v>
      </c>
      <c r="Q22" s="188">
        <f>ROUND(E22*P22,2)</f>
        <v>0</v>
      </c>
      <c r="R22" s="190"/>
      <c r="S22" s="190" t="s">
        <v>163</v>
      </c>
      <c r="T22" s="191" t="s">
        <v>310</v>
      </c>
      <c r="U22" s="157">
        <v>0</v>
      </c>
      <c r="V22" s="157">
        <f>ROUND(E22*U22,2)</f>
        <v>0</v>
      </c>
      <c r="W22" s="157"/>
      <c r="X22" s="157" t="s">
        <v>1023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1024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5">
        <v>12</v>
      </c>
      <c r="B23" s="186" t="s">
        <v>1025</v>
      </c>
      <c r="C23" s="192" t="s">
        <v>1026</v>
      </c>
      <c r="D23" s="187" t="s">
        <v>1022</v>
      </c>
      <c r="E23" s="188">
        <v>1</v>
      </c>
      <c r="F23" s="189"/>
      <c r="G23" s="190">
        <f>ROUND(E23*F23,2)</f>
        <v>0</v>
      </c>
      <c r="H23" s="189"/>
      <c r="I23" s="190">
        <f>ROUND(E23*H23,2)</f>
        <v>0</v>
      </c>
      <c r="J23" s="189"/>
      <c r="K23" s="190">
        <f>ROUND(E23*J23,2)</f>
        <v>0</v>
      </c>
      <c r="L23" s="190">
        <v>21</v>
      </c>
      <c r="M23" s="190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90"/>
      <c r="S23" s="190" t="s">
        <v>163</v>
      </c>
      <c r="T23" s="191" t="s">
        <v>310</v>
      </c>
      <c r="U23" s="157">
        <v>0</v>
      </c>
      <c r="V23" s="157">
        <f>ROUND(E23*U23,2)</f>
        <v>0</v>
      </c>
      <c r="W23" s="157"/>
      <c r="X23" s="157" t="s">
        <v>1023</v>
      </c>
      <c r="Y23" s="157" t="s">
        <v>165</v>
      </c>
      <c r="Z23" s="147"/>
      <c r="AA23" s="147"/>
      <c r="AB23" s="147"/>
      <c r="AC23" s="147"/>
      <c r="AD23" s="147"/>
      <c r="AE23" s="147"/>
      <c r="AF23" s="147"/>
      <c r="AG23" s="147" t="s">
        <v>1024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5">
        <v>13</v>
      </c>
      <c r="B24" s="186" t="s">
        <v>1027</v>
      </c>
      <c r="C24" s="192" t="s">
        <v>1028</v>
      </c>
      <c r="D24" s="187" t="s">
        <v>1022</v>
      </c>
      <c r="E24" s="188">
        <v>1</v>
      </c>
      <c r="F24" s="189"/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90"/>
      <c r="S24" s="190" t="s">
        <v>163</v>
      </c>
      <c r="T24" s="191" t="s">
        <v>310</v>
      </c>
      <c r="U24" s="157">
        <v>0</v>
      </c>
      <c r="V24" s="157">
        <f>ROUND(E24*U24,2)</f>
        <v>0</v>
      </c>
      <c r="W24" s="157"/>
      <c r="X24" s="157" t="s">
        <v>1023</v>
      </c>
      <c r="Y24" s="157" t="s">
        <v>165</v>
      </c>
      <c r="Z24" s="147"/>
      <c r="AA24" s="147"/>
      <c r="AB24" s="147"/>
      <c r="AC24" s="147"/>
      <c r="AD24" s="147"/>
      <c r="AE24" s="147"/>
      <c r="AF24" s="147"/>
      <c r="AG24" s="147" t="s">
        <v>1024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14</v>
      </c>
      <c r="B25" s="171" t="s">
        <v>1029</v>
      </c>
      <c r="C25" s="179" t="s">
        <v>1030</v>
      </c>
      <c r="D25" s="172" t="s">
        <v>1022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163</v>
      </c>
      <c r="T25" s="176" t="s">
        <v>310</v>
      </c>
      <c r="U25" s="157">
        <v>0</v>
      </c>
      <c r="V25" s="157">
        <f>ROUND(E25*U25,2)</f>
        <v>0</v>
      </c>
      <c r="W25" s="157"/>
      <c r="X25" s="157" t="s">
        <v>1023</v>
      </c>
      <c r="Y25" s="157" t="s">
        <v>165</v>
      </c>
      <c r="Z25" s="147"/>
      <c r="AA25" s="147"/>
      <c r="AB25" s="147"/>
      <c r="AC25" s="147"/>
      <c r="AD25" s="147"/>
      <c r="AE25" s="147"/>
      <c r="AF25" s="147"/>
      <c r="AG25" s="147" t="s">
        <v>1024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0" t="s">
        <v>1031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15</v>
      </c>
      <c r="B27" s="171" t="s">
        <v>1032</v>
      </c>
      <c r="C27" s="179" t="s">
        <v>1033</v>
      </c>
      <c r="D27" s="172" t="s">
        <v>1022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163</v>
      </c>
      <c r="T27" s="176" t="s">
        <v>310</v>
      </c>
      <c r="U27" s="157">
        <v>0</v>
      </c>
      <c r="V27" s="157">
        <f>ROUND(E27*U27,2)</f>
        <v>0</v>
      </c>
      <c r="W27" s="157"/>
      <c r="X27" s="157" t="s">
        <v>1023</v>
      </c>
      <c r="Y27" s="157" t="s">
        <v>165</v>
      </c>
      <c r="Z27" s="147"/>
      <c r="AA27" s="147"/>
      <c r="AB27" s="147"/>
      <c r="AC27" s="147"/>
      <c r="AD27" s="147"/>
      <c r="AE27" s="147"/>
      <c r="AF27" s="147"/>
      <c r="AG27" s="147" t="s">
        <v>1024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1034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7" t="str">
        <f>C28</f>
        <v>Náklady na ztížené podmínky provádění tam, kde se vyskytují omezující vlivy konkrétního prostředí, které mají prokazatelný vliv na</v>
      </c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2" t="s">
        <v>1035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7" t="str">
        <f>C29</f>
        <v>provádění stavebních prací, Jedná se zejména o náklady související s extrémními podmínkami místa provádění.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16</v>
      </c>
      <c r="B30" s="171" t="s">
        <v>1036</v>
      </c>
      <c r="C30" s="179" t="s">
        <v>1037</v>
      </c>
      <c r="D30" s="172" t="s">
        <v>1022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163</v>
      </c>
      <c r="T30" s="176" t="s">
        <v>310</v>
      </c>
      <c r="U30" s="157">
        <v>0</v>
      </c>
      <c r="V30" s="157">
        <f>ROUND(E30*U30,2)</f>
        <v>0</v>
      </c>
      <c r="W30" s="157"/>
      <c r="X30" s="157" t="s">
        <v>1023</v>
      </c>
      <c r="Y30" s="157" t="s">
        <v>165</v>
      </c>
      <c r="Z30" s="147"/>
      <c r="AA30" s="147"/>
      <c r="AB30" s="147"/>
      <c r="AC30" s="147"/>
      <c r="AD30" s="147"/>
      <c r="AE30" s="147"/>
      <c r="AF30" s="147"/>
      <c r="AG30" s="147" t="s">
        <v>1024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1.75" outlineLevel="2" x14ac:dyDescent="0.2">
      <c r="A31" s="154"/>
      <c r="B31" s="155"/>
      <c r="C31" s="250" t="s">
        <v>1038</v>
      </c>
      <c r="D31" s="251"/>
      <c r="E31" s="251"/>
      <c r="F31" s="251"/>
      <c r="G31" s="25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7" t="str">
        <f>C31</f>
        <v>Náklady na ztížené provádění stavebních prací v důsledku nepřerušeného provozu na staveništi nebo v případech nepřerušeného provozu v objektech v nichž se stavební práce provádí.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5">
        <v>17</v>
      </c>
      <c r="B32" s="186" t="s">
        <v>1039</v>
      </c>
      <c r="C32" s="192" t="s">
        <v>1040</v>
      </c>
      <c r="D32" s="187" t="s">
        <v>1022</v>
      </c>
      <c r="E32" s="188">
        <v>1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90"/>
      <c r="S32" s="190" t="s">
        <v>163</v>
      </c>
      <c r="T32" s="191" t="s">
        <v>310</v>
      </c>
      <c r="U32" s="157">
        <v>0</v>
      </c>
      <c r="V32" s="157">
        <f>ROUND(E32*U32,2)</f>
        <v>0</v>
      </c>
      <c r="W32" s="157"/>
      <c r="X32" s="157" t="s">
        <v>1023</v>
      </c>
      <c r="Y32" s="157" t="s">
        <v>165</v>
      </c>
      <c r="Z32" s="147"/>
      <c r="AA32" s="147"/>
      <c r="AB32" s="147"/>
      <c r="AC32" s="147"/>
      <c r="AD32" s="147"/>
      <c r="AE32" s="147"/>
      <c r="AF32" s="147"/>
      <c r="AG32" s="147" t="s">
        <v>1024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18</v>
      </c>
      <c r="B33" s="171" t="s">
        <v>1041</v>
      </c>
      <c r="C33" s="179" t="s">
        <v>1042</v>
      </c>
      <c r="D33" s="172" t="s">
        <v>1022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163</v>
      </c>
      <c r="T33" s="176" t="s">
        <v>310</v>
      </c>
      <c r="U33" s="157">
        <v>0</v>
      </c>
      <c r="V33" s="157">
        <f>ROUND(E33*U33,2)</f>
        <v>0</v>
      </c>
      <c r="W33" s="157"/>
      <c r="X33" s="157" t="s">
        <v>1023</v>
      </c>
      <c r="Y33" s="157" t="s">
        <v>165</v>
      </c>
      <c r="Z33" s="147"/>
      <c r="AA33" s="147"/>
      <c r="AB33" s="147"/>
      <c r="AC33" s="147"/>
      <c r="AD33" s="147"/>
      <c r="AE33" s="147"/>
      <c r="AF33" s="147"/>
      <c r="AG33" s="147" t="s">
        <v>1024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0" t="s">
        <v>1034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Náklady na ztížené podmínky provádění tam, kde se vyskytují omezující vlivy konkrétního prostředí, které mají prokazatelný vliv na</v>
      </c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2" t="s">
        <v>1035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7" t="str">
        <f>C35</f>
        <v>provádění stavebních prací, Jedná se zejména o náklady související s extrémními podmínkami místa provádění.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19</v>
      </c>
      <c r="B36" s="171" t="s">
        <v>1043</v>
      </c>
      <c r="C36" s="179" t="s">
        <v>1044</v>
      </c>
      <c r="D36" s="172" t="s">
        <v>1022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163</v>
      </c>
      <c r="T36" s="176" t="s">
        <v>310</v>
      </c>
      <c r="U36" s="157">
        <v>0</v>
      </c>
      <c r="V36" s="157">
        <f>ROUND(E36*U36,2)</f>
        <v>0</v>
      </c>
      <c r="W36" s="157"/>
      <c r="X36" s="157" t="s">
        <v>1023</v>
      </c>
      <c r="Y36" s="157" t="s">
        <v>165</v>
      </c>
      <c r="Z36" s="147"/>
      <c r="AA36" s="147"/>
      <c r="AB36" s="147"/>
      <c r="AC36" s="147"/>
      <c r="AD36" s="147"/>
      <c r="AE36" s="147"/>
      <c r="AF36" s="147"/>
      <c r="AG36" s="147" t="s">
        <v>1024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0" t="s">
        <v>1045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20</v>
      </c>
      <c r="B38" s="171" t="s">
        <v>1046</v>
      </c>
      <c r="C38" s="179" t="s">
        <v>1047</v>
      </c>
      <c r="D38" s="172" t="s">
        <v>1022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163</v>
      </c>
      <c r="T38" s="176" t="s">
        <v>310</v>
      </c>
      <c r="U38" s="157">
        <v>0</v>
      </c>
      <c r="V38" s="157">
        <f>ROUND(E38*U38,2)</f>
        <v>0</v>
      </c>
      <c r="W38" s="157"/>
      <c r="X38" s="157" t="s">
        <v>1023</v>
      </c>
      <c r="Y38" s="157" t="s">
        <v>165</v>
      </c>
      <c r="Z38" s="147"/>
      <c r="AA38" s="147"/>
      <c r="AB38" s="147"/>
      <c r="AC38" s="147"/>
      <c r="AD38" s="147"/>
      <c r="AE38" s="147"/>
      <c r="AF38" s="147"/>
      <c r="AG38" s="147" t="s">
        <v>1024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.75" outlineLevel="2" x14ac:dyDescent="0.2">
      <c r="A39" s="154"/>
      <c r="B39" s="155"/>
      <c r="C39" s="250" t="s">
        <v>1048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7" t="str">
        <f>C39</f>
        <v>Náklady zhotovitele, související s prováděním zkoušek a revizí předepsaných technickými normami nebo objednatelem a které jsou pro provedení díla nezbytné.</v>
      </c>
      <c r="BB39" s="147"/>
      <c r="BC39" s="147"/>
      <c r="BD39" s="147"/>
      <c r="BE39" s="147"/>
      <c r="BF39" s="147"/>
      <c r="BG39" s="147"/>
      <c r="BH39" s="147"/>
    </row>
    <row r="40" spans="1:60" ht="13.6" x14ac:dyDescent="0.2">
      <c r="A40" s="163" t="s">
        <v>157</v>
      </c>
      <c r="B40" s="164" t="s">
        <v>128</v>
      </c>
      <c r="C40" s="178" t="s">
        <v>28</v>
      </c>
      <c r="D40" s="165"/>
      <c r="E40" s="166"/>
      <c r="F40" s="167"/>
      <c r="G40" s="167">
        <f>SUMIF(AG41:AG68,"&lt;&gt;NOR",G41:G68)</f>
        <v>0</v>
      </c>
      <c r="H40" s="167"/>
      <c r="I40" s="167">
        <f>SUM(I41:I68)</f>
        <v>0</v>
      </c>
      <c r="J40" s="167"/>
      <c r="K40" s="167">
        <f>SUM(K41:K68)</f>
        <v>0</v>
      </c>
      <c r="L40" s="167"/>
      <c r="M40" s="167">
        <f>SUM(M41:M68)</f>
        <v>0</v>
      </c>
      <c r="N40" s="166"/>
      <c r="O40" s="166">
        <f>SUM(O41:O68)</f>
        <v>0</v>
      </c>
      <c r="P40" s="166"/>
      <c r="Q40" s="166">
        <f>SUM(Q41:Q68)</f>
        <v>0</v>
      </c>
      <c r="R40" s="167"/>
      <c r="S40" s="167"/>
      <c r="T40" s="168"/>
      <c r="U40" s="162"/>
      <c r="V40" s="162">
        <f>SUM(V41:V68)</f>
        <v>0</v>
      </c>
      <c r="W40" s="162"/>
      <c r="X40" s="162"/>
      <c r="Y40" s="162"/>
      <c r="AG40" t="s">
        <v>158</v>
      </c>
    </row>
    <row r="41" spans="1:60" ht="21.75" outlineLevel="1" x14ac:dyDescent="0.2">
      <c r="A41" s="185">
        <v>21</v>
      </c>
      <c r="B41" s="186" t="s">
        <v>1049</v>
      </c>
      <c r="C41" s="192" t="s">
        <v>1050</v>
      </c>
      <c r="D41" s="187" t="s">
        <v>338</v>
      </c>
      <c r="E41" s="188">
        <v>1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90"/>
      <c r="S41" s="190" t="s">
        <v>309</v>
      </c>
      <c r="T41" s="191" t="s">
        <v>310</v>
      </c>
      <c r="U41" s="157">
        <v>0</v>
      </c>
      <c r="V41" s="157">
        <f>ROUND(E41*U41,2)</f>
        <v>0</v>
      </c>
      <c r="W41" s="157"/>
      <c r="X41" s="157" t="s">
        <v>582</v>
      </c>
      <c r="Y41" s="157" t="s">
        <v>165</v>
      </c>
      <c r="Z41" s="147"/>
      <c r="AA41" s="147"/>
      <c r="AB41" s="147"/>
      <c r="AC41" s="147"/>
      <c r="AD41" s="147"/>
      <c r="AE41" s="147"/>
      <c r="AF41" s="147"/>
      <c r="AG41" s="147" t="s">
        <v>583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22</v>
      </c>
      <c r="B42" s="171" t="s">
        <v>1051</v>
      </c>
      <c r="C42" s="179" t="s">
        <v>1052</v>
      </c>
      <c r="D42" s="172" t="s">
        <v>1022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163</v>
      </c>
      <c r="T42" s="176" t="s">
        <v>310</v>
      </c>
      <c r="U42" s="157">
        <v>0</v>
      </c>
      <c r="V42" s="157">
        <f>ROUND(E42*U42,2)</f>
        <v>0</v>
      </c>
      <c r="W42" s="157"/>
      <c r="X42" s="157" t="s">
        <v>1023</v>
      </c>
      <c r="Y42" s="157" t="s">
        <v>165</v>
      </c>
      <c r="Z42" s="147"/>
      <c r="AA42" s="147"/>
      <c r="AB42" s="147"/>
      <c r="AC42" s="147"/>
      <c r="AD42" s="147"/>
      <c r="AE42" s="147"/>
      <c r="AF42" s="147"/>
      <c r="AG42" s="147" t="s">
        <v>1024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0" t="s">
        <v>1053</v>
      </c>
      <c r="D43" s="251"/>
      <c r="E43" s="251"/>
      <c r="F43" s="251"/>
      <c r="G43" s="25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168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7" t="str">
        <f>C43</f>
        <v>Náklady spojené s s předáním stavby, s vypracování oznámení změn a změnových listů, s převzetím staveniště, s kolaudací díla, apod.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5">
        <v>23</v>
      </c>
      <c r="B44" s="186" t="s">
        <v>1054</v>
      </c>
      <c r="C44" s="192" t="s">
        <v>1055</v>
      </c>
      <c r="D44" s="187" t="s">
        <v>1022</v>
      </c>
      <c r="E44" s="188">
        <v>1</v>
      </c>
      <c r="F44" s="189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21</v>
      </c>
      <c r="M44" s="190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90"/>
      <c r="S44" s="190" t="s">
        <v>163</v>
      </c>
      <c r="T44" s="191" t="s">
        <v>310</v>
      </c>
      <c r="U44" s="157">
        <v>0</v>
      </c>
      <c r="V44" s="157">
        <f>ROUND(E44*U44,2)</f>
        <v>0</v>
      </c>
      <c r="W44" s="157"/>
      <c r="X44" s="157" t="s">
        <v>1023</v>
      </c>
      <c r="Y44" s="157" t="s">
        <v>165</v>
      </c>
      <c r="Z44" s="147"/>
      <c r="AA44" s="147"/>
      <c r="AB44" s="147"/>
      <c r="AC44" s="147"/>
      <c r="AD44" s="147"/>
      <c r="AE44" s="147"/>
      <c r="AF44" s="147"/>
      <c r="AG44" s="147" t="s">
        <v>1024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24</v>
      </c>
      <c r="B45" s="171" t="s">
        <v>1056</v>
      </c>
      <c r="C45" s="179" t="s">
        <v>1057</v>
      </c>
      <c r="D45" s="172" t="s">
        <v>1022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163</v>
      </c>
      <c r="T45" s="176" t="s">
        <v>310</v>
      </c>
      <c r="U45" s="157">
        <v>0</v>
      </c>
      <c r="V45" s="157">
        <f>ROUND(E45*U45,2)</f>
        <v>0</v>
      </c>
      <c r="W45" s="157"/>
      <c r="X45" s="157" t="s">
        <v>1023</v>
      </c>
      <c r="Y45" s="157" t="s">
        <v>165</v>
      </c>
      <c r="Z45" s="147"/>
      <c r="AA45" s="147"/>
      <c r="AB45" s="147"/>
      <c r="AC45" s="147"/>
      <c r="AD45" s="147"/>
      <c r="AE45" s="147"/>
      <c r="AF45" s="147"/>
      <c r="AG45" s="147" t="s">
        <v>1024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0" t="s">
        <v>1058</v>
      </c>
      <c r="D46" s="251"/>
      <c r="E46" s="251"/>
      <c r="F46" s="251"/>
      <c r="G46" s="251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168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Náklady na ztížené podmínky bezpečnostních a hygienických opatření z důvodu extrémního místa provádění.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5">
        <v>25</v>
      </c>
      <c r="B47" s="186" t="s">
        <v>1059</v>
      </c>
      <c r="C47" s="192" t="s">
        <v>1060</v>
      </c>
      <c r="D47" s="187" t="s">
        <v>1022</v>
      </c>
      <c r="E47" s="188">
        <v>1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90"/>
      <c r="S47" s="190" t="s">
        <v>163</v>
      </c>
      <c r="T47" s="191" t="s">
        <v>310</v>
      </c>
      <c r="U47" s="157">
        <v>0</v>
      </c>
      <c r="V47" s="157">
        <f>ROUND(E47*U47,2)</f>
        <v>0</v>
      </c>
      <c r="W47" s="157"/>
      <c r="X47" s="157" t="s">
        <v>1023</v>
      </c>
      <c r="Y47" s="157" t="s">
        <v>165</v>
      </c>
      <c r="Z47" s="147"/>
      <c r="AA47" s="147"/>
      <c r="AB47" s="147"/>
      <c r="AC47" s="147"/>
      <c r="AD47" s="147"/>
      <c r="AE47" s="147"/>
      <c r="AF47" s="147"/>
      <c r="AG47" s="147" t="s">
        <v>1024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0">
        <v>26</v>
      </c>
      <c r="B48" s="171" t="s">
        <v>1061</v>
      </c>
      <c r="C48" s="179" t="s">
        <v>1062</v>
      </c>
      <c r="D48" s="172" t="s">
        <v>1022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163</v>
      </c>
      <c r="T48" s="176" t="s">
        <v>310</v>
      </c>
      <c r="U48" s="157">
        <v>0</v>
      </c>
      <c r="V48" s="157">
        <f>ROUND(E48*U48,2)</f>
        <v>0</v>
      </c>
      <c r="W48" s="157"/>
      <c r="X48" s="157" t="s">
        <v>1023</v>
      </c>
      <c r="Y48" s="157" t="s">
        <v>165</v>
      </c>
      <c r="Z48" s="147"/>
      <c r="AA48" s="147"/>
      <c r="AB48" s="147"/>
      <c r="AC48" s="147"/>
      <c r="AD48" s="147"/>
      <c r="AE48" s="147"/>
      <c r="AF48" s="147"/>
      <c r="AG48" s="147" t="s">
        <v>1024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0" t="s">
        <v>1063</v>
      </c>
      <c r="D49" s="251"/>
      <c r="E49" s="251"/>
      <c r="F49" s="251"/>
      <c r="G49" s="251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Náklady na vyhotovení dokumentace skutečného provedení stavby a její předání objednateli v požadované formě a požadovaném počtu.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27</v>
      </c>
      <c r="B50" s="171" t="s">
        <v>1064</v>
      </c>
      <c r="C50" s="179" t="s">
        <v>1065</v>
      </c>
      <c r="D50" s="172" t="s">
        <v>1022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163</v>
      </c>
      <c r="T50" s="176" t="s">
        <v>310</v>
      </c>
      <c r="U50" s="157">
        <v>0</v>
      </c>
      <c r="V50" s="157">
        <f>ROUND(E50*U50,2)</f>
        <v>0</v>
      </c>
      <c r="W50" s="157"/>
      <c r="X50" s="157" t="s">
        <v>1023</v>
      </c>
      <c r="Y50" s="157" t="s">
        <v>165</v>
      </c>
      <c r="Z50" s="147"/>
      <c r="AA50" s="147"/>
      <c r="AB50" s="147"/>
      <c r="AC50" s="147"/>
      <c r="AD50" s="147"/>
      <c r="AE50" s="147"/>
      <c r="AF50" s="147"/>
      <c r="AG50" s="147" t="s">
        <v>1024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0" t="s">
        <v>1066</v>
      </c>
      <c r="D51" s="251"/>
      <c r="E51" s="251"/>
      <c r="F51" s="251"/>
      <c r="G51" s="25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1.75" outlineLevel="1" x14ac:dyDescent="0.2">
      <c r="A52" s="185">
        <v>28</v>
      </c>
      <c r="B52" s="186" t="s">
        <v>1067</v>
      </c>
      <c r="C52" s="192" t="s">
        <v>1068</v>
      </c>
      <c r="D52" s="187" t="s">
        <v>338</v>
      </c>
      <c r="E52" s="188">
        <v>1</v>
      </c>
      <c r="F52" s="189"/>
      <c r="G52" s="190">
        <f>ROUND(E52*F52,2)</f>
        <v>0</v>
      </c>
      <c r="H52" s="189"/>
      <c r="I52" s="190">
        <f>ROUND(E52*H52,2)</f>
        <v>0</v>
      </c>
      <c r="J52" s="189"/>
      <c r="K52" s="190">
        <f>ROUND(E52*J52,2)</f>
        <v>0</v>
      </c>
      <c r="L52" s="190">
        <v>21</v>
      </c>
      <c r="M52" s="190">
        <f>G52*(1+L52/100)</f>
        <v>0</v>
      </c>
      <c r="N52" s="188">
        <v>0</v>
      </c>
      <c r="O52" s="188">
        <f>ROUND(E52*N52,2)</f>
        <v>0</v>
      </c>
      <c r="P52" s="188">
        <v>0</v>
      </c>
      <c r="Q52" s="188">
        <f>ROUND(E52*P52,2)</f>
        <v>0</v>
      </c>
      <c r="R52" s="190"/>
      <c r="S52" s="190" t="s">
        <v>309</v>
      </c>
      <c r="T52" s="191" t="s">
        <v>310</v>
      </c>
      <c r="U52" s="157">
        <v>0</v>
      </c>
      <c r="V52" s="157">
        <f>ROUND(E52*U52,2)</f>
        <v>0</v>
      </c>
      <c r="W52" s="157"/>
      <c r="X52" s="157" t="s">
        <v>1023</v>
      </c>
      <c r="Y52" s="157" t="s">
        <v>165</v>
      </c>
      <c r="Z52" s="147"/>
      <c r="AA52" s="147"/>
      <c r="AB52" s="147"/>
      <c r="AC52" s="147"/>
      <c r="AD52" s="147"/>
      <c r="AE52" s="147"/>
      <c r="AF52" s="147"/>
      <c r="AG52" s="147" t="s">
        <v>1024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29</v>
      </c>
      <c r="B53" s="171" t="s">
        <v>1069</v>
      </c>
      <c r="C53" s="179" t="s">
        <v>1070</v>
      </c>
      <c r="D53" s="172" t="s">
        <v>338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309</v>
      </c>
      <c r="T53" s="176" t="s">
        <v>310</v>
      </c>
      <c r="U53" s="157">
        <v>0</v>
      </c>
      <c r="V53" s="157">
        <f>ROUND(E53*U53,2)</f>
        <v>0</v>
      </c>
      <c r="W53" s="157"/>
      <c r="X53" s="157" t="s">
        <v>1023</v>
      </c>
      <c r="Y53" s="157" t="s">
        <v>165</v>
      </c>
      <c r="Z53" s="147"/>
      <c r="AA53" s="147"/>
      <c r="AB53" s="147"/>
      <c r="AC53" s="147"/>
      <c r="AD53" s="147"/>
      <c r="AE53" s="147"/>
      <c r="AF53" s="147"/>
      <c r="AG53" s="147" t="s">
        <v>1024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0" t="s">
        <v>1071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.75" outlineLevel="1" x14ac:dyDescent="0.2">
      <c r="A55" s="185">
        <v>30</v>
      </c>
      <c r="B55" s="186" t="s">
        <v>1072</v>
      </c>
      <c r="C55" s="192" t="s">
        <v>1073</v>
      </c>
      <c r="D55" s="187" t="s">
        <v>338</v>
      </c>
      <c r="E55" s="188">
        <v>1</v>
      </c>
      <c r="F55" s="189"/>
      <c r="G55" s="190">
        <f t="shared" ref="G55:G68" si="7">ROUND(E55*F55,2)</f>
        <v>0</v>
      </c>
      <c r="H55" s="189"/>
      <c r="I55" s="190">
        <f t="shared" ref="I55:I68" si="8">ROUND(E55*H55,2)</f>
        <v>0</v>
      </c>
      <c r="J55" s="189"/>
      <c r="K55" s="190">
        <f t="shared" ref="K55:K68" si="9">ROUND(E55*J55,2)</f>
        <v>0</v>
      </c>
      <c r="L55" s="190">
        <v>21</v>
      </c>
      <c r="M55" s="190">
        <f t="shared" ref="M55:M68" si="10">G55*(1+L55/100)</f>
        <v>0</v>
      </c>
      <c r="N55" s="188">
        <v>0</v>
      </c>
      <c r="O55" s="188">
        <f t="shared" ref="O55:O68" si="11">ROUND(E55*N55,2)</f>
        <v>0</v>
      </c>
      <c r="P55" s="188">
        <v>0</v>
      </c>
      <c r="Q55" s="188">
        <f t="shared" ref="Q55:Q68" si="12">ROUND(E55*P55,2)</f>
        <v>0</v>
      </c>
      <c r="R55" s="190"/>
      <c r="S55" s="190" t="s">
        <v>309</v>
      </c>
      <c r="T55" s="191" t="s">
        <v>310</v>
      </c>
      <c r="U55" s="157">
        <v>0</v>
      </c>
      <c r="V55" s="157">
        <f t="shared" ref="V55:V68" si="13">ROUND(E55*U55,2)</f>
        <v>0</v>
      </c>
      <c r="W55" s="157"/>
      <c r="X55" s="157" t="s">
        <v>1023</v>
      </c>
      <c r="Y55" s="157" t="s">
        <v>165</v>
      </c>
      <c r="Z55" s="147"/>
      <c r="AA55" s="147"/>
      <c r="AB55" s="147"/>
      <c r="AC55" s="147"/>
      <c r="AD55" s="147"/>
      <c r="AE55" s="147"/>
      <c r="AF55" s="147"/>
      <c r="AG55" s="147" t="s">
        <v>1024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.75" outlineLevel="1" x14ac:dyDescent="0.2">
      <c r="A56" s="185">
        <v>31</v>
      </c>
      <c r="B56" s="186" t="s">
        <v>1074</v>
      </c>
      <c r="C56" s="192" t="s">
        <v>1075</v>
      </c>
      <c r="D56" s="187" t="s">
        <v>338</v>
      </c>
      <c r="E56" s="188">
        <v>1</v>
      </c>
      <c r="F56" s="189"/>
      <c r="G56" s="190">
        <f t="shared" si="7"/>
        <v>0</v>
      </c>
      <c r="H56" s="189"/>
      <c r="I56" s="190">
        <f t="shared" si="8"/>
        <v>0</v>
      </c>
      <c r="J56" s="189"/>
      <c r="K56" s="190">
        <f t="shared" si="9"/>
        <v>0</v>
      </c>
      <c r="L56" s="190">
        <v>21</v>
      </c>
      <c r="M56" s="190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90"/>
      <c r="S56" s="190" t="s">
        <v>309</v>
      </c>
      <c r="T56" s="191" t="s">
        <v>310</v>
      </c>
      <c r="U56" s="157">
        <v>0</v>
      </c>
      <c r="V56" s="157">
        <f t="shared" si="13"/>
        <v>0</v>
      </c>
      <c r="W56" s="157"/>
      <c r="X56" s="157" t="s">
        <v>1023</v>
      </c>
      <c r="Y56" s="157" t="s">
        <v>165</v>
      </c>
      <c r="Z56" s="147"/>
      <c r="AA56" s="147"/>
      <c r="AB56" s="147"/>
      <c r="AC56" s="147"/>
      <c r="AD56" s="147"/>
      <c r="AE56" s="147"/>
      <c r="AF56" s="147"/>
      <c r="AG56" s="147" t="s">
        <v>1024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2.6" outlineLevel="1" x14ac:dyDescent="0.2">
      <c r="A57" s="185">
        <v>32</v>
      </c>
      <c r="B57" s="186" t="s">
        <v>1076</v>
      </c>
      <c r="C57" s="192" t="s">
        <v>1077</v>
      </c>
      <c r="D57" s="187" t="s">
        <v>338</v>
      </c>
      <c r="E57" s="188">
        <v>1</v>
      </c>
      <c r="F57" s="189"/>
      <c r="G57" s="190">
        <f t="shared" si="7"/>
        <v>0</v>
      </c>
      <c r="H57" s="189"/>
      <c r="I57" s="190">
        <f t="shared" si="8"/>
        <v>0</v>
      </c>
      <c r="J57" s="189"/>
      <c r="K57" s="190">
        <f t="shared" si="9"/>
        <v>0</v>
      </c>
      <c r="L57" s="190">
        <v>21</v>
      </c>
      <c r="M57" s="190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90"/>
      <c r="S57" s="190" t="s">
        <v>309</v>
      </c>
      <c r="T57" s="191" t="s">
        <v>310</v>
      </c>
      <c r="U57" s="157">
        <v>0</v>
      </c>
      <c r="V57" s="157">
        <f t="shared" si="13"/>
        <v>0</v>
      </c>
      <c r="W57" s="157"/>
      <c r="X57" s="157" t="s">
        <v>1023</v>
      </c>
      <c r="Y57" s="157" t="s">
        <v>165</v>
      </c>
      <c r="Z57" s="147"/>
      <c r="AA57" s="147"/>
      <c r="AB57" s="147"/>
      <c r="AC57" s="147"/>
      <c r="AD57" s="147"/>
      <c r="AE57" s="147"/>
      <c r="AF57" s="147"/>
      <c r="AG57" s="147" t="s">
        <v>1024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1" x14ac:dyDescent="0.2">
      <c r="A58" s="185">
        <v>33</v>
      </c>
      <c r="B58" s="186" t="s">
        <v>1078</v>
      </c>
      <c r="C58" s="192" t="s">
        <v>1079</v>
      </c>
      <c r="D58" s="187" t="s">
        <v>338</v>
      </c>
      <c r="E58" s="188">
        <v>1</v>
      </c>
      <c r="F58" s="189"/>
      <c r="G58" s="190">
        <f t="shared" si="7"/>
        <v>0</v>
      </c>
      <c r="H58" s="189"/>
      <c r="I58" s="190">
        <f t="shared" si="8"/>
        <v>0</v>
      </c>
      <c r="J58" s="189"/>
      <c r="K58" s="190">
        <f t="shared" si="9"/>
        <v>0</v>
      </c>
      <c r="L58" s="190">
        <v>21</v>
      </c>
      <c r="M58" s="190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90"/>
      <c r="S58" s="190" t="s">
        <v>309</v>
      </c>
      <c r="T58" s="191" t="s">
        <v>310</v>
      </c>
      <c r="U58" s="157">
        <v>0</v>
      </c>
      <c r="V58" s="157">
        <f t="shared" si="13"/>
        <v>0</v>
      </c>
      <c r="W58" s="157"/>
      <c r="X58" s="157" t="s">
        <v>1023</v>
      </c>
      <c r="Y58" s="157" t="s">
        <v>165</v>
      </c>
      <c r="Z58" s="147"/>
      <c r="AA58" s="147"/>
      <c r="AB58" s="147"/>
      <c r="AC58" s="147"/>
      <c r="AD58" s="147"/>
      <c r="AE58" s="147"/>
      <c r="AF58" s="147"/>
      <c r="AG58" s="147" t="s">
        <v>1024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1" x14ac:dyDescent="0.2">
      <c r="A59" s="185">
        <v>34</v>
      </c>
      <c r="B59" s="186" t="s">
        <v>1080</v>
      </c>
      <c r="C59" s="192" t="s">
        <v>1081</v>
      </c>
      <c r="D59" s="187" t="s">
        <v>338</v>
      </c>
      <c r="E59" s="188">
        <v>1</v>
      </c>
      <c r="F59" s="189"/>
      <c r="G59" s="190">
        <f t="shared" si="7"/>
        <v>0</v>
      </c>
      <c r="H59" s="189"/>
      <c r="I59" s="190">
        <f t="shared" si="8"/>
        <v>0</v>
      </c>
      <c r="J59" s="189"/>
      <c r="K59" s="190">
        <f t="shared" si="9"/>
        <v>0</v>
      </c>
      <c r="L59" s="190">
        <v>21</v>
      </c>
      <c r="M59" s="190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90"/>
      <c r="S59" s="190" t="s">
        <v>309</v>
      </c>
      <c r="T59" s="191" t="s">
        <v>310</v>
      </c>
      <c r="U59" s="157">
        <v>0</v>
      </c>
      <c r="V59" s="157">
        <f t="shared" si="13"/>
        <v>0</v>
      </c>
      <c r="W59" s="157"/>
      <c r="X59" s="157" t="s">
        <v>1023</v>
      </c>
      <c r="Y59" s="157" t="s">
        <v>165</v>
      </c>
      <c r="Z59" s="147"/>
      <c r="AA59" s="147"/>
      <c r="AB59" s="147"/>
      <c r="AC59" s="147"/>
      <c r="AD59" s="147"/>
      <c r="AE59" s="147"/>
      <c r="AF59" s="147"/>
      <c r="AG59" s="147" t="s">
        <v>1024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1.75" outlineLevel="1" x14ac:dyDescent="0.2">
      <c r="A60" s="185">
        <v>35</v>
      </c>
      <c r="B60" s="186" t="s">
        <v>1082</v>
      </c>
      <c r="C60" s="192" t="s">
        <v>1083</v>
      </c>
      <c r="D60" s="187" t="s">
        <v>338</v>
      </c>
      <c r="E60" s="188">
        <v>1</v>
      </c>
      <c r="F60" s="189"/>
      <c r="G60" s="190">
        <f t="shared" si="7"/>
        <v>0</v>
      </c>
      <c r="H60" s="189"/>
      <c r="I60" s="190">
        <f t="shared" si="8"/>
        <v>0</v>
      </c>
      <c r="J60" s="189"/>
      <c r="K60" s="190">
        <f t="shared" si="9"/>
        <v>0</v>
      </c>
      <c r="L60" s="190">
        <v>21</v>
      </c>
      <c r="M60" s="190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90"/>
      <c r="S60" s="190" t="s">
        <v>309</v>
      </c>
      <c r="T60" s="191" t="s">
        <v>310</v>
      </c>
      <c r="U60" s="157">
        <v>0</v>
      </c>
      <c r="V60" s="157">
        <f t="shared" si="13"/>
        <v>0</v>
      </c>
      <c r="W60" s="157"/>
      <c r="X60" s="157" t="s">
        <v>1023</v>
      </c>
      <c r="Y60" s="157" t="s">
        <v>165</v>
      </c>
      <c r="Z60" s="147"/>
      <c r="AA60" s="147"/>
      <c r="AB60" s="147"/>
      <c r="AC60" s="147"/>
      <c r="AD60" s="147"/>
      <c r="AE60" s="147"/>
      <c r="AF60" s="147"/>
      <c r="AG60" s="147" t="s">
        <v>1024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5">
        <v>36</v>
      </c>
      <c r="B61" s="186" t="s">
        <v>1084</v>
      </c>
      <c r="C61" s="192" t="s">
        <v>1085</v>
      </c>
      <c r="D61" s="187" t="s">
        <v>338</v>
      </c>
      <c r="E61" s="188">
        <v>1</v>
      </c>
      <c r="F61" s="189"/>
      <c r="G61" s="190">
        <f t="shared" si="7"/>
        <v>0</v>
      </c>
      <c r="H61" s="189"/>
      <c r="I61" s="190">
        <f t="shared" si="8"/>
        <v>0</v>
      </c>
      <c r="J61" s="189"/>
      <c r="K61" s="190">
        <f t="shared" si="9"/>
        <v>0</v>
      </c>
      <c r="L61" s="190">
        <v>21</v>
      </c>
      <c r="M61" s="190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90"/>
      <c r="S61" s="190" t="s">
        <v>309</v>
      </c>
      <c r="T61" s="191" t="s">
        <v>310</v>
      </c>
      <c r="U61" s="157">
        <v>0</v>
      </c>
      <c r="V61" s="157">
        <f t="shared" si="13"/>
        <v>0</v>
      </c>
      <c r="W61" s="157"/>
      <c r="X61" s="157" t="s">
        <v>1023</v>
      </c>
      <c r="Y61" s="157" t="s">
        <v>165</v>
      </c>
      <c r="Z61" s="147"/>
      <c r="AA61" s="147"/>
      <c r="AB61" s="147"/>
      <c r="AC61" s="147"/>
      <c r="AD61" s="147"/>
      <c r="AE61" s="147"/>
      <c r="AF61" s="147"/>
      <c r="AG61" s="147" t="s">
        <v>1024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5">
        <v>37</v>
      </c>
      <c r="B62" s="186" t="s">
        <v>1086</v>
      </c>
      <c r="C62" s="192" t="s">
        <v>1087</v>
      </c>
      <c r="D62" s="187" t="s">
        <v>338</v>
      </c>
      <c r="E62" s="188">
        <v>1</v>
      </c>
      <c r="F62" s="189"/>
      <c r="G62" s="190">
        <f t="shared" si="7"/>
        <v>0</v>
      </c>
      <c r="H62" s="189"/>
      <c r="I62" s="190">
        <f t="shared" si="8"/>
        <v>0</v>
      </c>
      <c r="J62" s="189"/>
      <c r="K62" s="190">
        <f t="shared" si="9"/>
        <v>0</v>
      </c>
      <c r="L62" s="190">
        <v>21</v>
      </c>
      <c r="M62" s="190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90"/>
      <c r="S62" s="190" t="s">
        <v>309</v>
      </c>
      <c r="T62" s="191" t="s">
        <v>310</v>
      </c>
      <c r="U62" s="157">
        <v>0</v>
      </c>
      <c r="V62" s="157">
        <f t="shared" si="13"/>
        <v>0</v>
      </c>
      <c r="W62" s="157"/>
      <c r="X62" s="157" t="s">
        <v>1023</v>
      </c>
      <c r="Y62" s="157" t="s">
        <v>165</v>
      </c>
      <c r="Z62" s="147"/>
      <c r="AA62" s="147"/>
      <c r="AB62" s="147"/>
      <c r="AC62" s="147"/>
      <c r="AD62" s="147"/>
      <c r="AE62" s="147"/>
      <c r="AF62" s="147"/>
      <c r="AG62" s="147" t="s">
        <v>1024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5">
        <v>38</v>
      </c>
      <c r="B63" s="186" t="s">
        <v>1088</v>
      </c>
      <c r="C63" s="192" t="s">
        <v>1089</v>
      </c>
      <c r="D63" s="187" t="s">
        <v>338</v>
      </c>
      <c r="E63" s="188">
        <v>1</v>
      </c>
      <c r="F63" s="189"/>
      <c r="G63" s="190">
        <f t="shared" si="7"/>
        <v>0</v>
      </c>
      <c r="H63" s="189"/>
      <c r="I63" s="190">
        <f t="shared" si="8"/>
        <v>0</v>
      </c>
      <c r="J63" s="189"/>
      <c r="K63" s="190">
        <f t="shared" si="9"/>
        <v>0</v>
      </c>
      <c r="L63" s="190">
        <v>21</v>
      </c>
      <c r="M63" s="190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90"/>
      <c r="S63" s="190" t="s">
        <v>309</v>
      </c>
      <c r="T63" s="191" t="s">
        <v>310</v>
      </c>
      <c r="U63" s="157">
        <v>0</v>
      </c>
      <c r="V63" s="157">
        <f t="shared" si="13"/>
        <v>0</v>
      </c>
      <c r="W63" s="157"/>
      <c r="X63" s="157" t="s">
        <v>1023</v>
      </c>
      <c r="Y63" s="157" t="s">
        <v>165</v>
      </c>
      <c r="Z63" s="147"/>
      <c r="AA63" s="147"/>
      <c r="AB63" s="147"/>
      <c r="AC63" s="147"/>
      <c r="AD63" s="147"/>
      <c r="AE63" s="147"/>
      <c r="AF63" s="147"/>
      <c r="AG63" s="147" t="s">
        <v>1024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5">
        <v>39</v>
      </c>
      <c r="B64" s="186" t="s">
        <v>1090</v>
      </c>
      <c r="C64" s="192" t="s">
        <v>1091</v>
      </c>
      <c r="D64" s="187" t="s">
        <v>338</v>
      </c>
      <c r="E64" s="188">
        <v>1</v>
      </c>
      <c r="F64" s="189"/>
      <c r="G64" s="190">
        <f t="shared" si="7"/>
        <v>0</v>
      </c>
      <c r="H64" s="189"/>
      <c r="I64" s="190">
        <f t="shared" si="8"/>
        <v>0</v>
      </c>
      <c r="J64" s="189"/>
      <c r="K64" s="190">
        <f t="shared" si="9"/>
        <v>0</v>
      </c>
      <c r="L64" s="190">
        <v>21</v>
      </c>
      <c r="M64" s="190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90"/>
      <c r="S64" s="190" t="s">
        <v>309</v>
      </c>
      <c r="T64" s="191" t="s">
        <v>310</v>
      </c>
      <c r="U64" s="157">
        <v>0</v>
      </c>
      <c r="V64" s="157">
        <f t="shared" si="13"/>
        <v>0</v>
      </c>
      <c r="W64" s="157"/>
      <c r="X64" s="157" t="s">
        <v>1023</v>
      </c>
      <c r="Y64" s="157" t="s">
        <v>165</v>
      </c>
      <c r="Z64" s="147"/>
      <c r="AA64" s="147"/>
      <c r="AB64" s="147"/>
      <c r="AC64" s="147"/>
      <c r="AD64" s="147"/>
      <c r="AE64" s="147"/>
      <c r="AF64" s="147"/>
      <c r="AG64" s="147" t="s">
        <v>1024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5">
        <v>40</v>
      </c>
      <c r="B65" s="186" t="s">
        <v>1092</v>
      </c>
      <c r="C65" s="192" t="s">
        <v>1093</v>
      </c>
      <c r="D65" s="187" t="s">
        <v>338</v>
      </c>
      <c r="E65" s="188">
        <v>1</v>
      </c>
      <c r="F65" s="189"/>
      <c r="G65" s="190">
        <f t="shared" si="7"/>
        <v>0</v>
      </c>
      <c r="H65" s="189"/>
      <c r="I65" s="190">
        <f t="shared" si="8"/>
        <v>0</v>
      </c>
      <c r="J65" s="189"/>
      <c r="K65" s="190">
        <f t="shared" si="9"/>
        <v>0</v>
      </c>
      <c r="L65" s="190">
        <v>21</v>
      </c>
      <c r="M65" s="190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90"/>
      <c r="S65" s="190" t="s">
        <v>309</v>
      </c>
      <c r="T65" s="191" t="s">
        <v>310</v>
      </c>
      <c r="U65" s="157">
        <v>0</v>
      </c>
      <c r="V65" s="157">
        <f t="shared" si="13"/>
        <v>0</v>
      </c>
      <c r="W65" s="157"/>
      <c r="X65" s="157" t="s">
        <v>1023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1024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5">
        <v>41</v>
      </c>
      <c r="B66" s="186" t="s">
        <v>1094</v>
      </c>
      <c r="C66" s="192" t="s">
        <v>1095</v>
      </c>
      <c r="D66" s="187" t="s">
        <v>338</v>
      </c>
      <c r="E66" s="188">
        <v>1</v>
      </c>
      <c r="F66" s="189"/>
      <c r="G66" s="190">
        <f t="shared" si="7"/>
        <v>0</v>
      </c>
      <c r="H66" s="189"/>
      <c r="I66" s="190">
        <f t="shared" si="8"/>
        <v>0</v>
      </c>
      <c r="J66" s="189"/>
      <c r="K66" s="190">
        <f t="shared" si="9"/>
        <v>0</v>
      </c>
      <c r="L66" s="190">
        <v>21</v>
      </c>
      <c r="M66" s="190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90"/>
      <c r="S66" s="190" t="s">
        <v>309</v>
      </c>
      <c r="T66" s="191" t="s">
        <v>310</v>
      </c>
      <c r="U66" s="157">
        <v>0</v>
      </c>
      <c r="V66" s="157">
        <f t="shared" si="13"/>
        <v>0</v>
      </c>
      <c r="W66" s="157"/>
      <c r="X66" s="157" t="s">
        <v>1023</v>
      </c>
      <c r="Y66" s="157" t="s">
        <v>165</v>
      </c>
      <c r="Z66" s="147"/>
      <c r="AA66" s="147"/>
      <c r="AB66" s="147"/>
      <c r="AC66" s="147"/>
      <c r="AD66" s="147"/>
      <c r="AE66" s="147"/>
      <c r="AF66" s="147"/>
      <c r="AG66" s="147" t="s">
        <v>1024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5">
        <v>42</v>
      </c>
      <c r="B67" s="186" t="s">
        <v>1096</v>
      </c>
      <c r="C67" s="192" t="s">
        <v>1097</v>
      </c>
      <c r="D67" s="187" t="s">
        <v>335</v>
      </c>
      <c r="E67" s="188">
        <v>1</v>
      </c>
      <c r="F67" s="189"/>
      <c r="G67" s="190">
        <f t="shared" si="7"/>
        <v>0</v>
      </c>
      <c r="H67" s="189"/>
      <c r="I67" s="190">
        <f t="shared" si="8"/>
        <v>0</v>
      </c>
      <c r="J67" s="189"/>
      <c r="K67" s="190">
        <f t="shared" si="9"/>
        <v>0</v>
      </c>
      <c r="L67" s="190">
        <v>21</v>
      </c>
      <c r="M67" s="190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90"/>
      <c r="S67" s="190" t="s">
        <v>309</v>
      </c>
      <c r="T67" s="191" t="s">
        <v>310</v>
      </c>
      <c r="U67" s="157">
        <v>0</v>
      </c>
      <c r="V67" s="157">
        <f t="shared" si="13"/>
        <v>0</v>
      </c>
      <c r="W67" s="157"/>
      <c r="X67" s="157" t="s">
        <v>1023</v>
      </c>
      <c r="Y67" s="157" t="s">
        <v>165</v>
      </c>
      <c r="Z67" s="147"/>
      <c r="AA67" s="147"/>
      <c r="AB67" s="147"/>
      <c r="AC67" s="147"/>
      <c r="AD67" s="147"/>
      <c r="AE67" s="147"/>
      <c r="AF67" s="147"/>
      <c r="AG67" s="147" t="s">
        <v>1024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43</v>
      </c>
      <c r="B68" s="171" t="s">
        <v>1098</v>
      </c>
      <c r="C68" s="179" t="s">
        <v>1099</v>
      </c>
      <c r="D68" s="172" t="s">
        <v>338</v>
      </c>
      <c r="E68" s="173">
        <v>1</v>
      </c>
      <c r="F68" s="174"/>
      <c r="G68" s="175">
        <f t="shared" si="7"/>
        <v>0</v>
      </c>
      <c r="H68" s="174"/>
      <c r="I68" s="175">
        <f t="shared" si="8"/>
        <v>0</v>
      </c>
      <c r="J68" s="174"/>
      <c r="K68" s="175">
        <f t="shared" si="9"/>
        <v>0</v>
      </c>
      <c r="L68" s="175">
        <v>21</v>
      </c>
      <c r="M68" s="175">
        <f t="shared" si="10"/>
        <v>0</v>
      </c>
      <c r="N68" s="173">
        <v>0</v>
      </c>
      <c r="O68" s="173">
        <f t="shared" si="11"/>
        <v>0</v>
      </c>
      <c r="P68" s="173">
        <v>0</v>
      </c>
      <c r="Q68" s="173">
        <f t="shared" si="12"/>
        <v>0</v>
      </c>
      <c r="R68" s="175"/>
      <c r="S68" s="175" t="s">
        <v>309</v>
      </c>
      <c r="T68" s="176" t="s">
        <v>310</v>
      </c>
      <c r="U68" s="157">
        <v>0</v>
      </c>
      <c r="V68" s="157">
        <f t="shared" si="13"/>
        <v>0</v>
      </c>
      <c r="W68" s="157"/>
      <c r="X68" s="157" t="s">
        <v>1023</v>
      </c>
      <c r="Y68" s="157" t="s">
        <v>165</v>
      </c>
      <c r="Z68" s="147"/>
      <c r="AA68" s="147"/>
      <c r="AB68" s="147"/>
      <c r="AC68" s="147"/>
      <c r="AD68" s="147"/>
      <c r="AE68" s="147"/>
      <c r="AF68" s="147"/>
      <c r="AG68" s="147" t="s">
        <v>1024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143</v>
      </c>
    </row>
    <row r="70" spans="1:60" ht="13.6" x14ac:dyDescent="0.2">
      <c r="A70" s="150"/>
      <c r="B70" s="151" t="s">
        <v>29</v>
      </c>
      <c r="C70" s="183"/>
      <c r="D70" s="152"/>
      <c r="E70" s="153"/>
      <c r="F70" s="153"/>
      <c r="G70" s="169">
        <f>G8+G40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686</v>
      </c>
    </row>
    <row r="71" spans="1:60" x14ac:dyDescent="0.2">
      <c r="C71" s="184"/>
      <c r="D71" s="10"/>
      <c r="AG71" t="s">
        <v>688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iJYQh8hwXthU9G/gp4MRB6F4CN9qrxmPKmIvTiEpASCGo9KiKBBtWpSKNBZxdjSg/NZOzrWylETLUhbJxVfOA==" saltValue="/X3Frve+Bo9dDpnDgIohpQ==" spinCount="100000" sheet="1" formatRows="0"/>
  <mergeCells count="20">
    <mergeCell ref="C34:G34"/>
    <mergeCell ref="A1:G1"/>
    <mergeCell ref="C2:G2"/>
    <mergeCell ref="C3:G3"/>
    <mergeCell ref="C4:G4"/>
    <mergeCell ref="C15:G15"/>
    <mergeCell ref="C19:G19"/>
    <mergeCell ref="C21:G21"/>
    <mergeCell ref="C26:G26"/>
    <mergeCell ref="C28:G28"/>
    <mergeCell ref="C29:G29"/>
    <mergeCell ref="C31:G31"/>
    <mergeCell ref="C51:G51"/>
    <mergeCell ref="C54:G54"/>
    <mergeCell ref="C35:G35"/>
    <mergeCell ref="C37:G37"/>
    <mergeCell ref="C39:G39"/>
    <mergeCell ref="C43:G43"/>
    <mergeCell ref="C46:G46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E679-80B0-435C-90C6-0CDE0EF79A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56</v>
      </c>
      <c r="C3" s="255" t="s">
        <v>57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48</v>
      </c>
      <c r="C4" s="258" t="s">
        <v>49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72</v>
      </c>
      <c r="C8" s="178" t="s">
        <v>73</v>
      </c>
      <c r="D8" s="165"/>
      <c r="E8" s="166"/>
      <c r="F8" s="167"/>
      <c r="G8" s="167">
        <f>SUMIF(AG9:AG203,"&lt;&gt;NOR",G9:G203)</f>
        <v>0</v>
      </c>
      <c r="H8" s="167"/>
      <c r="I8" s="167">
        <f>SUM(I9:I203)</f>
        <v>0</v>
      </c>
      <c r="J8" s="167"/>
      <c r="K8" s="167">
        <f>SUM(K9:K203)</f>
        <v>0</v>
      </c>
      <c r="L8" s="167"/>
      <c r="M8" s="167">
        <f>SUM(M9:M203)</f>
        <v>0</v>
      </c>
      <c r="N8" s="166"/>
      <c r="O8" s="166">
        <f>SUM(O9:O203)</f>
        <v>532.26</v>
      </c>
      <c r="P8" s="166"/>
      <c r="Q8" s="166">
        <f>SUM(Q9:Q203)</f>
        <v>418.38</v>
      </c>
      <c r="R8" s="167"/>
      <c r="S8" s="167"/>
      <c r="T8" s="168"/>
      <c r="U8" s="162"/>
      <c r="V8" s="162">
        <f>SUM(V9:V203)</f>
        <v>3057.21</v>
      </c>
      <c r="W8" s="162"/>
      <c r="X8" s="162"/>
      <c r="Y8" s="162"/>
      <c r="AG8" t="s">
        <v>158</v>
      </c>
    </row>
    <row r="9" spans="1:60" ht="21.75" outlineLevel="1" x14ac:dyDescent="0.2">
      <c r="A9" s="170">
        <v>1</v>
      </c>
      <c r="B9" s="171" t="s">
        <v>1100</v>
      </c>
      <c r="C9" s="179" t="s">
        <v>1101</v>
      </c>
      <c r="D9" s="172" t="s">
        <v>161</v>
      </c>
      <c r="E9" s="173">
        <v>105.66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14.58</v>
      </c>
      <c r="R9" s="175" t="s">
        <v>162</v>
      </c>
      <c r="S9" s="175" t="s">
        <v>163</v>
      </c>
      <c r="T9" s="176" t="s">
        <v>163</v>
      </c>
      <c r="U9" s="157">
        <v>0.16</v>
      </c>
      <c r="V9" s="157">
        <f>ROUND(E9*U9,2)</f>
        <v>16.91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8" t="s">
        <v>1102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52" t="s">
        <v>167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0" t="s">
        <v>1103</v>
      </c>
      <c r="D12" s="158"/>
      <c r="E12" s="159">
        <v>105.66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.75" outlineLevel="1" x14ac:dyDescent="0.2">
      <c r="A13" s="170">
        <v>2</v>
      </c>
      <c r="B13" s="171" t="s">
        <v>1104</v>
      </c>
      <c r="C13" s="179" t="s">
        <v>1105</v>
      </c>
      <c r="D13" s="172" t="s">
        <v>161</v>
      </c>
      <c r="E13" s="173">
        <v>246.54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0.22500000000000001</v>
      </c>
      <c r="Q13" s="173">
        <f>ROUND(E13*P13,2)</f>
        <v>55.47</v>
      </c>
      <c r="R13" s="175" t="s">
        <v>162</v>
      </c>
      <c r="S13" s="175" t="s">
        <v>163</v>
      </c>
      <c r="T13" s="176" t="s">
        <v>163</v>
      </c>
      <c r="U13" s="157">
        <v>0.14199999999999999</v>
      </c>
      <c r="V13" s="157">
        <f>ROUND(E13*U13,2)</f>
        <v>35.01</v>
      </c>
      <c r="W13" s="157"/>
      <c r="X13" s="157" t="s">
        <v>164</v>
      </c>
      <c r="Y13" s="157" t="s">
        <v>165</v>
      </c>
      <c r="Z13" s="147"/>
      <c r="AA13" s="147"/>
      <c r="AB13" s="147"/>
      <c r="AC13" s="147"/>
      <c r="AD13" s="147"/>
      <c r="AE13" s="147"/>
      <c r="AF13" s="147"/>
      <c r="AG13" s="147" t="s">
        <v>166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8" t="s">
        <v>1102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2" t="s">
        <v>167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0" t="s">
        <v>1106</v>
      </c>
      <c r="D16" s="158"/>
      <c r="E16" s="159">
        <v>246.54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1" x14ac:dyDescent="0.2">
      <c r="A17" s="170">
        <v>3</v>
      </c>
      <c r="B17" s="171" t="s">
        <v>1107</v>
      </c>
      <c r="C17" s="179" t="s">
        <v>1108</v>
      </c>
      <c r="D17" s="172" t="s">
        <v>161</v>
      </c>
      <c r="E17" s="173">
        <v>352.2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0.11</v>
      </c>
      <c r="Q17" s="173">
        <f>ROUND(E17*P17,2)</f>
        <v>38.74</v>
      </c>
      <c r="R17" s="175" t="s">
        <v>162</v>
      </c>
      <c r="S17" s="175" t="s">
        <v>163</v>
      </c>
      <c r="T17" s="176" t="s">
        <v>163</v>
      </c>
      <c r="U17" s="157">
        <v>0.21029999999999999</v>
      </c>
      <c r="V17" s="157">
        <f>ROUND(E17*U17,2)</f>
        <v>74.069999999999993</v>
      </c>
      <c r="W17" s="157"/>
      <c r="X17" s="157" t="s">
        <v>164</v>
      </c>
      <c r="Y17" s="157" t="s">
        <v>165</v>
      </c>
      <c r="Z17" s="147"/>
      <c r="AA17" s="147"/>
      <c r="AB17" s="147"/>
      <c r="AC17" s="147"/>
      <c r="AD17" s="147"/>
      <c r="AE17" s="147"/>
      <c r="AF17" s="147"/>
      <c r="AG17" s="147" t="s">
        <v>166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0" t="s">
        <v>167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0" t="s">
        <v>1109</v>
      </c>
      <c r="D19" s="158"/>
      <c r="E19" s="159">
        <v>105.66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0" t="s">
        <v>1110</v>
      </c>
      <c r="D20" s="158"/>
      <c r="E20" s="159">
        <v>246.54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.75" outlineLevel="1" x14ac:dyDescent="0.2">
      <c r="A21" s="170">
        <v>4</v>
      </c>
      <c r="B21" s="171" t="s">
        <v>1111</v>
      </c>
      <c r="C21" s="179" t="s">
        <v>1112</v>
      </c>
      <c r="D21" s="172" t="s">
        <v>161</v>
      </c>
      <c r="E21" s="173">
        <v>374.2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0.33</v>
      </c>
      <c r="Q21" s="173">
        <f>ROUND(E21*P21,2)</f>
        <v>123.49</v>
      </c>
      <c r="R21" s="175" t="s">
        <v>162</v>
      </c>
      <c r="S21" s="175" t="s">
        <v>163</v>
      </c>
      <c r="T21" s="176" t="s">
        <v>163</v>
      </c>
      <c r="U21" s="157">
        <v>0.52649999999999997</v>
      </c>
      <c r="V21" s="157">
        <f>ROUND(E21*U21,2)</f>
        <v>197.02</v>
      </c>
      <c r="W21" s="157"/>
      <c r="X21" s="157" t="s">
        <v>164</v>
      </c>
      <c r="Y21" s="157" t="s">
        <v>165</v>
      </c>
      <c r="Z21" s="147"/>
      <c r="AA21" s="147"/>
      <c r="AB21" s="147"/>
      <c r="AC21" s="147"/>
      <c r="AD21" s="147"/>
      <c r="AE21" s="147"/>
      <c r="AF21" s="147"/>
      <c r="AG21" s="147" t="s">
        <v>166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0" t="s">
        <v>167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0" t="s">
        <v>1109</v>
      </c>
      <c r="D23" s="158"/>
      <c r="E23" s="159">
        <v>105.66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0" t="s">
        <v>1110</v>
      </c>
      <c r="D24" s="158"/>
      <c r="E24" s="159">
        <v>246.54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0" t="s">
        <v>1113</v>
      </c>
      <c r="D25" s="158"/>
      <c r="E25" s="159">
        <v>22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1.75" outlineLevel="1" x14ac:dyDescent="0.2">
      <c r="A26" s="170">
        <v>5</v>
      </c>
      <c r="B26" s="171" t="s">
        <v>1114</v>
      </c>
      <c r="C26" s="179" t="s">
        <v>1115</v>
      </c>
      <c r="D26" s="172" t="s">
        <v>161</v>
      </c>
      <c r="E26" s="173">
        <v>22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0.11</v>
      </c>
      <c r="Q26" s="173">
        <f>ROUND(E26*P26,2)</f>
        <v>2.42</v>
      </c>
      <c r="R26" s="175" t="s">
        <v>162</v>
      </c>
      <c r="S26" s="175" t="s">
        <v>163</v>
      </c>
      <c r="T26" s="176" t="s">
        <v>163</v>
      </c>
      <c r="U26" s="157">
        <v>0.2</v>
      </c>
      <c r="V26" s="157">
        <f>ROUND(E26*U26,2)</f>
        <v>4.4000000000000004</v>
      </c>
      <c r="W26" s="157"/>
      <c r="X26" s="157" t="s">
        <v>164</v>
      </c>
      <c r="Y26" s="157" t="s">
        <v>165</v>
      </c>
      <c r="Z26" s="147"/>
      <c r="AA26" s="147"/>
      <c r="AB26" s="147"/>
      <c r="AC26" s="147"/>
      <c r="AD26" s="147"/>
      <c r="AE26" s="147"/>
      <c r="AF26" s="147"/>
      <c r="AG26" s="147" t="s">
        <v>166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0" t="s">
        <v>167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0" t="s">
        <v>1116</v>
      </c>
      <c r="D28" s="158"/>
      <c r="E28" s="159">
        <v>22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.75" outlineLevel="1" x14ac:dyDescent="0.2">
      <c r="A29" s="170">
        <v>6</v>
      </c>
      <c r="B29" s="171" t="s">
        <v>1117</v>
      </c>
      <c r="C29" s="179" t="s">
        <v>1118</v>
      </c>
      <c r="D29" s="172" t="s">
        <v>161</v>
      </c>
      <c r="E29" s="173">
        <v>22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0.22</v>
      </c>
      <c r="Q29" s="173">
        <f>ROUND(E29*P29,2)</f>
        <v>4.84</v>
      </c>
      <c r="R29" s="175" t="s">
        <v>162</v>
      </c>
      <c r="S29" s="175" t="s">
        <v>163</v>
      </c>
      <c r="T29" s="176" t="s">
        <v>163</v>
      </c>
      <c r="U29" s="157">
        <v>0.375</v>
      </c>
      <c r="V29" s="157">
        <f>ROUND(E29*U29,2)</f>
        <v>8.25</v>
      </c>
      <c r="W29" s="157"/>
      <c r="X29" s="157" t="s">
        <v>164</v>
      </c>
      <c r="Y29" s="157" t="s">
        <v>165</v>
      </c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167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0" t="s">
        <v>1113</v>
      </c>
      <c r="D31" s="158"/>
      <c r="E31" s="159">
        <v>22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7</v>
      </c>
      <c r="B32" s="171" t="s">
        <v>184</v>
      </c>
      <c r="C32" s="179" t="s">
        <v>185</v>
      </c>
      <c r="D32" s="172" t="s">
        <v>186</v>
      </c>
      <c r="E32" s="173">
        <v>58.3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0.22</v>
      </c>
      <c r="Q32" s="173">
        <f>ROUND(E32*P32,2)</f>
        <v>12.83</v>
      </c>
      <c r="R32" s="175" t="s">
        <v>162</v>
      </c>
      <c r="S32" s="175" t="s">
        <v>163</v>
      </c>
      <c r="T32" s="176" t="s">
        <v>163</v>
      </c>
      <c r="U32" s="157">
        <v>0.14299999999999999</v>
      </c>
      <c r="V32" s="157">
        <f>ROUND(E32*U32,2)</f>
        <v>8.34</v>
      </c>
      <c r="W32" s="157"/>
      <c r="X32" s="157" t="s">
        <v>164</v>
      </c>
      <c r="Y32" s="157" t="s">
        <v>165</v>
      </c>
      <c r="Z32" s="147"/>
      <c r="AA32" s="147"/>
      <c r="AB32" s="147"/>
      <c r="AC32" s="147"/>
      <c r="AD32" s="147"/>
      <c r="AE32" s="147"/>
      <c r="AF32" s="147"/>
      <c r="AG32" s="147" t="s">
        <v>166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48" t="s">
        <v>187</v>
      </c>
      <c r="D33" s="249"/>
      <c r="E33" s="249"/>
      <c r="F33" s="249"/>
      <c r="G33" s="24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7" t="str">
        <f>C33</f>
        <v>s vybouráním lože, s přemístěním hmot na skládku na vzdálenost do 3 m nebo naložením na dopravní prostředek</v>
      </c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167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0" t="s">
        <v>1119</v>
      </c>
      <c r="D35" s="158"/>
      <c r="E35" s="159">
        <v>58.3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8</v>
      </c>
      <c r="B36" s="171" t="s">
        <v>190</v>
      </c>
      <c r="C36" s="179" t="s">
        <v>191</v>
      </c>
      <c r="D36" s="172" t="s">
        <v>186</v>
      </c>
      <c r="E36" s="173">
        <v>4.4000000000000004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0.27</v>
      </c>
      <c r="Q36" s="173">
        <f>ROUND(E36*P36,2)</f>
        <v>1.19</v>
      </c>
      <c r="R36" s="175" t="s">
        <v>162</v>
      </c>
      <c r="S36" s="175" t="s">
        <v>163</v>
      </c>
      <c r="T36" s="176" t="s">
        <v>163</v>
      </c>
      <c r="U36" s="157">
        <v>0.123</v>
      </c>
      <c r="V36" s="157">
        <f>ROUND(E36*U36,2)</f>
        <v>0.54</v>
      </c>
      <c r="W36" s="157"/>
      <c r="X36" s="157" t="s">
        <v>164</v>
      </c>
      <c r="Y36" s="157" t="s">
        <v>165</v>
      </c>
      <c r="Z36" s="147"/>
      <c r="AA36" s="147"/>
      <c r="AB36" s="147"/>
      <c r="AC36" s="147"/>
      <c r="AD36" s="147"/>
      <c r="AE36" s="147"/>
      <c r="AF36" s="147"/>
      <c r="AG36" s="147" t="s">
        <v>166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48" t="s">
        <v>187</v>
      </c>
      <c r="D37" s="249"/>
      <c r="E37" s="249"/>
      <c r="F37" s="249"/>
      <c r="G37" s="24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188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7" t="str">
        <f>C37</f>
        <v>s vybouráním lože, s přemístěním hmot na skládku na vzdálenost do 3 m nebo naložením na dopravní prostředek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167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0" t="s">
        <v>1120</v>
      </c>
      <c r="D39" s="158"/>
      <c r="E39" s="159">
        <v>4.4000000000000004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1.75" outlineLevel="1" x14ac:dyDescent="0.2">
      <c r="A40" s="170">
        <v>9</v>
      </c>
      <c r="B40" s="171" t="s">
        <v>193</v>
      </c>
      <c r="C40" s="179" t="s">
        <v>1121</v>
      </c>
      <c r="D40" s="172" t="s">
        <v>195</v>
      </c>
      <c r="E40" s="173">
        <v>48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 t="s">
        <v>196</v>
      </c>
      <c r="S40" s="175" t="s">
        <v>163</v>
      </c>
      <c r="T40" s="176" t="s">
        <v>163</v>
      </c>
      <c r="U40" s="157">
        <v>0.20300000000000001</v>
      </c>
      <c r="V40" s="157">
        <f>ROUND(E40*U40,2)</f>
        <v>9.74</v>
      </c>
      <c r="W40" s="157"/>
      <c r="X40" s="157" t="s">
        <v>164</v>
      </c>
      <c r="Y40" s="157" t="s">
        <v>165</v>
      </c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.75" outlineLevel="2" x14ac:dyDescent="0.2">
      <c r="A41" s="154"/>
      <c r="B41" s="155"/>
      <c r="C41" s="248" t="s">
        <v>198</v>
      </c>
      <c r="D41" s="249"/>
      <c r="E41" s="249"/>
      <c r="F41" s="249"/>
      <c r="G41" s="24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7" t="str">
        <f>C41</f>
        <v>na vzdálenost od hladiny vody v jímce po výšku roviny proložené osou nejvyššího bodu výtlačného potrubí. Včetně odpadní potrubí v délce do 20 m.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0" t="s">
        <v>199</v>
      </c>
      <c r="D42" s="158"/>
      <c r="E42" s="159">
        <v>48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.75" outlineLevel="1" x14ac:dyDescent="0.2">
      <c r="A43" s="170">
        <v>10</v>
      </c>
      <c r="B43" s="171" t="s">
        <v>200</v>
      </c>
      <c r="C43" s="179" t="s">
        <v>1122</v>
      </c>
      <c r="D43" s="172" t="s">
        <v>202</v>
      </c>
      <c r="E43" s="173">
        <v>90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 t="s">
        <v>196</v>
      </c>
      <c r="S43" s="175" t="s">
        <v>163</v>
      </c>
      <c r="T43" s="176" t="s">
        <v>163</v>
      </c>
      <c r="U43" s="157">
        <v>0</v>
      </c>
      <c r="V43" s="157">
        <f>ROUND(E43*U43,2)</f>
        <v>0</v>
      </c>
      <c r="W43" s="157"/>
      <c r="X43" s="157" t="s">
        <v>164</v>
      </c>
      <c r="Y43" s="157" t="s">
        <v>165</v>
      </c>
      <c r="Z43" s="147"/>
      <c r="AA43" s="147"/>
      <c r="AB43" s="147"/>
      <c r="AC43" s="147"/>
      <c r="AD43" s="147"/>
      <c r="AE43" s="147"/>
      <c r="AF43" s="147"/>
      <c r="AG43" s="147" t="s">
        <v>197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1.75" outlineLevel="2" x14ac:dyDescent="0.2">
      <c r="A44" s="154"/>
      <c r="B44" s="155"/>
      <c r="C44" s="248" t="s">
        <v>203</v>
      </c>
      <c r="D44" s="249"/>
      <c r="E44" s="249"/>
      <c r="F44" s="249"/>
      <c r="G44" s="24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7" t="str">
        <f>C44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0" t="s">
        <v>204</v>
      </c>
      <c r="D45" s="158"/>
      <c r="E45" s="159">
        <v>90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0">
        <v>11</v>
      </c>
      <c r="B46" s="171" t="s">
        <v>1123</v>
      </c>
      <c r="C46" s="179" t="s">
        <v>1124</v>
      </c>
      <c r="D46" s="172" t="s">
        <v>186</v>
      </c>
      <c r="E46" s="173">
        <v>3.5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8.6800000000000002E-3</v>
      </c>
      <c r="O46" s="173">
        <f>ROUND(E46*N46,2)</f>
        <v>0.03</v>
      </c>
      <c r="P46" s="173">
        <v>0</v>
      </c>
      <c r="Q46" s="173">
        <f>ROUND(E46*P46,2)</f>
        <v>0</v>
      </c>
      <c r="R46" s="175" t="s">
        <v>196</v>
      </c>
      <c r="S46" s="175" t="s">
        <v>163</v>
      </c>
      <c r="T46" s="176" t="s">
        <v>163</v>
      </c>
      <c r="U46" s="157">
        <v>0.70299999999999996</v>
      </c>
      <c r="V46" s="157">
        <f>ROUND(E46*U46,2)</f>
        <v>2.46</v>
      </c>
      <c r="W46" s="157"/>
      <c r="X46" s="157" t="s">
        <v>164</v>
      </c>
      <c r="Y46" s="157" t="s">
        <v>165</v>
      </c>
      <c r="Z46" s="147"/>
      <c r="AA46" s="147"/>
      <c r="AB46" s="147"/>
      <c r="AC46" s="147"/>
      <c r="AD46" s="147"/>
      <c r="AE46" s="147"/>
      <c r="AF46" s="147"/>
      <c r="AG46" s="147" t="s">
        <v>166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1.75" outlineLevel="2" x14ac:dyDescent="0.2">
      <c r="A47" s="154"/>
      <c r="B47" s="155"/>
      <c r="C47" s="248" t="s">
        <v>207</v>
      </c>
      <c r="D47" s="249"/>
      <c r="E47" s="249"/>
      <c r="F47" s="249"/>
      <c r="G47" s="24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7" t="str">
        <f>C47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2" t="s">
        <v>208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168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0" t="s">
        <v>1125</v>
      </c>
      <c r="D49" s="158"/>
      <c r="E49" s="159">
        <v>3.5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12</v>
      </c>
      <c r="B50" s="171" t="s">
        <v>205</v>
      </c>
      <c r="C50" s="179" t="s">
        <v>1126</v>
      </c>
      <c r="D50" s="172" t="s">
        <v>186</v>
      </c>
      <c r="E50" s="173">
        <v>63.3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1.0699999999999999E-2</v>
      </c>
      <c r="O50" s="173">
        <f>ROUND(E50*N50,2)</f>
        <v>0.68</v>
      </c>
      <c r="P50" s="173">
        <v>0</v>
      </c>
      <c r="Q50" s="173">
        <f>ROUND(E50*P50,2)</f>
        <v>0</v>
      </c>
      <c r="R50" s="175" t="s">
        <v>196</v>
      </c>
      <c r="S50" s="175" t="s">
        <v>163</v>
      </c>
      <c r="T50" s="176" t="s">
        <v>163</v>
      </c>
      <c r="U50" s="157">
        <v>0.90800000000000003</v>
      </c>
      <c r="V50" s="157">
        <f>ROUND(E50*U50,2)</f>
        <v>57.48</v>
      </c>
      <c r="W50" s="157"/>
      <c r="X50" s="157" t="s">
        <v>164</v>
      </c>
      <c r="Y50" s="157" t="s">
        <v>165</v>
      </c>
      <c r="Z50" s="147"/>
      <c r="AA50" s="147"/>
      <c r="AB50" s="147"/>
      <c r="AC50" s="147"/>
      <c r="AD50" s="147"/>
      <c r="AE50" s="147"/>
      <c r="AF50" s="147"/>
      <c r="AG50" s="147" t="s">
        <v>166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.75" outlineLevel="2" x14ac:dyDescent="0.2">
      <c r="A51" s="154"/>
      <c r="B51" s="155"/>
      <c r="C51" s="248" t="s">
        <v>207</v>
      </c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7" t="str">
        <f>C51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2" t="s">
        <v>208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168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0" t="s">
        <v>1127</v>
      </c>
      <c r="D53" s="158"/>
      <c r="E53" s="159">
        <v>63.3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.75" outlineLevel="1" x14ac:dyDescent="0.2">
      <c r="A54" s="170">
        <v>13</v>
      </c>
      <c r="B54" s="171" t="s">
        <v>210</v>
      </c>
      <c r="C54" s="179" t="s">
        <v>1128</v>
      </c>
      <c r="D54" s="172" t="s">
        <v>186</v>
      </c>
      <c r="E54" s="173">
        <v>9.1999999999999993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1.2710000000000001E-2</v>
      </c>
      <c r="O54" s="173">
        <f>ROUND(E54*N54,2)</f>
        <v>0.12</v>
      </c>
      <c r="P54" s="173">
        <v>0</v>
      </c>
      <c r="Q54" s="173">
        <f>ROUND(E54*P54,2)</f>
        <v>0</v>
      </c>
      <c r="R54" s="175" t="s">
        <v>196</v>
      </c>
      <c r="S54" s="175" t="s">
        <v>163</v>
      </c>
      <c r="T54" s="176" t="s">
        <v>163</v>
      </c>
      <c r="U54" s="157">
        <v>1.153</v>
      </c>
      <c r="V54" s="157">
        <f>ROUND(E54*U54,2)</f>
        <v>10.61</v>
      </c>
      <c r="W54" s="157"/>
      <c r="X54" s="157" t="s">
        <v>164</v>
      </c>
      <c r="Y54" s="157" t="s">
        <v>165</v>
      </c>
      <c r="Z54" s="147"/>
      <c r="AA54" s="147"/>
      <c r="AB54" s="147"/>
      <c r="AC54" s="147"/>
      <c r="AD54" s="147"/>
      <c r="AE54" s="147"/>
      <c r="AF54" s="147"/>
      <c r="AG54" s="147" t="s">
        <v>166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.75" outlineLevel="2" x14ac:dyDescent="0.2">
      <c r="A55" s="154"/>
      <c r="B55" s="155"/>
      <c r="C55" s="248" t="s">
        <v>207</v>
      </c>
      <c r="D55" s="249"/>
      <c r="E55" s="249"/>
      <c r="F55" s="249"/>
      <c r="G55" s="249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2" t="s">
        <v>208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0" t="s">
        <v>1129</v>
      </c>
      <c r="D57" s="158"/>
      <c r="E57" s="159">
        <v>9.1999999999999993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14</v>
      </c>
      <c r="B58" s="171" t="s">
        <v>213</v>
      </c>
      <c r="C58" s="179" t="s">
        <v>214</v>
      </c>
      <c r="D58" s="172" t="s">
        <v>186</v>
      </c>
      <c r="E58" s="173">
        <v>219.7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2.478E-2</v>
      </c>
      <c r="O58" s="173">
        <f>ROUND(E58*N58,2)</f>
        <v>5.44</v>
      </c>
      <c r="P58" s="173">
        <v>0</v>
      </c>
      <c r="Q58" s="173">
        <f>ROUND(E58*P58,2)</f>
        <v>0</v>
      </c>
      <c r="R58" s="175" t="s">
        <v>196</v>
      </c>
      <c r="S58" s="175" t="s">
        <v>163</v>
      </c>
      <c r="T58" s="176" t="s">
        <v>163</v>
      </c>
      <c r="U58" s="157">
        <v>0.54700000000000004</v>
      </c>
      <c r="V58" s="157">
        <f>ROUND(E58*U58,2)</f>
        <v>120.18</v>
      </c>
      <c r="W58" s="157"/>
      <c r="X58" s="157" t="s">
        <v>164</v>
      </c>
      <c r="Y58" s="157" t="s">
        <v>165</v>
      </c>
      <c r="Z58" s="147"/>
      <c r="AA58" s="147"/>
      <c r="AB58" s="147"/>
      <c r="AC58" s="147"/>
      <c r="AD58" s="147"/>
      <c r="AE58" s="147"/>
      <c r="AF58" s="147"/>
      <c r="AG58" s="147" t="s">
        <v>166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2" x14ac:dyDescent="0.2">
      <c r="A59" s="154"/>
      <c r="B59" s="155"/>
      <c r="C59" s="248" t="s">
        <v>207</v>
      </c>
      <c r="D59" s="249"/>
      <c r="E59" s="249"/>
      <c r="F59" s="249"/>
      <c r="G59" s="24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188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7" t="str">
        <f>C59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2" t="s">
        <v>208</v>
      </c>
      <c r="D60" s="253"/>
      <c r="E60" s="253"/>
      <c r="F60" s="253"/>
      <c r="G60" s="253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0" t="s">
        <v>1130</v>
      </c>
      <c r="D61" s="158"/>
      <c r="E61" s="159">
        <v>9.1999999999999993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0" t="s">
        <v>1131</v>
      </c>
      <c r="D62" s="158"/>
      <c r="E62" s="159">
        <v>62.1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0" t="s">
        <v>1132</v>
      </c>
      <c r="D63" s="158"/>
      <c r="E63" s="159">
        <v>21.9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0" t="s">
        <v>1133</v>
      </c>
      <c r="D64" s="158"/>
      <c r="E64" s="159">
        <v>126.5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15</v>
      </c>
      <c r="B65" s="171" t="s">
        <v>217</v>
      </c>
      <c r="C65" s="179" t="s">
        <v>218</v>
      </c>
      <c r="D65" s="172" t="s">
        <v>219</v>
      </c>
      <c r="E65" s="173">
        <v>66.540000000000006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 t="s">
        <v>196</v>
      </c>
      <c r="S65" s="175" t="s">
        <v>163</v>
      </c>
      <c r="T65" s="176" t="s">
        <v>163</v>
      </c>
      <c r="U65" s="157">
        <v>9.7000000000000003E-2</v>
      </c>
      <c r="V65" s="157">
        <f>ROUND(E65*U65,2)</f>
        <v>6.45</v>
      </c>
      <c r="W65" s="157"/>
      <c r="X65" s="157" t="s">
        <v>164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48" t="s">
        <v>220</v>
      </c>
      <c r="D66" s="249"/>
      <c r="E66" s="249"/>
      <c r="F66" s="249"/>
      <c r="G66" s="24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7" t="str">
        <f>C66</f>
        <v>nebo lesní půdy, s vodorovným přemístěním na hromady v místě upotřebení nebo na dočasné či trvalé skládky se složením</v>
      </c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2" t="s">
        <v>208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0" t="s">
        <v>1134</v>
      </c>
      <c r="D68" s="158"/>
      <c r="E68" s="159">
        <v>66.540000000000006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170</v>
      </c>
      <c r="AH68" s="147">
        <v>5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0">
        <v>16</v>
      </c>
      <c r="B69" s="171" t="s">
        <v>222</v>
      </c>
      <c r="C69" s="179" t="s">
        <v>223</v>
      </c>
      <c r="D69" s="172" t="s">
        <v>219</v>
      </c>
      <c r="E69" s="173">
        <v>221.9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 t="s">
        <v>196</v>
      </c>
      <c r="S69" s="175" t="s">
        <v>163</v>
      </c>
      <c r="T69" s="176" t="s">
        <v>163</v>
      </c>
      <c r="U69" s="157">
        <v>1.7629999999999999</v>
      </c>
      <c r="V69" s="157">
        <f>ROUND(E69*U69,2)</f>
        <v>391.21</v>
      </c>
      <c r="W69" s="157"/>
      <c r="X69" s="157" t="s">
        <v>164</v>
      </c>
      <c r="Y69" s="157" t="s">
        <v>165</v>
      </c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8" t="s">
        <v>224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7" t="str">
        <f>C70</f>
        <v>Příplatek k cenám hloubených vykopávek za ztížení vykopávky v blízkosti podzemního vedení nebo výbušnin pro jakoukoliv třídu horniny.</v>
      </c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0" t="s">
        <v>1135</v>
      </c>
      <c r="D71" s="158"/>
      <c r="E71" s="159">
        <v>133.19999999999999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0" t="s">
        <v>1136</v>
      </c>
      <c r="D72" s="158"/>
      <c r="E72" s="159">
        <v>88.7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170</v>
      </c>
      <c r="AH72" s="147">
        <v>5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1.75" outlineLevel="1" x14ac:dyDescent="0.2">
      <c r="A73" s="170">
        <v>17</v>
      </c>
      <c r="B73" s="171" t="s">
        <v>227</v>
      </c>
      <c r="C73" s="179" t="s">
        <v>228</v>
      </c>
      <c r="D73" s="172" t="s">
        <v>219</v>
      </c>
      <c r="E73" s="173">
        <v>23.31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2.4</v>
      </c>
      <c r="Q73" s="173">
        <f>ROUND(E73*P73,2)</f>
        <v>55.94</v>
      </c>
      <c r="R73" s="175" t="s">
        <v>196</v>
      </c>
      <c r="S73" s="175" t="s">
        <v>163</v>
      </c>
      <c r="T73" s="176" t="s">
        <v>163</v>
      </c>
      <c r="U73" s="157">
        <v>1.4</v>
      </c>
      <c r="V73" s="157">
        <f>ROUND(E73*U73,2)</f>
        <v>32.630000000000003</v>
      </c>
      <c r="W73" s="157"/>
      <c r="X73" s="157" t="s">
        <v>164</v>
      </c>
      <c r="Y73" s="157" t="s">
        <v>165</v>
      </c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48" t="s">
        <v>229</v>
      </c>
      <c r="D74" s="249"/>
      <c r="E74" s="249"/>
      <c r="F74" s="249"/>
      <c r="G74" s="24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2" t="s">
        <v>1137</v>
      </c>
      <c r="D75" s="253"/>
      <c r="E75" s="253"/>
      <c r="F75" s="253"/>
      <c r="G75" s="253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252" t="s">
        <v>231</v>
      </c>
      <c r="D76" s="253"/>
      <c r="E76" s="253"/>
      <c r="F76" s="253"/>
      <c r="G76" s="253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0" t="s">
        <v>1138</v>
      </c>
      <c r="D77" s="158"/>
      <c r="E77" s="159">
        <v>22.5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0" t="s">
        <v>1139</v>
      </c>
      <c r="D78" s="158"/>
      <c r="E78" s="159">
        <v>0.81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18</v>
      </c>
      <c r="B79" s="171" t="s">
        <v>233</v>
      </c>
      <c r="C79" s="179" t="s">
        <v>234</v>
      </c>
      <c r="D79" s="172" t="s">
        <v>219</v>
      </c>
      <c r="E79" s="173">
        <v>133.19999999999999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196</v>
      </c>
      <c r="S79" s="175" t="s">
        <v>163</v>
      </c>
      <c r="T79" s="176" t="s">
        <v>163</v>
      </c>
      <c r="U79" s="157">
        <v>0.2</v>
      </c>
      <c r="V79" s="157">
        <f>ROUND(E79*U79,2)</f>
        <v>26.64</v>
      </c>
      <c r="W79" s="157"/>
      <c r="X79" s="157" t="s">
        <v>164</v>
      </c>
      <c r="Y79" s="157" t="s">
        <v>165</v>
      </c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2.6" outlineLevel="2" x14ac:dyDescent="0.2">
      <c r="A80" s="154"/>
      <c r="B80" s="155"/>
      <c r="C80" s="248" t="s">
        <v>235</v>
      </c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188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7" t="str">
        <f>C80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2" t="s">
        <v>208</v>
      </c>
      <c r="D81" s="253"/>
      <c r="E81" s="253"/>
      <c r="F81" s="253"/>
      <c r="G81" s="253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0" t="s">
        <v>1140</v>
      </c>
      <c r="D82" s="158"/>
      <c r="E82" s="159">
        <v>133.19999999999999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19</v>
      </c>
      <c r="B83" s="171" t="s">
        <v>237</v>
      </c>
      <c r="C83" s="179" t="s">
        <v>238</v>
      </c>
      <c r="D83" s="172" t="s">
        <v>219</v>
      </c>
      <c r="E83" s="173">
        <v>133.19999999999999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 t="s">
        <v>196</v>
      </c>
      <c r="S83" s="175" t="s">
        <v>163</v>
      </c>
      <c r="T83" s="176" t="s">
        <v>163</v>
      </c>
      <c r="U83" s="157">
        <v>8.4000000000000005E-2</v>
      </c>
      <c r="V83" s="157">
        <f>ROUND(E83*U83,2)</f>
        <v>11.19</v>
      </c>
      <c r="W83" s="157"/>
      <c r="X83" s="157" t="s">
        <v>164</v>
      </c>
      <c r="Y83" s="157" t="s">
        <v>165</v>
      </c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2.6" outlineLevel="2" x14ac:dyDescent="0.2">
      <c r="A84" s="154"/>
      <c r="B84" s="155"/>
      <c r="C84" s="248" t="s">
        <v>235</v>
      </c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7" t="str">
        <f>C84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0" t="s">
        <v>1135</v>
      </c>
      <c r="D85" s="158"/>
      <c r="E85" s="159">
        <v>133.19999999999999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170</v>
      </c>
      <c r="AH85" s="147">
        <v>5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0">
        <v>20</v>
      </c>
      <c r="B86" s="171" t="s">
        <v>239</v>
      </c>
      <c r="C86" s="179" t="s">
        <v>240</v>
      </c>
      <c r="D86" s="172" t="s">
        <v>219</v>
      </c>
      <c r="E86" s="173">
        <v>88.7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 t="s">
        <v>196</v>
      </c>
      <c r="S86" s="175" t="s">
        <v>163</v>
      </c>
      <c r="T86" s="176" t="s">
        <v>163</v>
      </c>
      <c r="U86" s="157">
        <v>0.35</v>
      </c>
      <c r="V86" s="157">
        <f>ROUND(E86*U86,2)</f>
        <v>31.05</v>
      </c>
      <c r="W86" s="157"/>
      <c r="X86" s="157" t="s">
        <v>164</v>
      </c>
      <c r="Y86" s="157" t="s">
        <v>165</v>
      </c>
      <c r="Z86" s="147"/>
      <c r="AA86" s="147"/>
      <c r="AB86" s="147"/>
      <c r="AC86" s="147"/>
      <c r="AD86" s="147"/>
      <c r="AE86" s="147"/>
      <c r="AF86" s="147"/>
      <c r="AG86" s="147" t="s">
        <v>197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2.6" outlineLevel="2" x14ac:dyDescent="0.2">
      <c r="A87" s="154"/>
      <c r="B87" s="155"/>
      <c r="C87" s="248" t="s">
        <v>235</v>
      </c>
      <c r="D87" s="249"/>
      <c r="E87" s="249"/>
      <c r="F87" s="249"/>
      <c r="G87" s="24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188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7" t="str">
        <f>C87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208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168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0" t="s">
        <v>1141</v>
      </c>
      <c r="D89" s="158"/>
      <c r="E89" s="159">
        <v>88.7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0">
        <v>21</v>
      </c>
      <c r="B90" s="171" t="s">
        <v>242</v>
      </c>
      <c r="C90" s="179" t="s">
        <v>243</v>
      </c>
      <c r="D90" s="172" t="s">
        <v>219</v>
      </c>
      <c r="E90" s="173">
        <v>88.7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 t="s">
        <v>196</v>
      </c>
      <c r="S90" s="175" t="s">
        <v>163</v>
      </c>
      <c r="T90" s="176" t="s">
        <v>163</v>
      </c>
      <c r="U90" s="157">
        <v>0.14829999999999999</v>
      </c>
      <c r="V90" s="157">
        <f>ROUND(E90*U90,2)</f>
        <v>13.15</v>
      </c>
      <c r="W90" s="157"/>
      <c r="X90" s="157" t="s">
        <v>164</v>
      </c>
      <c r="Y90" s="157" t="s">
        <v>165</v>
      </c>
      <c r="Z90" s="147"/>
      <c r="AA90" s="147"/>
      <c r="AB90" s="147"/>
      <c r="AC90" s="147"/>
      <c r="AD90" s="147"/>
      <c r="AE90" s="147"/>
      <c r="AF90" s="147"/>
      <c r="AG90" s="147" t="s">
        <v>166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2.6" outlineLevel="2" x14ac:dyDescent="0.2">
      <c r="A91" s="154"/>
      <c r="B91" s="155"/>
      <c r="C91" s="248" t="s">
        <v>235</v>
      </c>
      <c r="D91" s="249"/>
      <c r="E91" s="249"/>
      <c r="F91" s="249"/>
      <c r="G91" s="249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188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7" t="str">
        <f>C91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0" t="s">
        <v>1136</v>
      </c>
      <c r="D92" s="158"/>
      <c r="E92" s="159">
        <v>88.7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170</v>
      </c>
      <c r="AH92" s="147">
        <v>5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0">
        <v>22</v>
      </c>
      <c r="B93" s="171" t="s">
        <v>244</v>
      </c>
      <c r="C93" s="179" t="s">
        <v>245</v>
      </c>
      <c r="D93" s="172" t="s">
        <v>219</v>
      </c>
      <c r="E93" s="173">
        <v>14.8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 t="s">
        <v>196</v>
      </c>
      <c r="S93" s="175" t="s">
        <v>163</v>
      </c>
      <c r="T93" s="176" t="s">
        <v>163</v>
      </c>
      <c r="U93" s="157">
        <v>3.5329999999999999</v>
      </c>
      <c r="V93" s="157">
        <f>ROUND(E93*U93,2)</f>
        <v>52.29</v>
      </c>
      <c r="W93" s="157"/>
      <c r="X93" s="157" t="s">
        <v>164</v>
      </c>
      <c r="Y93" s="157" t="s">
        <v>165</v>
      </c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48" t="s">
        <v>246</v>
      </c>
      <c r="D94" s="249"/>
      <c r="E94" s="249"/>
      <c r="F94" s="249"/>
      <c r="G94" s="249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2" t="s">
        <v>208</v>
      </c>
      <c r="D95" s="253"/>
      <c r="E95" s="253"/>
      <c r="F95" s="253"/>
      <c r="G95" s="253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168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0" t="s">
        <v>1142</v>
      </c>
      <c r="D96" s="158"/>
      <c r="E96" s="159">
        <v>14.8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0">
        <v>23</v>
      </c>
      <c r="B97" s="171" t="s">
        <v>248</v>
      </c>
      <c r="C97" s="179" t="s">
        <v>249</v>
      </c>
      <c r="D97" s="172" t="s">
        <v>219</v>
      </c>
      <c r="E97" s="173">
        <v>9.8000000000000007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 t="s">
        <v>196</v>
      </c>
      <c r="S97" s="175" t="s">
        <v>163</v>
      </c>
      <c r="T97" s="176" t="s">
        <v>163</v>
      </c>
      <c r="U97" s="157">
        <v>4.6550000000000002</v>
      </c>
      <c r="V97" s="157">
        <f>ROUND(E97*U97,2)</f>
        <v>45.62</v>
      </c>
      <c r="W97" s="157"/>
      <c r="X97" s="157" t="s">
        <v>164</v>
      </c>
      <c r="Y97" s="157" t="s">
        <v>165</v>
      </c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48" t="s">
        <v>246</v>
      </c>
      <c r="D98" s="249"/>
      <c r="E98" s="249"/>
      <c r="F98" s="249"/>
      <c r="G98" s="24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188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208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0" t="s">
        <v>1143</v>
      </c>
      <c r="D100" s="158"/>
      <c r="E100" s="159">
        <v>9.8000000000000007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24</v>
      </c>
      <c r="B101" s="171" t="s">
        <v>251</v>
      </c>
      <c r="C101" s="179" t="s">
        <v>252</v>
      </c>
      <c r="D101" s="172" t="s">
        <v>161</v>
      </c>
      <c r="E101" s="173">
        <v>625.94500000000005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9.7999999999999997E-4</v>
      </c>
      <c r="O101" s="173">
        <f>ROUND(E101*N101,2)</f>
        <v>0.61</v>
      </c>
      <c r="P101" s="173">
        <v>0</v>
      </c>
      <c r="Q101" s="173">
        <f>ROUND(E101*P101,2)</f>
        <v>0</v>
      </c>
      <c r="R101" s="175" t="s">
        <v>196</v>
      </c>
      <c r="S101" s="175" t="s">
        <v>163</v>
      </c>
      <c r="T101" s="176" t="s">
        <v>163</v>
      </c>
      <c r="U101" s="157">
        <v>0.23599999999999999</v>
      </c>
      <c r="V101" s="157">
        <f>ROUND(E101*U101,2)</f>
        <v>147.72</v>
      </c>
      <c r="W101" s="157"/>
      <c r="X101" s="157" t="s">
        <v>164</v>
      </c>
      <c r="Y101" s="157" t="s">
        <v>165</v>
      </c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48" t="s">
        <v>253</v>
      </c>
      <c r="D102" s="249"/>
      <c r="E102" s="249"/>
      <c r="F102" s="249"/>
      <c r="G102" s="249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208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168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1.75" outlineLevel="2" x14ac:dyDescent="0.2">
      <c r="A104" s="154"/>
      <c r="B104" s="155"/>
      <c r="C104" s="180" t="s">
        <v>1144</v>
      </c>
      <c r="D104" s="158"/>
      <c r="E104" s="159">
        <v>625.94500000000005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0">
        <v>25</v>
      </c>
      <c r="B105" s="171" t="s">
        <v>255</v>
      </c>
      <c r="C105" s="179" t="s">
        <v>256</v>
      </c>
      <c r="D105" s="172" t="s">
        <v>161</v>
      </c>
      <c r="E105" s="173">
        <v>625.94500000000005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 t="s">
        <v>196</v>
      </c>
      <c r="S105" s="175" t="s">
        <v>163</v>
      </c>
      <c r="T105" s="176" t="s">
        <v>163</v>
      </c>
      <c r="U105" s="157">
        <v>7.0000000000000007E-2</v>
      </c>
      <c r="V105" s="157">
        <f>ROUND(E105*U105,2)</f>
        <v>43.82</v>
      </c>
      <c r="W105" s="157"/>
      <c r="X105" s="157" t="s">
        <v>164</v>
      </c>
      <c r="Y105" s="157" t="s">
        <v>165</v>
      </c>
      <c r="Z105" s="147"/>
      <c r="AA105" s="147"/>
      <c r="AB105" s="147"/>
      <c r="AC105" s="147"/>
      <c r="AD105" s="147"/>
      <c r="AE105" s="147"/>
      <c r="AF105" s="147"/>
      <c r="AG105" s="147" t="s">
        <v>166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48" t="s">
        <v>257</v>
      </c>
      <c r="D106" s="249"/>
      <c r="E106" s="249"/>
      <c r="F106" s="249"/>
      <c r="G106" s="249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188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208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168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0" t="s">
        <v>1145</v>
      </c>
      <c r="D108" s="158"/>
      <c r="E108" s="159">
        <v>625.94500000000005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170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26</v>
      </c>
      <c r="B109" s="171" t="s">
        <v>259</v>
      </c>
      <c r="C109" s="179" t="s">
        <v>260</v>
      </c>
      <c r="D109" s="172" t="s">
        <v>219</v>
      </c>
      <c r="E109" s="173">
        <v>679.61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196</v>
      </c>
      <c r="S109" s="175" t="s">
        <v>163</v>
      </c>
      <c r="T109" s="176" t="s">
        <v>163</v>
      </c>
      <c r="U109" s="157">
        <v>0.34499999999999997</v>
      </c>
      <c r="V109" s="157">
        <f>ROUND(E109*U109,2)</f>
        <v>234.47</v>
      </c>
      <c r="W109" s="157"/>
      <c r="X109" s="157" t="s">
        <v>164</v>
      </c>
      <c r="Y109" s="157" t="s">
        <v>165</v>
      </c>
      <c r="Z109" s="147"/>
      <c r="AA109" s="147"/>
      <c r="AB109" s="147"/>
      <c r="AC109" s="147"/>
      <c r="AD109" s="147"/>
      <c r="AE109" s="147"/>
      <c r="AF109" s="147"/>
      <c r="AG109" s="147" t="s">
        <v>166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48" t="s">
        <v>261</v>
      </c>
      <c r="D110" s="249"/>
      <c r="E110" s="249"/>
      <c r="F110" s="249"/>
      <c r="G110" s="24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77" t="str">
        <f>C110</f>
        <v>bez naložení do dopravní nádoby, ale s vyprázdněním dopravní nádoby na hromadu nebo na dopravní prostředek,</v>
      </c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2" t="s">
        <v>208</v>
      </c>
      <c r="D111" s="253"/>
      <c r="E111" s="253"/>
      <c r="F111" s="253"/>
      <c r="G111" s="253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0" t="s">
        <v>1146</v>
      </c>
      <c r="D112" s="158"/>
      <c r="E112" s="159">
        <v>679.61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0">
        <v>27</v>
      </c>
      <c r="B113" s="171" t="s">
        <v>263</v>
      </c>
      <c r="C113" s="179" t="s">
        <v>264</v>
      </c>
      <c r="D113" s="172" t="s">
        <v>219</v>
      </c>
      <c r="E113" s="173">
        <v>679.61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 t="s">
        <v>196</v>
      </c>
      <c r="S113" s="175" t="s">
        <v>163</v>
      </c>
      <c r="T113" s="176" t="s">
        <v>163</v>
      </c>
      <c r="U113" s="157">
        <v>7.3999999999999996E-2</v>
      </c>
      <c r="V113" s="157">
        <f>ROUND(E113*U113,2)</f>
        <v>50.29</v>
      </c>
      <c r="W113" s="157"/>
      <c r="X113" s="157" t="s">
        <v>164</v>
      </c>
      <c r="Y113" s="157" t="s">
        <v>165</v>
      </c>
      <c r="Z113" s="147"/>
      <c r="AA113" s="147"/>
      <c r="AB113" s="147"/>
      <c r="AC113" s="147"/>
      <c r="AD113" s="147"/>
      <c r="AE113" s="147"/>
      <c r="AF113" s="147"/>
      <c r="AG113" s="147" t="s">
        <v>197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48" t="s">
        <v>265</v>
      </c>
      <c r="D114" s="249"/>
      <c r="E114" s="249"/>
      <c r="F114" s="249"/>
      <c r="G114" s="249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208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52" t="s">
        <v>266</v>
      </c>
      <c r="D116" s="253"/>
      <c r="E116" s="253"/>
      <c r="F116" s="253"/>
      <c r="G116" s="25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168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252" t="s">
        <v>267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168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7" t="str">
        <f>C117</f>
        <v xml:space="preserve"> - odvoz výkopku horniny 1-4 z místní a účelové komunikace (chodníkova tělesa, vozovky) na mezideponii zhotovitele</v>
      </c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52" t="s">
        <v>687</v>
      </c>
      <c r="D118" s="253"/>
      <c r="E118" s="253"/>
      <c r="F118" s="253"/>
      <c r="G118" s="253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168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52" t="s">
        <v>268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168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52" t="s">
        <v>269</v>
      </c>
      <c r="D120" s="253"/>
      <c r="E120" s="253"/>
      <c r="F120" s="253"/>
      <c r="G120" s="25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168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0" t="s">
        <v>1147</v>
      </c>
      <c r="D121" s="158"/>
      <c r="E121" s="159">
        <v>246.5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170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0" t="s">
        <v>1148</v>
      </c>
      <c r="D122" s="158"/>
      <c r="E122" s="159">
        <v>433.11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170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0">
        <v>28</v>
      </c>
      <c r="B123" s="171" t="s">
        <v>272</v>
      </c>
      <c r="C123" s="179" t="s">
        <v>273</v>
      </c>
      <c r="D123" s="172" t="s">
        <v>219</v>
      </c>
      <c r="E123" s="173">
        <v>679.61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 t="s">
        <v>196</v>
      </c>
      <c r="S123" s="175" t="s">
        <v>163</v>
      </c>
      <c r="T123" s="176" t="s">
        <v>163</v>
      </c>
      <c r="U123" s="157">
        <v>1.0999999999999999E-2</v>
      </c>
      <c r="V123" s="157">
        <f>ROUND(E123*U123,2)</f>
        <v>7.48</v>
      </c>
      <c r="W123" s="157"/>
      <c r="X123" s="157" t="s">
        <v>164</v>
      </c>
      <c r="Y123" s="157" t="s">
        <v>165</v>
      </c>
      <c r="Z123" s="147"/>
      <c r="AA123" s="147"/>
      <c r="AB123" s="147"/>
      <c r="AC123" s="147"/>
      <c r="AD123" s="147"/>
      <c r="AE123" s="147"/>
      <c r="AF123" s="147"/>
      <c r="AG123" s="147" t="s">
        <v>197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48" t="s">
        <v>265</v>
      </c>
      <c r="D124" s="249"/>
      <c r="E124" s="249"/>
      <c r="F124" s="249"/>
      <c r="G124" s="249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2" t="s">
        <v>208</v>
      </c>
      <c r="D125" s="253"/>
      <c r="E125" s="253"/>
      <c r="F125" s="253"/>
      <c r="G125" s="253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168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2" t="s">
        <v>266</v>
      </c>
      <c r="D126" s="253"/>
      <c r="E126" s="253"/>
      <c r="F126" s="253"/>
      <c r="G126" s="253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168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252" t="s">
        <v>267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168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77" t="str">
        <f>C127</f>
        <v xml:space="preserve"> - odvoz výkopku horniny 1-4 z místní a účelové komunikace (chodníkova tělesa, vozovky) na mezideponii zhotovitele</v>
      </c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52" t="s">
        <v>687</v>
      </c>
      <c r="D128" s="253"/>
      <c r="E128" s="253"/>
      <c r="F128" s="253"/>
      <c r="G128" s="253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168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2" t="s">
        <v>268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168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52" t="s">
        <v>269</v>
      </c>
      <c r="D130" s="253"/>
      <c r="E130" s="253"/>
      <c r="F130" s="253"/>
      <c r="G130" s="253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168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0" t="s">
        <v>1146</v>
      </c>
      <c r="D131" s="158"/>
      <c r="E131" s="159">
        <v>679.61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1.75" outlineLevel="1" x14ac:dyDescent="0.2">
      <c r="A132" s="170">
        <v>29</v>
      </c>
      <c r="B132" s="171" t="s">
        <v>274</v>
      </c>
      <c r="C132" s="179" t="s">
        <v>1149</v>
      </c>
      <c r="D132" s="172" t="s">
        <v>219</v>
      </c>
      <c r="E132" s="173">
        <v>679.61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 t="s">
        <v>196</v>
      </c>
      <c r="S132" s="175" t="s">
        <v>163</v>
      </c>
      <c r="T132" s="176" t="s">
        <v>163</v>
      </c>
      <c r="U132" s="157">
        <v>0.65200000000000002</v>
      </c>
      <c r="V132" s="157">
        <f>ROUND(E132*U132,2)</f>
        <v>443.11</v>
      </c>
      <c r="W132" s="157"/>
      <c r="X132" s="157" t="s">
        <v>164</v>
      </c>
      <c r="Y132" s="157" t="s">
        <v>165</v>
      </c>
      <c r="Z132" s="147"/>
      <c r="AA132" s="147"/>
      <c r="AB132" s="147"/>
      <c r="AC132" s="147"/>
      <c r="AD132" s="147"/>
      <c r="AE132" s="147"/>
      <c r="AF132" s="147"/>
      <c r="AG132" s="147" t="s">
        <v>166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0" t="s">
        <v>208</v>
      </c>
      <c r="D133" s="251"/>
      <c r="E133" s="251"/>
      <c r="F133" s="251"/>
      <c r="G133" s="251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168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252" t="s">
        <v>266</v>
      </c>
      <c r="D134" s="253"/>
      <c r="E134" s="253"/>
      <c r="F134" s="253"/>
      <c r="G134" s="253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168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252" t="s">
        <v>267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168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77" t="str">
        <f>C135</f>
        <v xml:space="preserve"> - odvoz výkopku horniny 1-4 z místní a účelové komunikace (chodníkova tělesa, vozovky) na mezideponii zhotovitele</v>
      </c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252" t="s">
        <v>687</v>
      </c>
      <c r="D136" s="253"/>
      <c r="E136" s="253"/>
      <c r="F136" s="253"/>
      <c r="G136" s="253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168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252" t="s">
        <v>268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168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252" t="s">
        <v>269</v>
      </c>
      <c r="D138" s="253"/>
      <c r="E138" s="253"/>
      <c r="F138" s="253"/>
      <c r="G138" s="253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168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0" t="s">
        <v>1146</v>
      </c>
      <c r="D139" s="158"/>
      <c r="E139" s="159">
        <v>679.61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0">
        <v>30</v>
      </c>
      <c r="B140" s="171" t="s">
        <v>276</v>
      </c>
      <c r="C140" s="179" t="s">
        <v>277</v>
      </c>
      <c r="D140" s="172" t="s">
        <v>219</v>
      </c>
      <c r="E140" s="173">
        <v>246.5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 t="s">
        <v>196</v>
      </c>
      <c r="S140" s="175" t="s">
        <v>163</v>
      </c>
      <c r="T140" s="176" t="s">
        <v>163</v>
      </c>
      <c r="U140" s="157">
        <v>3.1E-2</v>
      </c>
      <c r="V140" s="157">
        <f>ROUND(E140*U140,2)</f>
        <v>7.64</v>
      </c>
      <c r="W140" s="157"/>
      <c r="X140" s="157" t="s">
        <v>164</v>
      </c>
      <c r="Y140" s="157" t="s">
        <v>165</v>
      </c>
      <c r="Z140" s="147"/>
      <c r="AA140" s="147"/>
      <c r="AB140" s="147"/>
      <c r="AC140" s="147"/>
      <c r="AD140" s="147"/>
      <c r="AE140" s="147"/>
      <c r="AF140" s="147"/>
      <c r="AG140" s="147" t="s">
        <v>197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0" t="s">
        <v>208</v>
      </c>
      <c r="D141" s="251"/>
      <c r="E141" s="251"/>
      <c r="F141" s="251"/>
      <c r="G141" s="251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168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0" t="s">
        <v>1135</v>
      </c>
      <c r="D142" s="158"/>
      <c r="E142" s="159">
        <v>133.19999999999999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170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0" t="s">
        <v>1136</v>
      </c>
      <c r="D143" s="158"/>
      <c r="E143" s="159">
        <v>88.7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170</v>
      </c>
      <c r="AH143" s="147">
        <v>5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0" t="s">
        <v>1150</v>
      </c>
      <c r="D144" s="158"/>
      <c r="E144" s="159">
        <v>14.8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170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0" t="s">
        <v>1151</v>
      </c>
      <c r="D145" s="158"/>
      <c r="E145" s="159">
        <v>9.8000000000000007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170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0">
        <v>31</v>
      </c>
      <c r="B146" s="171" t="s">
        <v>280</v>
      </c>
      <c r="C146" s="179" t="s">
        <v>281</v>
      </c>
      <c r="D146" s="172" t="s">
        <v>219</v>
      </c>
      <c r="E146" s="173">
        <v>433.11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0</v>
      </c>
      <c r="O146" s="173">
        <f>ROUND(E146*N146,2)</f>
        <v>0</v>
      </c>
      <c r="P146" s="173">
        <v>0</v>
      </c>
      <c r="Q146" s="173">
        <f>ROUND(E146*P146,2)</f>
        <v>0</v>
      </c>
      <c r="R146" s="175" t="s">
        <v>196</v>
      </c>
      <c r="S146" s="175" t="s">
        <v>163</v>
      </c>
      <c r="T146" s="176" t="s">
        <v>163</v>
      </c>
      <c r="U146" s="157">
        <v>0.20200000000000001</v>
      </c>
      <c r="V146" s="157">
        <f>ROUND(E146*U146,2)</f>
        <v>87.49</v>
      </c>
      <c r="W146" s="157"/>
      <c r="X146" s="157" t="s">
        <v>164</v>
      </c>
      <c r="Y146" s="157" t="s">
        <v>165</v>
      </c>
      <c r="Z146" s="147"/>
      <c r="AA146" s="147"/>
      <c r="AB146" s="147"/>
      <c r="AC146" s="147"/>
      <c r="AD146" s="147"/>
      <c r="AE146" s="147"/>
      <c r="AF146" s="147"/>
      <c r="AG146" s="147" t="s">
        <v>197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48" t="s">
        <v>282</v>
      </c>
      <c r="D147" s="249"/>
      <c r="E147" s="249"/>
      <c r="F147" s="249"/>
      <c r="G147" s="249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188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2" t="s">
        <v>208</v>
      </c>
      <c r="D148" s="253"/>
      <c r="E148" s="253"/>
      <c r="F148" s="253"/>
      <c r="G148" s="253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168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0" t="s">
        <v>1147</v>
      </c>
      <c r="D149" s="158"/>
      <c r="E149" s="159">
        <v>246.5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170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0" t="s">
        <v>1152</v>
      </c>
      <c r="D150" s="158"/>
      <c r="E150" s="159">
        <v>186.61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170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0">
        <v>32</v>
      </c>
      <c r="B151" s="171" t="s">
        <v>284</v>
      </c>
      <c r="C151" s="179" t="s">
        <v>285</v>
      </c>
      <c r="D151" s="172" t="s">
        <v>219</v>
      </c>
      <c r="E151" s="173">
        <v>262.58999999999997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 t="s">
        <v>196</v>
      </c>
      <c r="S151" s="175" t="s">
        <v>163</v>
      </c>
      <c r="T151" s="176" t="s">
        <v>163</v>
      </c>
      <c r="U151" s="157">
        <v>1.587</v>
      </c>
      <c r="V151" s="157">
        <f>ROUND(E151*U151,2)</f>
        <v>416.73</v>
      </c>
      <c r="W151" s="157"/>
      <c r="X151" s="157" t="s">
        <v>164</v>
      </c>
      <c r="Y151" s="157" t="s">
        <v>165</v>
      </c>
      <c r="Z151" s="147"/>
      <c r="AA151" s="147"/>
      <c r="AB151" s="147"/>
      <c r="AC151" s="147"/>
      <c r="AD151" s="147"/>
      <c r="AE151" s="147"/>
      <c r="AF151" s="147"/>
      <c r="AG151" s="147" t="s">
        <v>166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1.75" outlineLevel="2" x14ac:dyDescent="0.2">
      <c r="A152" s="154"/>
      <c r="B152" s="155"/>
      <c r="C152" s="248" t="s">
        <v>286</v>
      </c>
      <c r="D152" s="249"/>
      <c r="E152" s="249"/>
      <c r="F152" s="249"/>
      <c r="G152" s="249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188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77" t="str">
        <f>C152</f>
        <v>sypaninou z vhodných hornin tř. 1 - 4 nebo materiálem připraveným podél výkopu ve vzdálenosti do 3 m od jeho kraje, pro jakoukoliv hloubku výkopu a jakoukoliv míru zhutnění,</v>
      </c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2" t="s">
        <v>208</v>
      </c>
      <c r="D153" s="253"/>
      <c r="E153" s="253"/>
      <c r="F153" s="253"/>
      <c r="G153" s="253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168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0" t="s">
        <v>1153</v>
      </c>
      <c r="D154" s="158"/>
      <c r="E154" s="159">
        <v>262.58999999999997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0">
        <v>33</v>
      </c>
      <c r="B155" s="171" t="s">
        <v>288</v>
      </c>
      <c r="C155" s="179" t="s">
        <v>289</v>
      </c>
      <c r="D155" s="172" t="s">
        <v>219</v>
      </c>
      <c r="E155" s="173">
        <v>262.58999999999997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 t="s">
        <v>196</v>
      </c>
      <c r="S155" s="175" t="s">
        <v>163</v>
      </c>
      <c r="T155" s="176" t="s">
        <v>163</v>
      </c>
      <c r="U155" s="157">
        <v>0.94</v>
      </c>
      <c r="V155" s="157">
        <f>ROUND(E155*U155,2)</f>
        <v>246.83</v>
      </c>
      <c r="W155" s="157"/>
      <c r="X155" s="157" t="s">
        <v>164</v>
      </c>
      <c r="Y155" s="157" t="s">
        <v>165</v>
      </c>
      <c r="Z155" s="147"/>
      <c r="AA155" s="147"/>
      <c r="AB155" s="147"/>
      <c r="AC155" s="147"/>
      <c r="AD155" s="147"/>
      <c r="AE155" s="147"/>
      <c r="AF155" s="147"/>
      <c r="AG155" s="147" t="s">
        <v>166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1.75" outlineLevel="2" x14ac:dyDescent="0.2">
      <c r="A156" s="154"/>
      <c r="B156" s="155"/>
      <c r="C156" s="248" t="s">
        <v>286</v>
      </c>
      <c r="D156" s="249"/>
      <c r="E156" s="249"/>
      <c r="F156" s="249"/>
      <c r="G156" s="249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188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7" t="str">
        <f>C156</f>
        <v>sypaninou z vhodných hornin tř. 1 - 4 nebo materiálem připraveným podél výkopu ve vzdálenosti do 3 m od jeho kraje, pro jakoukoliv hloubku výkopu a jakoukoliv míru zhutnění,</v>
      </c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2" t="s">
        <v>290</v>
      </c>
      <c r="D157" s="253"/>
      <c r="E157" s="253"/>
      <c r="F157" s="253"/>
      <c r="G157" s="253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168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0" t="s">
        <v>1154</v>
      </c>
      <c r="D158" s="158"/>
      <c r="E158" s="159">
        <v>262.58999999999997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170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34</v>
      </c>
      <c r="B159" s="171" t="s">
        <v>292</v>
      </c>
      <c r="C159" s="179" t="s">
        <v>293</v>
      </c>
      <c r="D159" s="172" t="s">
        <v>161</v>
      </c>
      <c r="E159" s="173">
        <v>332.7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 t="s">
        <v>294</v>
      </c>
      <c r="S159" s="175" t="s">
        <v>163</v>
      </c>
      <c r="T159" s="176" t="s">
        <v>163</v>
      </c>
      <c r="U159" s="157">
        <v>0.06</v>
      </c>
      <c r="V159" s="157">
        <f>ROUND(E159*U159,2)</f>
        <v>19.96</v>
      </c>
      <c r="W159" s="157"/>
      <c r="X159" s="157" t="s">
        <v>164</v>
      </c>
      <c r="Y159" s="157" t="s">
        <v>165</v>
      </c>
      <c r="Z159" s="147"/>
      <c r="AA159" s="147"/>
      <c r="AB159" s="147"/>
      <c r="AC159" s="147"/>
      <c r="AD159" s="147"/>
      <c r="AE159" s="147"/>
      <c r="AF159" s="147"/>
      <c r="AG159" s="147" t="s">
        <v>166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48" t="s">
        <v>295</v>
      </c>
      <c r="D160" s="249"/>
      <c r="E160" s="249"/>
      <c r="F160" s="249"/>
      <c r="G160" s="249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188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2" t="s">
        <v>208</v>
      </c>
      <c r="D161" s="253"/>
      <c r="E161" s="253"/>
      <c r="F161" s="253"/>
      <c r="G161" s="253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168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0" t="s">
        <v>1155</v>
      </c>
      <c r="D162" s="158"/>
      <c r="E162" s="159">
        <v>332.7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170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1.75" outlineLevel="1" x14ac:dyDescent="0.2">
      <c r="A163" s="170">
        <v>35</v>
      </c>
      <c r="B163" s="171" t="s">
        <v>297</v>
      </c>
      <c r="C163" s="179" t="s">
        <v>298</v>
      </c>
      <c r="D163" s="172" t="s">
        <v>161</v>
      </c>
      <c r="E163" s="173">
        <v>332.7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 t="s">
        <v>196</v>
      </c>
      <c r="S163" s="175" t="s">
        <v>163</v>
      </c>
      <c r="T163" s="176" t="s">
        <v>163</v>
      </c>
      <c r="U163" s="157">
        <v>0.254</v>
      </c>
      <c r="V163" s="157">
        <f>ROUND(E163*U163,2)</f>
        <v>84.51</v>
      </c>
      <c r="W163" s="157"/>
      <c r="X163" s="157" t="s">
        <v>164</v>
      </c>
      <c r="Y163" s="157" t="s">
        <v>165</v>
      </c>
      <c r="Z163" s="147"/>
      <c r="AA163" s="147"/>
      <c r="AB163" s="147"/>
      <c r="AC163" s="147"/>
      <c r="AD163" s="147"/>
      <c r="AE163" s="147"/>
      <c r="AF163" s="147"/>
      <c r="AG163" s="147" t="s">
        <v>166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1.75" outlineLevel="2" x14ac:dyDescent="0.2">
      <c r="A164" s="154"/>
      <c r="B164" s="155"/>
      <c r="C164" s="248" t="s">
        <v>299</v>
      </c>
      <c r="D164" s="249"/>
      <c r="E164" s="249"/>
      <c r="F164" s="249"/>
      <c r="G164" s="24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77" t="str">
        <f>C164</f>
        <v>s případným nutným přemístěním hromad nebo dočasných skládek na místo potřeby ze vzdálenosti do 30 m, v rovině nebo ve svahu do 1 : 5,</v>
      </c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52" t="s">
        <v>208</v>
      </c>
      <c r="D165" s="253"/>
      <c r="E165" s="253"/>
      <c r="F165" s="253"/>
      <c r="G165" s="25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168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0" t="s">
        <v>1156</v>
      </c>
      <c r="D166" s="158"/>
      <c r="E166" s="159">
        <v>332.7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1.75" outlineLevel="1" x14ac:dyDescent="0.2">
      <c r="A167" s="170">
        <v>36</v>
      </c>
      <c r="B167" s="171" t="s">
        <v>301</v>
      </c>
      <c r="C167" s="179" t="s">
        <v>302</v>
      </c>
      <c r="D167" s="172" t="s">
        <v>161</v>
      </c>
      <c r="E167" s="173">
        <v>332.7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0</v>
      </c>
      <c r="O167" s="173">
        <f>ROUND(E167*N167,2)</f>
        <v>0</v>
      </c>
      <c r="P167" s="173">
        <v>0</v>
      </c>
      <c r="Q167" s="173">
        <f>ROUND(E167*P167,2)</f>
        <v>0</v>
      </c>
      <c r="R167" s="175" t="s">
        <v>294</v>
      </c>
      <c r="S167" s="175" t="s">
        <v>163</v>
      </c>
      <c r="T167" s="176" t="s">
        <v>163</v>
      </c>
      <c r="U167" s="157">
        <v>0.09</v>
      </c>
      <c r="V167" s="157">
        <f>ROUND(E167*U167,2)</f>
        <v>29.94</v>
      </c>
      <c r="W167" s="157"/>
      <c r="X167" s="157" t="s">
        <v>164</v>
      </c>
      <c r="Y167" s="157" t="s">
        <v>165</v>
      </c>
      <c r="Z167" s="147"/>
      <c r="AA167" s="147"/>
      <c r="AB167" s="147"/>
      <c r="AC167" s="147"/>
      <c r="AD167" s="147"/>
      <c r="AE167" s="147"/>
      <c r="AF167" s="147"/>
      <c r="AG167" s="147" t="s">
        <v>166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48" t="s">
        <v>303</v>
      </c>
      <c r="D168" s="249"/>
      <c r="E168" s="249"/>
      <c r="F168" s="249"/>
      <c r="G168" s="249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188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2" t="s">
        <v>304</v>
      </c>
      <c r="D169" s="253"/>
      <c r="E169" s="253"/>
      <c r="F169" s="253"/>
      <c r="G169" s="253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168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0" t="s">
        <v>1155</v>
      </c>
      <c r="D170" s="158"/>
      <c r="E170" s="159">
        <v>332.7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170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0">
        <v>37</v>
      </c>
      <c r="B171" s="171" t="s">
        <v>305</v>
      </c>
      <c r="C171" s="179" t="s">
        <v>306</v>
      </c>
      <c r="D171" s="172" t="s">
        <v>161</v>
      </c>
      <c r="E171" s="173">
        <v>332.7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 t="s">
        <v>294</v>
      </c>
      <c r="S171" s="175" t="s">
        <v>163</v>
      </c>
      <c r="T171" s="176" t="s">
        <v>163</v>
      </c>
      <c r="U171" s="157">
        <v>1.4999999999999999E-2</v>
      </c>
      <c r="V171" s="157">
        <f>ROUND(E171*U171,2)</f>
        <v>4.99</v>
      </c>
      <c r="W171" s="157"/>
      <c r="X171" s="157" t="s">
        <v>164</v>
      </c>
      <c r="Y171" s="157" t="s">
        <v>165</v>
      </c>
      <c r="Z171" s="147"/>
      <c r="AA171" s="147"/>
      <c r="AB171" s="147"/>
      <c r="AC171" s="147"/>
      <c r="AD171" s="147"/>
      <c r="AE171" s="147"/>
      <c r="AF171" s="147"/>
      <c r="AG171" s="147" t="s">
        <v>166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0" t="s">
        <v>304</v>
      </c>
      <c r="D172" s="251"/>
      <c r="E172" s="251"/>
      <c r="F172" s="251"/>
      <c r="G172" s="251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0" t="s">
        <v>1155</v>
      </c>
      <c r="D173" s="158"/>
      <c r="E173" s="159">
        <v>332.7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170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0">
        <v>38</v>
      </c>
      <c r="B174" s="171" t="s">
        <v>1157</v>
      </c>
      <c r="C174" s="179" t="s">
        <v>1158</v>
      </c>
      <c r="D174" s="172" t="s">
        <v>161</v>
      </c>
      <c r="E174" s="173">
        <v>20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9.4000000000000004E-3</v>
      </c>
      <c r="O174" s="173">
        <f>ROUND(E174*N174,2)</f>
        <v>0.19</v>
      </c>
      <c r="P174" s="173">
        <v>0</v>
      </c>
      <c r="Q174" s="173">
        <f>ROUND(E174*P174,2)</f>
        <v>0</v>
      </c>
      <c r="R174" s="175" t="s">
        <v>294</v>
      </c>
      <c r="S174" s="175" t="s">
        <v>163</v>
      </c>
      <c r="T174" s="176" t="s">
        <v>163</v>
      </c>
      <c r="U174" s="157">
        <v>0.86399999999999999</v>
      </c>
      <c r="V174" s="157">
        <f>ROUND(E174*U174,2)</f>
        <v>17.28</v>
      </c>
      <c r="W174" s="157"/>
      <c r="X174" s="157" t="s">
        <v>164</v>
      </c>
      <c r="Y174" s="157" t="s">
        <v>165</v>
      </c>
      <c r="Z174" s="147"/>
      <c r="AA174" s="147"/>
      <c r="AB174" s="147"/>
      <c r="AC174" s="147"/>
      <c r="AD174" s="147"/>
      <c r="AE174" s="147"/>
      <c r="AF174" s="147"/>
      <c r="AG174" s="147" t="s">
        <v>166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48" t="s">
        <v>1159</v>
      </c>
      <c r="D175" s="249"/>
      <c r="E175" s="249"/>
      <c r="F175" s="249"/>
      <c r="G175" s="249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2" t="s">
        <v>1160</v>
      </c>
      <c r="D176" s="253"/>
      <c r="E176" s="253"/>
      <c r="F176" s="253"/>
      <c r="G176" s="25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168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252" t="s">
        <v>208</v>
      </c>
      <c r="D177" s="253"/>
      <c r="E177" s="253"/>
      <c r="F177" s="253"/>
      <c r="G177" s="253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168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0" t="s">
        <v>1161</v>
      </c>
      <c r="D178" s="158"/>
      <c r="E178" s="159">
        <v>20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0">
        <v>39</v>
      </c>
      <c r="B179" s="171" t="s">
        <v>1162</v>
      </c>
      <c r="C179" s="179" t="s">
        <v>1163</v>
      </c>
      <c r="D179" s="172" t="s">
        <v>161</v>
      </c>
      <c r="E179" s="173">
        <v>20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 t="s">
        <v>294</v>
      </c>
      <c r="S179" s="175" t="s">
        <v>163</v>
      </c>
      <c r="T179" s="176" t="s">
        <v>163</v>
      </c>
      <c r="U179" s="157">
        <v>0.371</v>
      </c>
      <c r="V179" s="157">
        <f>ROUND(E179*U179,2)</f>
        <v>7.42</v>
      </c>
      <c r="W179" s="157"/>
      <c r="X179" s="157" t="s">
        <v>164</v>
      </c>
      <c r="Y179" s="157" t="s">
        <v>165</v>
      </c>
      <c r="Z179" s="147"/>
      <c r="AA179" s="147"/>
      <c r="AB179" s="147"/>
      <c r="AC179" s="147"/>
      <c r="AD179" s="147"/>
      <c r="AE179" s="147"/>
      <c r="AF179" s="147"/>
      <c r="AG179" s="147" t="s">
        <v>166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48" t="s">
        <v>1159</v>
      </c>
      <c r="D180" s="249"/>
      <c r="E180" s="249"/>
      <c r="F180" s="249"/>
      <c r="G180" s="249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188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2" t="s">
        <v>1160</v>
      </c>
      <c r="D181" s="253"/>
      <c r="E181" s="253"/>
      <c r="F181" s="253"/>
      <c r="G181" s="253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168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252" t="s">
        <v>208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168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0" t="s">
        <v>1164</v>
      </c>
      <c r="D183" s="158"/>
      <c r="E183" s="159">
        <v>20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170</v>
      </c>
      <c r="AH183" s="147">
        <v>5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0">
        <v>40</v>
      </c>
      <c r="B184" s="171" t="s">
        <v>307</v>
      </c>
      <c r="C184" s="179" t="s">
        <v>308</v>
      </c>
      <c r="D184" s="172" t="s">
        <v>186</v>
      </c>
      <c r="E184" s="173">
        <v>62.7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0</v>
      </c>
      <c r="O184" s="173">
        <f>ROUND(E184*N184,2)</f>
        <v>0</v>
      </c>
      <c r="P184" s="173">
        <v>0.22</v>
      </c>
      <c r="Q184" s="173">
        <f>ROUND(E184*P184,2)</f>
        <v>13.79</v>
      </c>
      <c r="R184" s="175"/>
      <c r="S184" s="175" t="s">
        <v>309</v>
      </c>
      <c r="T184" s="176" t="s">
        <v>310</v>
      </c>
      <c r="U184" s="157">
        <v>0.14299999999999999</v>
      </c>
      <c r="V184" s="157">
        <f>ROUND(E184*U184,2)</f>
        <v>8.9700000000000006</v>
      </c>
      <c r="W184" s="157"/>
      <c r="X184" s="157" t="s">
        <v>164</v>
      </c>
      <c r="Y184" s="157" t="s">
        <v>165</v>
      </c>
      <c r="Z184" s="147"/>
      <c r="AA184" s="147"/>
      <c r="AB184" s="147"/>
      <c r="AC184" s="147"/>
      <c r="AD184" s="147"/>
      <c r="AE184" s="147"/>
      <c r="AF184" s="147"/>
      <c r="AG184" s="147" t="s">
        <v>166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0" t="s">
        <v>311</v>
      </c>
      <c r="D185" s="251"/>
      <c r="E185" s="251"/>
      <c r="F185" s="251"/>
      <c r="G185" s="251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168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0" t="s">
        <v>1165</v>
      </c>
      <c r="D186" s="158"/>
      <c r="E186" s="159">
        <v>62.7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170</v>
      </c>
      <c r="AH186" s="147">
        <v>5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0">
        <v>41</v>
      </c>
      <c r="B187" s="171" t="s">
        <v>1166</v>
      </c>
      <c r="C187" s="179" t="s">
        <v>1167</v>
      </c>
      <c r="D187" s="172" t="s">
        <v>1168</v>
      </c>
      <c r="E187" s="173">
        <v>352.2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0.27</v>
      </c>
      <c r="Q187" s="173">
        <f>ROUND(E187*P187,2)</f>
        <v>95.09</v>
      </c>
      <c r="R187" s="175"/>
      <c r="S187" s="175" t="s">
        <v>309</v>
      </c>
      <c r="T187" s="176" t="s">
        <v>310</v>
      </c>
      <c r="U187" s="157">
        <v>0.123</v>
      </c>
      <c r="V187" s="157">
        <f>ROUND(E187*U187,2)</f>
        <v>43.32</v>
      </c>
      <c r="W187" s="157"/>
      <c r="X187" s="157" t="s">
        <v>164</v>
      </c>
      <c r="Y187" s="157" t="s">
        <v>165</v>
      </c>
      <c r="Z187" s="147"/>
      <c r="AA187" s="147"/>
      <c r="AB187" s="147"/>
      <c r="AC187" s="147"/>
      <c r="AD187" s="147"/>
      <c r="AE187" s="147"/>
      <c r="AF187" s="147"/>
      <c r="AG187" s="147" t="s">
        <v>166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0" t="s">
        <v>311</v>
      </c>
      <c r="D188" s="251"/>
      <c r="E188" s="251"/>
      <c r="F188" s="251"/>
      <c r="G188" s="25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168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0" t="s">
        <v>1169</v>
      </c>
      <c r="D189" s="158"/>
      <c r="E189" s="159">
        <v>352.2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>
        <v>5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0">
        <v>42</v>
      </c>
      <c r="B190" s="171" t="s">
        <v>313</v>
      </c>
      <c r="C190" s="179" t="s">
        <v>314</v>
      </c>
      <c r="D190" s="172" t="s">
        <v>219</v>
      </c>
      <c r="E190" s="173">
        <v>246.5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309</v>
      </c>
      <c r="T190" s="176" t="s">
        <v>310</v>
      </c>
      <c r="U190" s="157">
        <v>0</v>
      </c>
      <c r="V190" s="157">
        <f>ROUND(E190*U190,2)</f>
        <v>0</v>
      </c>
      <c r="W190" s="157"/>
      <c r="X190" s="157" t="s">
        <v>164</v>
      </c>
      <c r="Y190" s="157" t="s">
        <v>165</v>
      </c>
      <c r="Z190" s="147"/>
      <c r="AA190" s="147"/>
      <c r="AB190" s="147"/>
      <c r="AC190" s="147"/>
      <c r="AD190" s="147"/>
      <c r="AE190" s="147"/>
      <c r="AF190" s="147"/>
      <c r="AG190" s="147" t="s">
        <v>166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0" t="s">
        <v>304</v>
      </c>
      <c r="D191" s="251"/>
      <c r="E191" s="251"/>
      <c r="F191" s="251"/>
      <c r="G191" s="251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168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0" t="s">
        <v>1147</v>
      </c>
      <c r="D192" s="158"/>
      <c r="E192" s="159">
        <v>246.5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170</v>
      </c>
      <c r="AH192" s="147">
        <v>5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0">
        <v>43</v>
      </c>
      <c r="B193" s="171" t="s">
        <v>315</v>
      </c>
      <c r="C193" s="179" t="s">
        <v>316</v>
      </c>
      <c r="D193" s="172" t="s">
        <v>317</v>
      </c>
      <c r="E193" s="173">
        <v>6.6539999999999999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1E-3</v>
      </c>
      <c r="O193" s="173">
        <f>ROUND(E193*N193,2)</f>
        <v>0.01</v>
      </c>
      <c r="P193" s="173">
        <v>0</v>
      </c>
      <c r="Q193" s="173">
        <f>ROUND(E193*P193,2)</f>
        <v>0</v>
      </c>
      <c r="R193" s="175" t="s">
        <v>318</v>
      </c>
      <c r="S193" s="175" t="s">
        <v>163</v>
      </c>
      <c r="T193" s="176" t="s">
        <v>163</v>
      </c>
      <c r="U193" s="157">
        <v>0</v>
      </c>
      <c r="V193" s="157">
        <f>ROUND(E193*U193,2)</f>
        <v>0</v>
      </c>
      <c r="W193" s="157"/>
      <c r="X193" s="157" t="s">
        <v>319</v>
      </c>
      <c r="Y193" s="157" t="s">
        <v>165</v>
      </c>
      <c r="Z193" s="147"/>
      <c r="AA193" s="147"/>
      <c r="AB193" s="147"/>
      <c r="AC193" s="147"/>
      <c r="AD193" s="147"/>
      <c r="AE193" s="147"/>
      <c r="AF193" s="147"/>
      <c r="AG193" s="147" t="s">
        <v>320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0" t="s">
        <v>1170</v>
      </c>
      <c r="D194" s="158"/>
      <c r="E194" s="159">
        <v>6.6539999999999999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170</v>
      </c>
      <c r="AH194" s="147">
        <v>5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0">
        <v>44</v>
      </c>
      <c r="B195" s="171" t="s">
        <v>322</v>
      </c>
      <c r="C195" s="179" t="s">
        <v>323</v>
      </c>
      <c r="D195" s="172" t="s">
        <v>324</v>
      </c>
      <c r="E195" s="173">
        <v>525.17999999999995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3">
        <v>1</v>
      </c>
      <c r="O195" s="173">
        <f>ROUND(E195*N195,2)</f>
        <v>525.17999999999995</v>
      </c>
      <c r="P195" s="173">
        <v>0</v>
      </c>
      <c r="Q195" s="173">
        <f>ROUND(E195*P195,2)</f>
        <v>0</v>
      </c>
      <c r="R195" s="175"/>
      <c r="S195" s="175" t="s">
        <v>309</v>
      </c>
      <c r="T195" s="176" t="s">
        <v>310</v>
      </c>
      <c r="U195" s="157">
        <v>0</v>
      </c>
      <c r="V195" s="157">
        <f>ROUND(E195*U195,2)</f>
        <v>0</v>
      </c>
      <c r="W195" s="157"/>
      <c r="X195" s="157" t="s">
        <v>319</v>
      </c>
      <c r="Y195" s="157" t="s">
        <v>165</v>
      </c>
      <c r="Z195" s="147"/>
      <c r="AA195" s="147"/>
      <c r="AB195" s="147"/>
      <c r="AC195" s="147"/>
      <c r="AD195" s="147"/>
      <c r="AE195" s="147"/>
      <c r="AF195" s="147"/>
      <c r="AG195" s="147" t="s">
        <v>320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0" t="s">
        <v>208</v>
      </c>
      <c r="D196" s="251"/>
      <c r="E196" s="251"/>
      <c r="F196" s="251"/>
      <c r="G196" s="251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168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0" t="s">
        <v>1171</v>
      </c>
      <c r="D197" s="158"/>
      <c r="E197" s="159">
        <v>525.17999999999995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170</v>
      </c>
      <c r="AH197" s="147">
        <v>5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0">
        <v>45</v>
      </c>
      <c r="B198" s="171" t="s">
        <v>326</v>
      </c>
      <c r="C198" s="179" t="s">
        <v>327</v>
      </c>
      <c r="D198" s="172" t="s">
        <v>328</v>
      </c>
      <c r="E198" s="173">
        <v>186.61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309</v>
      </c>
      <c r="T198" s="176" t="s">
        <v>310</v>
      </c>
      <c r="U198" s="157">
        <v>0</v>
      </c>
      <c r="V198" s="157">
        <f>ROUND(E198*U198,2)</f>
        <v>0</v>
      </c>
      <c r="W198" s="157"/>
      <c r="X198" s="157" t="s">
        <v>319</v>
      </c>
      <c r="Y198" s="157" t="s">
        <v>165</v>
      </c>
      <c r="Z198" s="147"/>
      <c r="AA198" s="147"/>
      <c r="AB198" s="147"/>
      <c r="AC198" s="147"/>
      <c r="AD198" s="147"/>
      <c r="AE198" s="147"/>
      <c r="AF198" s="147"/>
      <c r="AG198" s="147" t="s">
        <v>320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0" t="s">
        <v>208</v>
      </c>
      <c r="D199" s="251"/>
      <c r="E199" s="251"/>
      <c r="F199" s="251"/>
      <c r="G199" s="251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168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0" t="s">
        <v>1172</v>
      </c>
      <c r="D200" s="158"/>
      <c r="E200" s="159">
        <v>23.31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170</v>
      </c>
      <c r="AH200" s="147">
        <v>5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0" t="s">
        <v>1173</v>
      </c>
      <c r="D201" s="158"/>
      <c r="E201" s="159">
        <v>81.900000000000006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170</v>
      </c>
      <c r="AH201" s="147">
        <v>5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0" t="s">
        <v>1174</v>
      </c>
      <c r="D202" s="158"/>
      <c r="E202" s="159">
        <v>41.5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170</v>
      </c>
      <c r="AH202" s="147">
        <v>5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0" t="s">
        <v>1175</v>
      </c>
      <c r="D203" s="158"/>
      <c r="E203" s="159">
        <v>39.9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170</v>
      </c>
      <c r="AH203" s="147">
        <v>5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13.6" x14ac:dyDescent="0.2">
      <c r="A204" s="163" t="s">
        <v>157</v>
      </c>
      <c r="B204" s="164" t="s">
        <v>74</v>
      </c>
      <c r="C204" s="178" t="s">
        <v>75</v>
      </c>
      <c r="D204" s="165"/>
      <c r="E204" s="166"/>
      <c r="F204" s="167"/>
      <c r="G204" s="167">
        <f>SUMIF(AG205:AG260,"&lt;&gt;NOR",G205:G260)</f>
        <v>0</v>
      </c>
      <c r="H204" s="167"/>
      <c r="I204" s="167">
        <f>SUM(I205:I260)</f>
        <v>0</v>
      </c>
      <c r="J204" s="167"/>
      <c r="K204" s="167">
        <f>SUM(K205:K260)</f>
        <v>0</v>
      </c>
      <c r="L204" s="167"/>
      <c r="M204" s="167">
        <f>SUM(M205:M260)</f>
        <v>0</v>
      </c>
      <c r="N204" s="166"/>
      <c r="O204" s="166">
        <f>SUM(O205:O260)</f>
        <v>0</v>
      </c>
      <c r="P204" s="166"/>
      <c r="Q204" s="166">
        <f>SUM(Q205:Q260)</f>
        <v>0.5</v>
      </c>
      <c r="R204" s="167"/>
      <c r="S204" s="167"/>
      <c r="T204" s="168"/>
      <c r="U204" s="162"/>
      <c r="V204" s="162">
        <f>SUM(V205:V260)</f>
        <v>0</v>
      </c>
      <c r="W204" s="162"/>
      <c r="X204" s="162"/>
      <c r="Y204" s="162"/>
      <c r="AG204" t="s">
        <v>158</v>
      </c>
    </row>
    <row r="205" spans="1:60" outlineLevel="1" x14ac:dyDescent="0.2">
      <c r="A205" s="170">
        <v>46</v>
      </c>
      <c r="B205" s="171" t="s">
        <v>333</v>
      </c>
      <c r="C205" s="179" t="s">
        <v>334</v>
      </c>
      <c r="D205" s="172" t="s">
        <v>335</v>
      </c>
      <c r="E205" s="173">
        <v>5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309</v>
      </c>
      <c r="T205" s="176" t="s">
        <v>310</v>
      </c>
      <c r="U205" s="157">
        <v>0</v>
      </c>
      <c r="V205" s="157">
        <f>ROUND(E205*U205,2)</f>
        <v>0</v>
      </c>
      <c r="W205" s="157"/>
      <c r="X205" s="157" t="s">
        <v>164</v>
      </c>
      <c r="Y205" s="157" t="s">
        <v>165</v>
      </c>
      <c r="Z205" s="147"/>
      <c r="AA205" s="147"/>
      <c r="AB205" s="147"/>
      <c r="AC205" s="147"/>
      <c r="AD205" s="147"/>
      <c r="AE205" s="147"/>
      <c r="AF205" s="147"/>
      <c r="AG205" s="147" t="s">
        <v>166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50" t="s">
        <v>208</v>
      </c>
      <c r="D206" s="251"/>
      <c r="E206" s="251"/>
      <c r="F206" s="251"/>
      <c r="G206" s="251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168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0" t="s">
        <v>82</v>
      </c>
      <c r="D207" s="158"/>
      <c r="E207" s="159">
        <v>5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0">
        <v>47</v>
      </c>
      <c r="B208" s="171" t="s">
        <v>336</v>
      </c>
      <c r="C208" s="179" t="s">
        <v>337</v>
      </c>
      <c r="D208" s="172" t="s">
        <v>338</v>
      </c>
      <c r="E208" s="173">
        <v>1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5"/>
      <c r="S208" s="175" t="s">
        <v>309</v>
      </c>
      <c r="T208" s="176" t="s">
        <v>310</v>
      </c>
      <c r="U208" s="157">
        <v>0</v>
      </c>
      <c r="V208" s="157">
        <f>ROUND(E208*U208,2)</f>
        <v>0</v>
      </c>
      <c r="W208" s="157"/>
      <c r="X208" s="157" t="s">
        <v>164</v>
      </c>
      <c r="Y208" s="157" t="s">
        <v>165</v>
      </c>
      <c r="Z208" s="147"/>
      <c r="AA208" s="147"/>
      <c r="AB208" s="147"/>
      <c r="AC208" s="147"/>
      <c r="AD208" s="147"/>
      <c r="AE208" s="147"/>
      <c r="AF208" s="147"/>
      <c r="AG208" s="147" t="s">
        <v>166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0" t="s">
        <v>208</v>
      </c>
      <c r="D209" s="251"/>
      <c r="E209" s="251"/>
      <c r="F209" s="251"/>
      <c r="G209" s="251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168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0" t="s">
        <v>72</v>
      </c>
      <c r="D210" s="158"/>
      <c r="E210" s="159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170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0">
        <v>48</v>
      </c>
      <c r="B211" s="171" t="s">
        <v>1176</v>
      </c>
      <c r="C211" s="179" t="s">
        <v>1177</v>
      </c>
      <c r="D211" s="172" t="s">
        <v>338</v>
      </c>
      <c r="E211" s="173">
        <v>5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0.1</v>
      </c>
      <c r="Q211" s="173">
        <f>ROUND(E211*P211,2)</f>
        <v>0.5</v>
      </c>
      <c r="R211" s="175"/>
      <c r="S211" s="175" t="s">
        <v>309</v>
      </c>
      <c r="T211" s="176" t="s">
        <v>310</v>
      </c>
      <c r="U211" s="157">
        <v>0</v>
      </c>
      <c r="V211" s="157">
        <f>ROUND(E211*U211,2)</f>
        <v>0</v>
      </c>
      <c r="W211" s="157"/>
      <c r="X211" s="157" t="s">
        <v>164</v>
      </c>
      <c r="Y211" s="157" t="s">
        <v>165</v>
      </c>
      <c r="Z211" s="147"/>
      <c r="AA211" s="147"/>
      <c r="AB211" s="147"/>
      <c r="AC211" s="147"/>
      <c r="AD211" s="147"/>
      <c r="AE211" s="147"/>
      <c r="AF211" s="147"/>
      <c r="AG211" s="147" t="s">
        <v>166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250" t="s">
        <v>208</v>
      </c>
      <c r="D212" s="251"/>
      <c r="E212" s="251"/>
      <c r="F212" s="251"/>
      <c r="G212" s="251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168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0" t="s">
        <v>82</v>
      </c>
      <c r="D213" s="158"/>
      <c r="E213" s="159">
        <v>5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0">
        <v>49</v>
      </c>
      <c r="B214" s="171" t="s">
        <v>339</v>
      </c>
      <c r="C214" s="179" t="s">
        <v>340</v>
      </c>
      <c r="D214" s="172" t="s">
        <v>338</v>
      </c>
      <c r="E214" s="173">
        <v>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/>
      <c r="S214" s="175" t="s">
        <v>309</v>
      </c>
      <c r="T214" s="176" t="s">
        <v>310</v>
      </c>
      <c r="U214" s="157">
        <v>0</v>
      </c>
      <c r="V214" s="157">
        <f>ROUND(E214*U214,2)</f>
        <v>0</v>
      </c>
      <c r="W214" s="157"/>
      <c r="X214" s="157" t="s">
        <v>164</v>
      </c>
      <c r="Y214" s="157" t="s">
        <v>165</v>
      </c>
      <c r="Z214" s="147"/>
      <c r="AA214" s="147"/>
      <c r="AB214" s="147"/>
      <c r="AC214" s="147"/>
      <c r="AD214" s="147"/>
      <c r="AE214" s="147"/>
      <c r="AF214" s="147"/>
      <c r="AG214" s="147" t="s">
        <v>166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0" t="s">
        <v>208</v>
      </c>
      <c r="D215" s="251"/>
      <c r="E215" s="251"/>
      <c r="F215" s="251"/>
      <c r="G215" s="251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168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80" t="s">
        <v>72</v>
      </c>
      <c r="D216" s="158"/>
      <c r="E216" s="159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170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0">
        <v>50</v>
      </c>
      <c r="B217" s="171" t="s">
        <v>341</v>
      </c>
      <c r="C217" s="179" t="s">
        <v>342</v>
      </c>
      <c r="D217" s="172" t="s">
        <v>335</v>
      </c>
      <c r="E217" s="173">
        <v>1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5"/>
      <c r="S217" s="175" t="s">
        <v>309</v>
      </c>
      <c r="T217" s="176" t="s">
        <v>310</v>
      </c>
      <c r="U217" s="157">
        <v>0</v>
      </c>
      <c r="V217" s="157">
        <f>ROUND(E217*U217,2)</f>
        <v>0</v>
      </c>
      <c r="W217" s="157"/>
      <c r="X217" s="157" t="s">
        <v>164</v>
      </c>
      <c r="Y217" s="157" t="s">
        <v>165</v>
      </c>
      <c r="Z217" s="147"/>
      <c r="AA217" s="147"/>
      <c r="AB217" s="147"/>
      <c r="AC217" s="147"/>
      <c r="AD217" s="147"/>
      <c r="AE217" s="147"/>
      <c r="AF217" s="147"/>
      <c r="AG217" s="147" t="s">
        <v>197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50" t="s">
        <v>343</v>
      </c>
      <c r="D218" s="251"/>
      <c r="E218" s="251"/>
      <c r="F218" s="251"/>
      <c r="G218" s="251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168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252" t="s">
        <v>311</v>
      </c>
      <c r="D219" s="253"/>
      <c r="E219" s="253"/>
      <c r="F219" s="253"/>
      <c r="G219" s="253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168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0" t="s">
        <v>72</v>
      </c>
      <c r="D220" s="158"/>
      <c r="E220" s="159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170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0">
        <v>51</v>
      </c>
      <c r="B221" s="171" t="s">
        <v>344</v>
      </c>
      <c r="C221" s="179" t="s">
        <v>345</v>
      </c>
      <c r="D221" s="172" t="s">
        <v>338</v>
      </c>
      <c r="E221" s="173">
        <v>1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3">
        <v>0</v>
      </c>
      <c r="O221" s="173">
        <f>ROUND(E221*N221,2)</f>
        <v>0</v>
      </c>
      <c r="P221" s="173">
        <v>0</v>
      </c>
      <c r="Q221" s="173">
        <f>ROUND(E221*P221,2)</f>
        <v>0</v>
      </c>
      <c r="R221" s="175"/>
      <c r="S221" s="175" t="s">
        <v>309</v>
      </c>
      <c r="T221" s="176" t="s">
        <v>310</v>
      </c>
      <c r="U221" s="157">
        <v>0</v>
      </c>
      <c r="V221" s="157">
        <f>ROUND(E221*U221,2)</f>
        <v>0</v>
      </c>
      <c r="W221" s="157"/>
      <c r="X221" s="157" t="s">
        <v>164</v>
      </c>
      <c r="Y221" s="157" t="s">
        <v>165</v>
      </c>
      <c r="Z221" s="147"/>
      <c r="AA221" s="147"/>
      <c r="AB221" s="147"/>
      <c r="AC221" s="147"/>
      <c r="AD221" s="147"/>
      <c r="AE221" s="147"/>
      <c r="AF221" s="147"/>
      <c r="AG221" s="147" t="s">
        <v>197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50" t="s">
        <v>343</v>
      </c>
      <c r="D222" s="251"/>
      <c r="E222" s="251"/>
      <c r="F222" s="251"/>
      <c r="G222" s="251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168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0" t="s">
        <v>72</v>
      </c>
      <c r="D223" s="158"/>
      <c r="E223" s="159">
        <v>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0">
        <v>52</v>
      </c>
      <c r="B224" s="171" t="s">
        <v>346</v>
      </c>
      <c r="C224" s="179" t="s">
        <v>347</v>
      </c>
      <c r="D224" s="172" t="s">
        <v>335</v>
      </c>
      <c r="E224" s="173">
        <v>1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/>
      <c r="S224" s="175" t="s">
        <v>309</v>
      </c>
      <c r="T224" s="176" t="s">
        <v>310</v>
      </c>
      <c r="U224" s="157">
        <v>0</v>
      </c>
      <c r="V224" s="157">
        <f>ROUND(E224*U224,2)</f>
        <v>0</v>
      </c>
      <c r="W224" s="157"/>
      <c r="X224" s="157" t="s">
        <v>164</v>
      </c>
      <c r="Y224" s="157" t="s">
        <v>165</v>
      </c>
      <c r="Z224" s="147"/>
      <c r="AA224" s="147"/>
      <c r="AB224" s="147"/>
      <c r="AC224" s="147"/>
      <c r="AD224" s="147"/>
      <c r="AE224" s="147"/>
      <c r="AF224" s="147"/>
      <c r="AG224" s="147" t="s">
        <v>166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50" t="s">
        <v>348</v>
      </c>
      <c r="D225" s="251"/>
      <c r="E225" s="251"/>
      <c r="F225" s="251"/>
      <c r="G225" s="251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168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0" t="s">
        <v>72</v>
      </c>
      <c r="D226" s="158"/>
      <c r="E226" s="159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1.75" outlineLevel="1" x14ac:dyDescent="0.2">
      <c r="A227" s="170">
        <v>53</v>
      </c>
      <c r="B227" s="171" t="s">
        <v>349</v>
      </c>
      <c r="C227" s="179" t="s">
        <v>350</v>
      </c>
      <c r="D227" s="172" t="s">
        <v>338</v>
      </c>
      <c r="E227" s="173">
        <v>1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5"/>
      <c r="S227" s="175" t="s">
        <v>309</v>
      </c>
      <c r="T227" s="176" t="s">
        <v>310</v>
      </c>
      <c r="U227" s="157">
        <v>0</v>
      </c>
      <c r="V227" s="157">
        <f>ROUND(E227*U227,2)</f>
        <v>0</v>
      </c>
      <c r="W227" s="157"/>
      <c r="X227" s="157" t="s">
        <v>164</v>
      </c>
      <c r="Y227" s="157" t="s">
        <v>165</v>
      </c>
      <c r="Z227" s="147"/>
      <c r="AA227" s="147"/>
      <c r="AB227" s="147"/>
      <c r="AC227" s="147"/>
      <c r="AD227" s="147"/>
      <c r="AE227" s="147"/>
      <c r="AF227" s="147"/>
      <c r="AG227" s="147" t="s">
        <v>166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50" t="s">
        <v>351</v>
      </c>
      <c r="D228" s="251"/>
      <c r="E228" s="251"/>
      <c r="F228" s="251"/>
      <c r="G228" s="251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168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0" t="s">
        <v>72</v>
      </c>
      <c r="D229" s="158"/>
      <c r="E229" s="159">
        <v>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170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0">
        <v>54</v>
      </c>
      <c r="B230" s="171" t="s">
        <v>352</v>
      </c>
      <c r="C230" s="179" t="s">
        <v>353</v>
      </c>
      <c r="D230" s="172" t="s">
        <v>338</v>
      </c>
      <c r="E230" s="173">
        <v>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/>
      <c r="S230" s="175" t="s">
        <v>309</v>
      </c>
      <c r="T230" s="176" t="s">
        <v>310</v>
      </c>
      <c r="U230" s="157">
        <v>0</v>
      </c>
      <c r="V230" s="157">
        <f>ROUND(E230*U230,2)</f>
        <v>0</v>
      </c>
      <c r="W230" s="157"/>
      <c r="X230" s="157" t="s">
        <v>164</v>
      </c>
      <c r="Y230" s="157" t="s">
        <v>165</v>
      </c>
      <c r="Z230" s="147"/>
      <c r="AA230" s="147"/>
      <c r="AB230" s="147"/>
      <c r="AC230" s="147"/>
      <c r="AD230" s="147"/>
      <c r="AE230" s="147"/>
      <c r="AF230" s="147"/>
      <c r="AG230" s="147" t="s">
        <v>166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50" t="s">
        <v>311</v>
      </c>
      <c r="D231" s="251"/>
      <c r="E231" s="251"/>
      <c r="F231" s="251"/>
      <c r="G231" s="251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168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80" t="s">
        <v>72</v>
      </c>
      <c r="D232" s="158"/>
      <c r="E232" s="159">
        <v>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170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1.75" outlineLevel="1" x14ac:dyDescent="0.2">
      <c r="A233" s="170">
        <v>55</v>
      </c>
      <c r="B233" s="171" t="s">
        <v>354</v>
      </c>
      <c r="C233" s="179" t="s">
        <v>355</v>
      </c>
      <c r="D233" s="172" t="s">
        <v>356</v>
      </c>
      <c r="E233" s="173">
        <v>17429.400000000001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309</v>
      </c>
      <c r="T233" s="176" t="s">
        <v>310</v>
      </c>
      <c r="U233" s="157">
        <v>0</v>
      </c>
      <c r="V233" s="157">
        <f>ROUND(E233*U233,2)</f>
        <v>0</v>
      </c>
      <c r="W233" s="157"/>
      <c r="X233" s="157" t="s">
        <v>164</v>
      </c>
      <c r="Y233" s="157" t="s">
        <v>165</v>
      </c>
      <c r="Z233" s="147"/>
      <c r="AA233" s="147"/>
      <c r="AB233" s="147"/>
      <c r="AC233" s="147"/>
      <c r="AD233" s="147"/>
      <c r="AE233" s="147"/>
      <c r="AF233" s="147"/>
      <c r="AG233" s="147" t="s">
        <v>166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0" t="s">
        <v>357</v>
      </c>
      <c r="D234" s="251"/>
      <c r="E234" s="251"/>
      <c r="F234" s="251"/>
      <c r="G234" s="25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168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0" t="s">
        <v>1178</v>
      </c>
      <c r="D235" s="158"/>
      <c r="E235" s="159">
        <v>378.9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170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1" t="s">
        <v>359</v>
      </c>
      <c r="D236" s="160"/>
      <c r="E236" s="161">
        <v>17050.5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170</v>
      </c>
      <c r="AH236" s="147">
        <v>4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1.75" outlineLevel="1" x14ac:dyDescent="0.2">
      <c r="A237" s="170">
        <v>56</v>
      </c>
      <c r="B237" s="171" t="s">
        <v>360</v>
      </c>
      <c r="C237" s="179" t="s">
        <v>361</v>
      </c>
      <c r="D237" s="172" t="s">
        <v>338</v>
      </c>
      <c r="E237" s="173">
        <v>4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5"/>
      <c r="S237" s="175" t="s">
        <v>309</v>
      </c>
      <c r="T237" s="176" t="s">
        <v>310</v>
      </c>
      <c r="U237" s="157">
        <v>0</v>
      </c>
      <c r="V237" s="157">
        <f>ROUND(E237*U237,2)</f>
        <v>0</v>
      </c>
      <c r="W237" s="157"/>
      <c r="X237" s="157" t="s">
        <v>164</v>
      </c>
      <c r="Y237" s="157" t="s">
        <v>165</v>
      </c>
      <c r="Z237" s="147"/>
      <c r="AA237" s="147"/>
      <c r="AB237" s="147"/>
      <c r="AC237" s="147"/>
      <c r="AD237" s="147"/>
      <c r="AE237" s="147"/>
      <c r="AF237" s="147"/>
      <c r="AG237" s="147" t="s">
        <v>166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0" t="s">
        <v>362</v>
      </c>
      <c r="D238" s="251"/>
      <c r="E238" s="251"/>
      <c r="F238" s="251"/>
      <c r="G238" s="251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168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0" t="s">
        <v>80</v>
      </c>
      <c r="D239" s="158"/>
      <c r="E239" s="159">
        <v>4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170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1.75" outlineLevel="1" x14ac:dyDescent="0.2">
      <c r="A240" s="170">
        <v>57</v>
      </c>
      <c r="B240" s="171" t="s">
        <v>363</v>
      </c>
      <c r="C240" s="179" t="s">
        <v>364</v>
      </c>
      <c r="D240" s="172" t="s">
        <v>338</v>
      </c>
      <c r="E240" s="173">
        <v>4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5"/>
      <c r="S240" s="175" t="s">
        <v>309</v>
      </c>
      <c r="T240" s="176" t="s">
        <v>310</v>
      </c>
      <c r="U240" s="157">
        <v>0</v>
      </c>
      <c r="V240" s="157">
        <f>ROUND(E240*U240,2)</f>
        <v>0</v>
      </c>
      <c r="W240" s="157"/>
      <c r="X240" s="157" t="s">
        <v>164</v>
      </c>
      <c r="Y240" s="157" t="s">
        <v>165</v>
      </c>
      <c r="Z240" s="147"/>
      <c r="AA240" s="147"/>
      <c r="AB240" s="147"/>
      <c r="AC240" s="147"/>
      <c r="AD240" s="147"/>
      <c r="AE240" s="147"/>
      <c r="AF240" s="147"/>
      <c r="AG240" s="147" t="s">
        <v>166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0" t="s">
        <v>362</v>
      </c>
      <c r="D241" s="251"/>
      <c r="E241" s="251"/>
      <c r="F241" s="251"/>
      <c r="G241" s="251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168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0" t="s">
        <v>80</v>
      </c>
      <c r="D242" s="158"/>
      <c r="E242" s="159">
        <v>4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170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0">
        <v>58</v>
      </c>
      <c r="B243" s="171" t="s">
        <v>365</v>
      </c>
      <c r="C243" s="179" t="s">
        <v>366</v>
      </c>
      <c r="D243" s="172" t="s">
        <v>338</v>
      </c>
      <c r="E243" s="173">
        <v>3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5"/>
      <c r="S243" s="175" t="s">
        <v>309</v>
      </c>
      <c r="T243" s="176" t="s">
        <v>310</v>
      </c>
      <c r="U243" s="157">
        <v>0</v>
      </c>
      <c r="V243" s="157">
        <f>ROUND(E243*U243,2)</f>
        <v>0</v>
      </c>
      <c r="W243" s="157"/>
      <c r="X243" s="157" t="s">
        <v>164</v>
      </c>
      <c r="Y243" s="157" t="s">
        <v>165</v>
      </c>
      <c r="Z243" s="147"/>
      <c r="AA243" s="147"/>
      <c r="AB243" s="147"/>
      <c r="AC243" s="147"/>
      <c r="AD243" s="147"/>
      <c r="AE243" s="147"/>
      <c r="AF243" s="147"/>
      <c r="AG243" s="147" t="s">
        <v>166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0" t="s">
        <v>311</v>
      </c>
      <c r="D244" s="251"/>
      <c r="E244" s="251"/>
      <c r="F244" s="251"/>
      <c r="G244" s="251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168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0" t="s">
        <v>78</v>
      </c>
      <c r="D245" s="158"/>
      <c r="E245" s="159">
        <v>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170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0">
        <v>59</v>
      </c>
      <c r="B246" s="171" t="s">
        <v>367</v>
      </c>
      <c r="C246" s="179" t="s">
        <v>368</v>
      </c>
      <c r="D246" s="172" t="s">
        <v>338</v>
      </c>
      <c r="E246" s="173">
        <v>2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5"/>
      <c r="S246" s="175" t="s">
        <v>309</v>
      </c>
      <c r="T246" s="176" t="s">
        <v>310</v>
      </c>
      <c r="U246" s="157">
        <v>0</v>
      </c>
      <c r="V246" s="157">
        <f>ROUND(E246*U246,2)</f>
        <v>0</v>
      </c>
      <c r="W246" s="157"/>
      <c r="X246" s="157" t="s">
        <v>164</v>
      </c>
      <c r="Y246" s="157" t="s">
        <v>165</v>
      </c>
      <c r="Z246" s="147"/>
      <c r="AA246" s="147"/>
      <c r="AB246" s="147"/>
      <c r="AC246" s="147"/>
      <c r="AD246" s="147"/>
      <c r="AE246" s="147"/>
      <c r="AF246" s="147"/>
      <c r="AG246" s="147" t="s">
        <v>166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0" t="s">
        <v>208</v>
      </c>
      <c r="D247" s="251"/>
      <c r="E247" s="251"/>
      <c r="F247" s="251"/>
      <c r="G247" s="251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168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0" t="s">
        <v>76</v>
      </c>
      <c r="D248" s="158"/>
      <c r="E248" s="159">
        <v>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170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0">
        <v>60</v>
      </c>
      <c r="B249" s="171" t="s">
        <v>369</v>
      </c>
      <c r="C249" s="179" t="s">
        <v>370</v>
      </c>
      <c r="D249" s="172" t="s">
        <v>338</v>
      </c>
      <c r="E249" s="173">
        <v>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309</v>
      </c>
      <c r="T249" s="176" t="s">
        <v>310</v>
      </c>
      <c r="U249" s="157">
        <v>0</v>
      </c>
      <c r="V249" s="157">
        <f>ROUND(E249*U249,2)</f>
        <v>0</v>
      </c>
      <c r="W249" s="157"/>
      <c r="X249" s="157" t="s">
        <v>164</v>
      </c>
      <c r="Y249" s="157" t="s">
        <v>165</v>
      </c>
      <c r="Z249" s="147"/>
      <c r="AA249" s="147"/>
      <c r="AB249" s="147"/>
      <c r="AC249" s="147"/>
      <c r="AD249" s="147"/>
      <c r="AE249" s="147"/>
      <c r="AF249" s="147"/>
      <c r="AG249" s="147" t="s">
        <v>166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0" t="s">
        <v>208</v>
      </c>
      <c r="D250" s="251"/>
      <c r="E250" s="251"/>
      <c r="F250" s="251"/>
      <c r="G250" s="251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168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80" t="s">
        <v>72</v>
      </c>
      <c r="D251" s="158"/>
      <c r="E251" s="159">
        <v>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170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0">
        <v>61</v>
      </c>
      <c r="B252" s="171" t="s">
        <v>371</v>
      </c>
      <c r="C252" s="179" t="s">
        <v>372</v>
      </c>
      <c r="D252" s="172" t="s">
        <v>338</v>
      </c>
      <c r="E252" s="173">
        <v>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0</v>
      </c>
      <c r="O252" s="173">
        <f>ROUND(E252*N252,2)</f>
        <v>0</v>
      </c>
      <c r="P252" s="173">
        <v>0</v>
      </c>
      <c r="Q252" s="173">
        <f>ROUND(E252*P252,2)</f>
        <v>0</v>
      </c>
      <c r="R252" s="175"/>
      <c r="S252" s="175" t="s">
        <v>309</v>
      </c>
      <c r="T252" s="176" t="s">
        <v>310</v>
      </c>
      <c r="U252" s="157">
        <v>0</v>
      </c>
      <c r="V252" s="157">
        <f>ROUND(E252*U252,2)</f>
        <v>0</v>
      </c>
      <c r="W252" s="157"/>
      <c r="X252" s="157" t="s">
        <v>164</v>
      </c>
      <c r="Y252" s="157" t="s">
        <v>165</v>
      </c>
      <c r="Z252" s="147"/>
      <c r="AA252" s="147"/>
      <c r="AB252" s="147"/>
      <c r="AC252" s="147"/>
      <c r="AD252" s="147"/>
      <c r="AE252" s="147"/>
      <c r="AF252" s="147"/>
      <c r="AG252" s="147" t="s">
        <v>166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0" t="s">
        <v>208</v>
      </c>
      <c r="D253" s="251"/>
      <c r="E253" s="251"/>
      <c r="F253" s="251"/>
      <c r="G253" s="251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168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0" t="s">
        <v>72</v>
      </c>
      <c r="D254" s="158"/>
      <c r="E254" s="159">
        <v>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170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1.75" outlineLevel="1" x14ac:dyDescent="0.2">
      <c r="A255" s="170">
        <v>62</v>
      </c>
      <c r="B255" s="171" t="s">
        <v>373</v>
      </c>
      <c r="C255" s="179" t="s">
        <v>1179</v>
      </c>
      <c r="D255" s="172" t="s">
        <v>338</v>
      </c>
      <c r="E255" s="173">
        <v>1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309</v>
      </c>
      <c r="T255" s="176" t="s">
        <v>310</v>
      </c>
      <c r="U255" s="157">
        <v>0</v>
      </c>
      <c r="V255" s="157">
        <f>ROUND(E255*U255,2)</f>
        <v>0</v>
      </c>
      <c r="W255" s="157"/>
      <c r="X255" s="157" t="s">
        <v>164</v>
      </c>
      <c r="Y255" s="157" t="s">
        <v>165</v>
      </c>
      <c r="Z255" s="147"/>
      <c r="AA255" s="147"/>
      <c r="AB255" s="147"/>
      <c r="AC255" s="147"/>
      <c r="AD255" s="147"/>
      <c r="AE255" s="147"/>
      <c r="AF255" s="147"/>
      <c r="AG255" s="147" t="s">
        <v>166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0" t="s">
        <v>208</v>
      </c>
      <c r="D256" s="251"/>
      <c r="E256" s="251"/>
      <c r="F256" s="251"/>
      <c r="G256" s="251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168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0" t="s">
        <v>72</v>
      </c>
      <c r="D257" s="158"/>
      <c r="E257" s="159">
        <v>1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0">
        <v>63</v>
      </c>
      <c r="B258" s="171" t="s">
        <v>1180</v>
      </c>
      <c r="C258" s="179" t="s">
        <v>1181</v>
      </c>
      <c r="D258" s="172" t="s">
        <v>1182</v>
      </c>
      <c r="E258" s="173">
        <v>1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</v>
      </c>
      <c r="O258" s="173">
        <f>ROUND(E258*N258,2)</f>
        <v>0</v>
      </c>
      <c r="P258" s="173">
        <v>0</v>
      </c>
      <c r="Q258" s="173">
        <f>ROUND(E258*P258,2)</f>
        <v>0</v>
      </c>
      <c r="R258" s="175"/>
      <c r="S258" s="175" t="s">
        <v>309</v>
      </c>
      <c r="T258" s="176" t="s">
        <v>310</v>
      </c>
      <c r="U258" s="157">
        <v>0</v>
      </c>
      <c r="V258" s="157">
        <f>ROUND(E258*U258,2)</f>
        <v>0</v>
      </c>
      <c r="W258" s="157"/>
      <c r="X258" s="157" t="s">
        <v>164</v>
      </c>
      <c r="Y258" s="157" t="s">
        <v>165</v>
      </c>
      <c r="Z258" s="147"/>
      <c r="AA258" s="147"/>
      <c r="AB258" s="147"/>
      <c r="AC258" s="147"/>
      <c r="AD258" s="147"/>
      <c r="AE258" s="147"/>
      <c r="AF258" s="147"/>
      <c r="AG258" s="147" t="s">
        <v>166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0" t="s">
        <v>208</v>
      </c>
      <c r="D259" s="251"/>
      <c r="E259" s="251"/>
      <c r="F259" s="251"/>
      <c r="G259" s="251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168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0" t="s">
        <v>72</v>
      </c>
      <c r="D260" s="158"/>
      <c r="E260" s="159">
        <v>1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170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13.6" x14ac:dyDescent="0.2">
      <c r="A261" s="163" t="s">
        <v>157</v>
      </c>
      <c r="B261" s="164" t="s">
        <v>76</v>
      </c>
      <c r="C261" s="178" t="s">
        <v>77</v>
      </c>
      <c r="D261" s="165"/>
      <c r="E261" s="166"/>
      <c r="F261" s="167"/>
      <c r="G261" s="167">
        <f>SUMIF(AG262:AG280,"&lt;&gt;NOR",G262:G280)</f>
        <v>0</v>
      </c>
      <c r="H261" s="167"/>
      <c r="I261" s="167">
        <f>SUM(I262:I280)</f>
        <v>0</v>
      </c>
      <c r="J261" s="167"/>
      <c r="K261" s="167">
        <f>SUM(K262:K280)</f>
        <v>0</v>
      </c>
      <c r="L261" s="167"/>
      <c r="M261" s="167">
        <f>SUM(M262:M280)</f>
        <v>0</v>
      </c>
      <c r="N261" s="166"/>
      <c r="O261" s="166">
        <f>SUM(O262:O280)</f>
        <v>14.849999999999998</v>
      </c>
      <c r="P261" s="166"/>
      <c r="Q261" s="166">
        <f>SUM(Q262:Q280)</f>
        <v>0</v>
      </c>
      <c r="R261" s="167"/>
      <c r="S261" s="167"/>
      <c r="T261" s="168"/>
      <c r="U261" s="162"/>
      <c r="V261" s="162">
        <f>SUM(V262:V280)</f>
        <v>18.919999999999998</v>
      </c>
      <c r="W261" s="162"/>
      <c r="X261" s="162"/>
      <c r="Y261" s="162"/>
      <c r="AG261" t="s">
        <v>158</v>
      </c>
    </row>
    <row r="262" spans="1:60" outlineLevel="1" x14ac:dyDescent="0.2">
      <c r="A262" s="170">
        <v>64</v>
      </c>
      <c r="B262" s="171" t="s">
        <v>375</v>
      </c>
      <c r="C262" s="179" t="s">
        <v>376</v>
      </c>
      <c r="D262" s="172" t="s">
        <v>219</v>
      </c>
      <c r="E262" s="173">
        <v>3.9375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2.5249999999999999</v>
      </c>
      <c r="O262" s="173">
        <f>ROUND(E262*N262,2)</f>
        <v>9.94</v>
      </c>
      <c r="P262" s="173">
        <v>0</v>
      </c>
      <c r="Q262" s="173">
        <f>ROUND(E262*P262,2)</f>
        <v>0</v>
      </c>
      <c r="R262" s="175" t="s">
        <v>377</v>
      </c>
      <c r="S262" s="175" t="s">
        <v>163</v>
      </c>
      <c r="T262" s="176" t="s">
        <v>163</v>
      </c>
      <c r="U262" s="157">
        <v>0.59899999999999998</v>
      </c>
      <c r="V262" s="157">
        <f>ROUND(E262*U262,2)</f>
        <v>2.36</v>
      </c>
      <c r="W262" s="157"/>
      <c r="X262" s="157" t="s">
        <v>164</v>
      </c>
      <c r="Y262" s="157" t="s">
        <v>165</v>
      </c>
      <c r="Z262" s="147"/>
      <c r="AA262" s="147"/>
      <c r="AB262" s="147"/>
      <c r="AC262" s="147"/>
      <c r="AD262" s="147"/>
      <c r="AE262" s="147"/>
      <c r="AF262" s="147"/>
      <c r="AG262" s="147" t="s">
        <v>166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48" t="s">
        <v>378</v>
      </c>
      <c r="D263" s="249"/>
      <c r="E263" s="249"/>
      <c r="F263" s="249"/>
      <c r="G263" s="249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188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52" t="s">
        <v>379</v>
      </c>
      <c r="D264" s="253"/>
      <c r="E264" s="253"/>
      <c r="F264" s="253"/>
      <c r="G264" s="253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168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252" t="s">
        <v>380</v>
      </c>
      <c r="D265" s="253"/>
      <c r="E265" s="253"/>
      <c r="F265" s="253"/>
      <c r="G265" s="253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168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0" t="s">
        <v>1183</v>
      </c>
      <c r="D266" s="158"/>
      <c r="E266" s="159">
        <v>3.9375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170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0">
        <v>65</v>
      </c>
      <c r="B267" s="171" t="s">
        <v>382</v>
      </c>
      <c r="C267" s="179" t="s">
        <v>383</v>
      </c>
      <c r="D267" s="172" t="s">
        <v>161</v>
      </c>
      <c r="E267" s="173">
        <v>15.75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3">
        <v>3.9309999999999998E-2</v>
      </c>
      <c r="O267" s="173">
        <f>ROUND(E267*N267,2)</f>
        <v>0.62</v>
      </c>
      <c r="P267" s="173">
        <v>0</v>
      </c>
      <c r="Q267" s="173">
        <f>ROUND(E267*P267,2)</f>
        <v>0</v>
      </c>
      <c r="R267" s="175" t="s">
        <v>377</v>
      </c>
      <c r="S267" s="175" t="s">
        <v>163</v>
      </c>
      <c r="T267" s="176" t="s">
        <v>163</v>
      </c>
      <c r="U267" s="157">
        <v>0.65</v>
      </c>
      <c r="V267" s="157">
        <f>ROUND(E267*U267,2)</f>
        <v>10.24</v>
      </c>
      <c r="W267" s="157"/>
      <c r="X267" s="157" t="s">
        <v>164</v>
      </c>
      <c r="Y267" s="157" t="s">
        <v>165</v>
      </c>
      <c r="Z267" s="147"/>
      <c r="AA267" s="147"/>
      <c r="AB267" s="147"/>
      <c r="AC267" s="147"/>
      <c r="AD267" s="147"/>
      <c r="AE267" s="147"/>
      <c r="AF267" s="147"/>
      <c r="AG267" s="147" t="s">
        <v>166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1.75" outlineLevel="2" x14ac:dyDescent="0.2">
      <c r="A268" s="154"/>
      <c r="B268" s="155"/>
      <c r="C268" s="248" t="s">
        <v>384</v>
      </c>
      <c r="D268" s="249"/>
      <c r="E268" s="249"/>
      <c r="F268" s="249"/>
      <c r="G268" s="249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188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7" t="str">
        <f>C268</f>
        <v>bednění svislé nebo šikmé (odkloněné), půdorysně přímé nebo zalomené základových zdí ve volných nebo zapažených jámách, rýhách, šachtách, včetně případných vzpěr,</v>
      </c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2" t="s">
        <v>379</v>
      </c>
      <c r="D269" s="253"/>
      <c r="E269" s="253"/>
      <c r="F269" s="253"/>
      <c r="G269" s="253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168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252" t="s">
        <v>380</v>
      </c>
      <c r="D270" s="253"/>
      <c r="E270" s="253"/>
      <c r="F270" s="253"/>
      <c r="G270" s="253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168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0" t="s">
        <v>1184</v>
      </c>
      <c r="D271" s="158"/>
      <c r="E271" s="159">
        <v>15.75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170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0">
        <v>66</v>
      </c>
      <c r="B272" s="171" t="s">
        <v>386</v>
      </c>
      <c r="C272" s="179" t="s">
        <v>387</v>
      </c>
      <c r="D272" s="172" t="s">
        <v>161</v>
      </c>
      <c r="E272" s="173">
        <v>15.75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3">
        <v>0</v>
      </c>
      <c r="O272" s="173">
        <f>ROUND(E272*N272,2)</f>
        <v>0</v>
      </c>
      <c r="P272" s="173">
        <v>0</v>
      </c>
      <c r="Q272" s="173">
        <f>ROUND(E272*P272,2)</f>
        <v>0</v>
      </c>
      <c r="R272" s="175" t="s">
        <v>377</v>
      </c>
      <c r="S272" s="175" t="s">
        <v>163</v>
      </c>
      <c r="T272" s="176" t="s">
        <v>163</v>
      </c>
      <c r="U272" s="157">
        <v>0.35</v>
      </c>
      <c r="V272" s="157">
        <f>ROUND(E272*U272,2)</f>
        <v>5.51</v>
      </c>
      <c r="W272" s="157"/>
      <c r="X272" s="157" t="s">
        <v>164</v>
      </c>
      <c r="Y272" s="157" t="s">
        <v>165</v>
      </c>
      <c r="Z272" s="147"/>
      <c r="AA272" s="147"/>
      <c r="AB272" s="147"/>
      <c r="AC272" s="147"/>
      <c r="AD272" s="147"/>
      <c r="AE272" s="147"/>
      <c r="AF272" s="147"/>
      <c r="AG272" s="147" t="s">
        <v>166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1.75" outlineLevel="2" x14ac:dyDescent="0.2">
      <c r="A273" s="154"/>
      <c r="B273" s="155"/>
      <c r="C273" s="248" t="s">
        <v>384</v>
      </c>
      <c r="D273" s="249"/>
      <c r="E273" s="249"/>
      <c r="F273" s="249"/>
      <c r="G273" s="249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188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77" t="str">
        <f>C273</f>
        <v>bednění svislé nebo šikmé (odkloněné), půdorysně přímé nebo zalomené základových zdí ve volných nebo zapažených jámách, rýhách, šachtách, včetně případných vzpěr,</v>
      </c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252" t="s">
        <v>388</v>
      </c>
      <c r="D274" s="253"/>
      <c r="E274" s="253"/>
      <c r="F274" s="253"/>
      <c r="G274" s="253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168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252" t="s">
        <v>379</v>
      </c>
      <c r="D275" s="253"/>
      <c r="E275" s="253"/>
      <c r="F275" s="253"/>
      <c r="G275" s="253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168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252" t="s">
        <v>380</v>
      </c>
      <c r="D276" s="253"/>
      <c r="E276" s="253"/>
      <c r="F276" s="253"/>
      <c r="G276" s="253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168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0" t="s">
        <v>1185</v>
      </c>
      <c r="D277" s="158"/>
      <c r="E277" s="159">
        <v>15.75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170</v>
      </c>
      <c r="AH277" s="147">
        <v>5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0">
        <v>67</v>
      </c>
      <c r="B278" s="171" t="s">
        <v>390</v>
      </c>
      <c r="C278" s="179" t="s">
        <v>391</v>
      </c>
      <c r="D278" s="172" t="s">
        <v>219</v>
      </c>
      <c r="E278" s="173">
        <v>1.7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2.5249999999999999</v>
      </c>
      <c r="O278" s="173">
        <f>ROUND(E278*N278,2)</f>
        <v>4.29</v>
      </c>
      <c r="P278" s="173">
        <v>0</v>
      </c>
      <c r="Q278" s="173">
        <f>ROUND(E278*P278,2)</f>
        <v>0</v>
      </c>
      <c r="R278" s="175"/>
      <c r="S278" s="175" t="s">
        <v>309</v>
      </c>
      <c r="T278" s="176" t="s">
        <v>310</v>
      </c>
      <c r="U278" s="157">
        <v>0.47699999999999998</v>
      </c>
      <c r="V278" s="157">
        <f>ROUND(E278*U278,2)</f>
        <v>0.81</v>
      </c>
      <c r="W278" s="157"/>
      <c r="X278" s="157" t="s">
        <v>164</v>
      </c>
      <c r="Y278" s="157" t="s">
        <v>165</v>
      </c>
      <c r="Z278" s="147"/>
      <c r="AA278" s="147"/>
      <c r="AB278" s="147"/>
      <c r="AC278" s="147"/>
      <c r="AD278" s="147"/>
      <c r="AE278" s="147"/>
      <c r="AF278" s="147"/>
      <c r="AG278" s="147" t="s">
        <v>166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0" t="s">
        <v>392</v>
      </c>
      <c r="D279" s="251"/>
      <c r="E279" s="251"/>
      <c r="F279" s="251"/>
      <c r="G279" s="251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168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0" t="s">
        <v>1186</v>
      </c>
      <c r="D280" s="158"/>
      <c r="E280" s="159">
        <v>1.7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170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13.6" x14ac:dyDescent="0.2">
      <c r="A281" s="163" t="s">
        <v>157</v>
      </c>
      <c r="B281" s="164" t="s">
        <v>80</v>
      </c>
      <c r="C281" s="178" t="s">
        <v>81</v>
      </c>
      <c r="D281" s="165"/>
      <c r="E281" s="166"/>
      <c r="F281" s="167"/>
      <c r="G281" s="167">
        <f>SUMIF(AG282:AG298,"&lt;&gt;NOR",G282:G298)</f>
        <v>0</v>
      </c>
      <c r="H281" s="167"/>
      <c r="I281" s="167">
        <f>SUM(I282:I298)</f>
        <v>0</v>
      </c>
      <c r="J281" s="167"/>
      <c r="K281" s="167">
        <f>SUM(K282:K298)</f>
        <v>0</v>
      </c>
      <c r="L281" s="167"/>
      <c r="M281" s="167">
        <f>SUM(M282:M298)</f>
        <v>0</v>
      </c>
      <c r="N281" s="166"/>
      <c r="O281" s="166">
        <f>SUM(O282:O298)</f>
        <v>2.1899999999999995</v>
      </c>
      <c r="P281" s="166"/>
      <c r="Q281" s="166">
        <f>SUM(Q282:Q298)</f>
        <v>0</v>
      </c>
      <c r="R281" s="167"/>
      <c r="S281" s="167"/>
      <c r="T281" s="168"/>
      <c r="U281" s="162"/>
      <c r="V281" s="162">
        <f>SUM(V282:V298)</f>
        <v>12.59</v>
      </c>
      <c r="W281" s="162"/>
      <c r="X281" s="162"/>
      <c r="Y281" s="162"/>
      <c r="AG281" t="s">
        <v>158</v>
      </c>
    </row>
    <row r="282" spans="1:60" ht="21.75" outlineLevel="1" x14ac:dyDescent="0.2">
      <c r="A282" s="170">
        <v>68</v>
      </c>
      <c r="B282" s="171" t="s">
        <v>1187</v>
      </c>
      <c r="C282" s="179" t="s">
        <v>1188</v>
      </c>
      <c r="D282" s="172" t="s">
        <v>219</v>
      </c>
      <c r="E282" s="173">
        <v>0.81</v>
      </c>
      <c r="F282" s="174"/>
      <c r="G282" s="175">
        <f>ROUND(E282*F282,2)</f>
        <v>0</v>
      </c>
      <c r="H282" s="174"/>
      <c r="I282" s="175">
        <f>ROUND(E282*H282,2)</f>
        <v>0</v>
      </c>
      <c r="J282" s="174"/>
      <c r="K282" s="175">
        <f>ROUND(E282*J282,2)</f>
        <v>0</v>
      </c>
      <c r="L282" s="175">
        <v>21</v>
      </c>
      <c r="M282" s="175">
        <f>G282*(1+L282/100)</f>
        <v>0</v>
      </c>
      <c r="N282" s="173">
        <v>2.52508</v>
      </c>
      <c r="O282" s="173">
        <f>ROUND(E282*N282,2)</f>
        <v>2.0499999999999998</v>
      </c>
      <c r="P282" s="173">
        <v>0</v>
      </c>
      <c r="Q282" s="173">
        <f>ROUND(E282*P282,2)</f>
        <v>0</v>
      </c>
      <c r="R282" s="175" t="s">
        <v>377</v>
      </c>
      <c r="S282" s="175" t="s">
        <v>163</v>
      </c>
      <c r="T282" s="176" t="s">
        <v>163</v>
      </c>
      <c r="U282" s="157">
        <v>3.7694999999999999</v>
      </c>
      <c r="V282" s="157">
        <f>ROUND(E282*U282,2)</f>
        <v>3.05</v>
      </c>
      <c r="W282" s="157"/>
      <c r="X282" s="157" t="s">
        <v>164</v>
      </c>
      <c r="Y282" s="157" t="s">
        <v>165</v>
      </c>
      <c r="Z282" s="147"/>
      <c r="AA282" s="147"/>
      <c r="AB282" s="147"/>
      <c r="AC282" s="147"/>
      <c r="AD282" s="147"/>
      <c r="AE282" s="147"/>
      <c r="AF282" s="147"/>
      <c r="AG282" s="147" t="s">
        <v>166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0" t="s">
        <v>1189</v>
      </c>
      <c r="D283" s="251"/>
      <c r="E283" s="251"/>
      <c r="F283" s="251"/>
      <c r="G283" s="251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168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252" t="s">
        <v>167</v>
      </c>
      <c r="D284" s="253"/>
      <c r="E284" s="253"/>
      <c r="F284" s="253"/>
      <c r="G284" s="253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168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80" t="s">
        <v>1190</v>
      </c>
      <c r="D285" s="158"/>
      <c r="E285" s="159">
        <v>0.81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170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2.6" outlineLevel="1" x14ac:dyDescent="0.2">
      <c r="A286" s="170">
        <v>69</v>
      </c>
      <c r="B286" s="171" t="s">
        <v>1191</v>
      </c>
      <c r="C286" s="179" t="s">
        <v>1192</v>
      </c>
      <c r="D286" s="172" t="s">
        <v>324</v>
      </c>
      <c r="E286" s="173">
        <v>8.6400000000000005E-2</v>
      </c>
      <c r="F286" s="174"/>
      <c r="G286" s="175">
        <f>ROUND(E286*F286,2)</f>
        <v>0</v>
      </c>
      <c r="H286" s="174"/>
      <c r="I286" s="175">
        <f>ROUND(E286*H286,2)</f>
        <v>0</v>
      </c>
      <c r="J286" s="174"/>
      <c r="K286" s="175">
        <f>ROUND(E286*J286,2)</f>
        <v>0</v>
      </c>
      <c r="L286" s="175">
        <v>21</v>
      </c>
      <c r="M286" s="175">
        <f>G286*(1+L286/100)</f>
        <v>0</v>
      </c>
      <c r="N286" s="173">
        <v>1.02092</v>
      </c>
      <c r="O286" s="173">
        <f>ROUND(E286*N286,2)</f>
        <v>0.09</v>
      </c>
      <c r="P286" s="173">
        <v>0</v>
      </c>
      <c r="Q286" s="173">
        <f>ROUND(E286*P286,2)</f>
        <v>0</v>
      </c>
      <c r="R286" s="175" t="s">
        <v>377</v>
      </c>
      <c r="S286" s="175" t="s">
        <v>163</v>
      </c>
      <c r="T286" s="176" t="s">
        <v>163</v>
      </c>
      <c r="U286" s="157">
        <v>54.167999999999999</v>
      </c>
      <c r="V286" s="157">
        <f>ROUND(E286*U286,2)</f>
        <v>4.68</v>
      </c>
      <c r="W286" s="157"/>
      <c r="X286" s="157" t="s">
        <v>164</v>
      </c>
      <c r="Y286" s="157" t="s">
        <v>165</v>
      </c>
      <c r="Z286" s="147"/>
      <c r="AA286" s="147"/>
      <c r="AB286" s="147"/>
      <c r="AC286" s="147"/>
      <c r="AD286" s="147"/>
      <c r="AE286" s="147"/>
      <c r="AF286" s="147"/>
      <c r="AG286" s="147" t="s">
        <v>166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48" t="s">
        <v>1193</v>
      </c>
      <c r="D287" s="249"/>
      <c r="E287" s="249"/>
      <c r="F287" s="249"/>
      <c r="G287" s="249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188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252" t="s">
        <v>1189</v>
      </c>
      <c r="D288" s="253"/>
      <c r="E288" s="253"/>
      <c r="F288" s="253"/>
      <c r="G288" s="253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168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252" t="s">
        <v>167</v>
      </c>
      <c r="D289" s="253"/>
      <c r="E289" s="253"/>
      <c r="F289" s="253"/>
      <c r="G289" s="253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168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0" t="s">
        <v>1194</v>
      </c>
      <c r="D290" s="158"/>
      <c r="E290" s="159">
        <v>8.6400000000000005E-2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170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0">
        <v>70</v>
      </c>
      <c r="B291" s="171" t="s">
        <v>1195</v>
      </c>
      <c r="C291" s="179" t="s">
        <v>1196</v>
      </c>
      <c r="D291" s="172" t="s">
        <v>161</v>
      </c>
      <c r="E291" s="173">
        <v>2.7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3">
        <v>1.6930000000000001E-2</v>
      </c>
      <c r="O291" s="173">
        <f>ROUND(E291*N291,2)</f>
        <v>0.05</v>
      </c>
      <c r="P291" s="173">
        <v>0</v>
      </c>
      <c r="Q291" s="173">
        <f>ROUND(E291*P291,2)</f>
        <v>0</v>
      </c>
      <c r="R291" s="175" t="s">
        <v>377</v>
      </c>
      <c r="S291" s="175" t="s">
        <v>163</v>
      </c>
      <c r="T291" s="176" t="s">
        <v>163</v>
      </c>
      <c r="U291" s="157">
        <v>1.5396000000000001</v>
      </c>
      <c r="V291" s="157">
        <f>ROUND(E291*U291,2)</f>
        <v>4.16</v>
      </c>
      <c r="W291" s="157"/>
      <c r="X291" s="157" t="s">
        <v>164</v>
      </c>
      <c r="Y291" s="157" t="s">
        <v>165</v>
      </c>
      <c r="Z291" s="147"/>
      <c r="AA291" s="147"/>
      <c r="AB291" s="147"/>
      <c r="AC291" s="147"/>
      <c r="AD291" s="147"/>
      <c r="AE291" s="147"/>
      <c r="AF291" s="147"/>
      <c r="AG291" s="147" t="s">
        <v>166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0" t="s">
        <v>1189</v>
      </c>
      <c r="D292" s="251"/>
      <c r="E292" s="251"/>
      <c r="F292" s="251"/>
      <c r="G292" s="251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168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252" t="s">
        <v>167</v>
      </c>
      <c r="D293" s="253"/>
      <c r="E293" s="253"/>
      <c r="F293" s="253"/>
      <c r="G293" s="253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168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0" t="s">
        <v>1197</v>
      </c>
      <c r="D294" s="158"/>
      <c r="E294" s="159">
        <v>2.7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1.75" outlineLevel="1" x14ac:dyDescent="0.2">
      <c r="A295" s="170">
        <v>71</v>
      </c>
      <c r="B295" s="171" t="s">
        <v>1198</v>
      </c>
      <c r="C295" s="179" t="s">
        <v>1199</v>
      </c>
      <c r="D295" s="172" t="s">
        <v>161</v>
      </c>
      <c r="E295" s="173">
        <v>2.7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 t="s">
        <v>377</v>
      </c>
      <c r="S295" s="175" t="s">
        <v>163</v>
      </c>
      <c r="T295" s="176" t="s">
        <v>163</v>
      </c>
      <c r="U295" s="157">
        <v>0.26</v>
      </c>
      <c r="V295" s="157">
        <f>ROUND(E295*U295,2)</f>
        <v>0.7</v>
      </c>
      <c r="W295" s="157"/>
      <c r="X295" s="157" t="s">
        <v>164</v>
      </c>
      <c r="Y295" s="157" t="s">
        <v>165</v>
      </c>
      <c r="Z295" s="147"/>
      <c r="AA295" s="147"/>
      <c r="AB295" s="147"/>
      <c r="AC295" s="147"/>
      <c r="AD295" s="147"/>
      <c r="AE295" s="147"/>
      <c r="AF295" s="147"/>
      <c r="AG295" s="147" t="s">
        <v>166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50" t="s">
        <v>1189</v>
      </c>
      <c r="D296" s="251"/>
      <c r="E296" s="251"/>
      <c r="F296" s="251"/>
      <c r="G296" s="251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168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252" t="s">
        <v>167</v>
      </c>
      <c r="D297" s="253"/>
      <c r="E297" s="253"/>
      <c r="F297" s="253"/>
      <c r="G297" s="253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168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80" t="s">
        <v>1200</v>
      </c>
      <c r="D298" s="158"/>
      <c r="E298" s="159">
        <v>2.7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170</v>
      </c>
      <c r="AH298" s="147">
        <v>5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13.6" x14ac:dyDescent="0.2">
      <c r="A299" s="163" t="s">
        <v>157</v>
      </c>
      <c r="B299" s="164" t="s">
        <v>82</v>
      </c>
      <c r="C299" s="178" t="s">
        <v>83</v>
      </c>
      <c r="D299" s="165"/>
      <c r="E299" s="166"/>
      <c r="F299" s="167"/>
      <c r="G299" s="167">
        <f>SUMIF(AG300:AG339,"&lt;&gt;NOR",G300:G339)</f>
        <v>0</v>
      </c>
      <c r="H299" s="167"/>
      <c r="I299" s="167">
        <f>SUM(I300:I339)</f>
        <v>0</v>
      </c>
      <c r="J299" s="167"/>
      <c r="K299" s="167">
        <f>SUM(K300:K339)</f>
        <v>0</v>
      </c>
      <c r="L299" s="167"/>
      <c r="M299" s="167">
        <f>SUM(M300:M339)</f>
        <v>0</v>
      </c>
      <c r="N299" s="166"/>
      <c r="O299" s="166">
        <f>SUM(O300:O339)</f>
        <v>179.00999999999996</v>
      </c>
      <c r="P299" s="166"/>
      <c r="Q299" s="166">
        <f>SUM(Q300:Q339)</f>
        <v>0</v>
      </c>
      <c r="R299" s="167"/>
      <c r="S299" s="167"/>
      <c r="T299" s="168"/>
      <c r="U299" s="162"/>
      <c r="V299" s="162">
        <f>SUM(V300:V339)</f>
        <v>211.46</v>
      </c>
      <c r="W299" s="162"/>
      <c r="X299" s="162"/>
      <c r="Y299" s="162"/>
      <c r="AG299" t="s">
        <v>158</v>
      </c>
    </row>
    <row r="300" spans="1:60" ht="21.75" outlineLevel="1" x14ac:dyDescent="0.2">
      <c r="A300" s="170">
        <v>72</v>
      </c>
      <c r="B300" s="171" t="s">
        <v>400</v>
      </c>
      <c r="C300" s="179" t="s">
        <v>401</v>
      </c>
      <c r="D300" s="172" t="s">
        <v>161</v>
      </c>
      <c r="E300" s="173">
        <v>374.2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3">
        <v>0.378</v>
      </c>
      <c r="O300" s="173">
        <f>ROUND(E300*N300,2)</f>
        <v>141.44999999999999</v>
      </c>
      <c r="P300" s="173">
        <v>0</v>
      </c>
      <c r="Q300" s="173">
        <f>ROUND(E300*P300,2)</f>
        <v>0</v>
      </c>
      <c r="R300" s="175" t="s">
        <v>162</v>
      </c>
      <c r="S300" s="175" t="s">
        <v>163</v>
      </c>
      <c r="T300" s="176" t="s">
        <v>163</v>
      </c>
      <c r="U300" s="157">
        <v>2.5999999999999999E-2</v>
      </c>
      <c r="V300" s="157">
        <f>ROUND(E300*U300,2)</f>
        <v>9.73</v>
      </c>
      <c r="W300" s="157"/>
      <c r="X300" s="157" t="s">
        <v>164</v>
      </c>
      <c r="Y300" s="157" t="s">
        <v>165</v>
      </c>
      <c r="Z300" s="147"/>
      <c r="AA300" s="147"/>
      <c r="AB300" s="147"/>
      <c r="AC300" s="147"/>
      <c r="AD300" s="147"/>
      <c r="AE300" s="147"/>
      <c r="AF300" s="147"/>
      <c r="AG300" s="147" t="s">
        <v>166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0" t="s">
        <v>167</v>
      </c>
      <c r="D301" s="251"/>
      <c r="E301" s="251"/>
      <c r="F301" s="251"/>
      <c r="G301" s="251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168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0" t="s">
        <v>1201</v>
      </c>
      <c r="D302" s="158"/>
      <c r="E302" s="159">
        <v>374.2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170</v>
      </c>
      <c r="AH302" s="147">
        <v>5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0">
        <v>73</v>
      </c>
      <c r="B303" s="171" t="s">
        <v>414</v>
      </c>
      <c r="C303" s="179" t="s">
        <v>1202</v>
      </c>
      <c r="D303" s="172" t="s">
        <v>161</v>
      </c>
      <c r="E303" s="173">
        <v>22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5">
        <f>G303*(1+L303/100)</f>
        <v>0</v>
      </c>
      <c r="N303" s="173">
        <v>6.0099999999999997E-3</v>
      </c>
      <c r="O303" s="173">
        <f>ROUND(E303*N303,2)</f>
        <v>0.13</v>
      </c>
      <c r="P303" s="173">
        <v>0</v>
      </c>
      <c r="Q303" s="173">
        <f>ROUND(E303*P303,2)</f>
        <v>0</v>
      </c>
      <c r="R303" s="175" t="s">
        <v>162</v>
      </c>
      <c r="S303" s="175" t="s">
        <v>416</v>
      </c>
      <c r="T303" s="176" t="s">
        <v>416</v>
      </c>
      <c r="U303" s="157">
        <v>4.0000000000000001E-3</v>
      </c>
      <c r="V303" s="157">
        <f>ROUND(E303*U303,2)</f>
        <v>0.09</v>
      </c>
      <c r="W303" s="157"/>
      <c r="X303" s="157" t="s">
        <v>164</v>
      </c>
      <c r="Y303" s="157" t="s">
        <v>165</v>
      </c>
      <c r="Z303" s="147"/>
      <c r="AA303" s="147"/>
      <c r="AB303" s="147"/>
      <c r="AC303" s="147"/>
      <c r="AD303" s="147"/>
      <c r="AE303" s="147"/>
      <c r="AF303" s="147"/>
      <c r="AG303" s="147" t="s">
        <v>166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0" t="s">
        <v>167</v>
      </c>
      <c r="D304" s="251"/>
      <c r="E304" s="251"/>
      <c r="F304" s="251"/>
      <c r="G304" s="251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168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0" t="s">
        <v>1203</v>
      </c>
      <c r="D305" s="158"/>
      <c r="E305" s="159">
        <v>22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170</v>
      </c>
      <c r="AH305" s="147">
        <v>5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1.75" outlineLevel="1" x14ac:dyDescent="0.2">
      <c r="A306" s="170">
        <v>74</v>
      </c>
      <c r="B306" s="171" t="s">
        <v>419</v>
      </c>
      <c r="C306" s="179" t="s">
        <v>1204</v>
      </c>
      <c r="D306" s="172" t="s">
        <v>161</v>
      </c>
      <c r="E306" s="173">
        <v>22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6.0999999999999997E-4</v>
      </c>
      <c r="O306" s="173">
        <f>ROUND(E306*N306,2)</f>
        <v>0.01</v>
      </c>
      <c r="P306" s="173">
        <v>0</v>
      </c>
      <c r="Q306" s="173">
        <f>ROUND(E306*P306,2)</f>
        <v>0</v>
      </c>
      <c r="R306" s="175" t="s">
        <v>162</v>
      </c>
      <c r="S306" s="175" t="s">
        <v>416</v>
      </c>
      <c r="T306" s="176" t="s">
        <v>416</v>
      </c>
      <c r="U306" s="157">
        <v>2E-3</v>
      </c>
      <c r="V306" s="157">
        <f>ROUND(E306*U306,2)</f>
        <v>0.04</v>
      </c>
      <c r="W306" s="157"/>
      <c r="X306" s="157" t="s">
        <v>164</v>
      </c>
      <c r="Y306" s="157" t="s">
        <v>165</v>
      </c>
      <c r="Z306" s="147"/>
      <c r="AA306" s="147"/>
      <c r="AB306" s="147"/>
      <c r="AC306" s="147"/>
      <c r="AD306" s="147"/>
      <c r="AE306" s="147"/>
      <c r="AF306" s="147"/>
      <c r="AG306" s="147" t="s">
        <v>166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48" t="s">
        <v>1205</v>
      </c>
      <c r="D307" s="249"/>
      <c r="E307" s="249"/>
      <c r="F307" s="249"/>
      <c r="G307" s="249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188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252" t="s">
        <v>167</v>
      </c>
      <c r="D308" s="253"/>
      <c r="E308" s="253"/>
      <c r="F308" s="253"/>
      <c r="G308" s="253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168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0" t="s">
        <v>1206</v>
      </c>
      <c r="D309" s="158"/>
      <c r="E309" s="159">
        <v>22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170</v>
      </c>
      <c r="AH309" s="147">
        <v>5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1.75" outlineLevel="1" x14ac:dyDescent="0.2">
      <c r="A310" s="170">
        <v>75</v>
      </c>
      <c r="B310" s="171" t="s">
        <v>1207</v>
      </c>
      <c r="C310" s="179" t="s">
        <v>1208</v>
      </c>
      <c r="D310" s="172" t="s">
        <v>161</v>
      </c>
      <c r="E310" s="173">
        <v>22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3">
        <v>0.10373</v>
      </c>
      <c r="O310" s="173">
        <f>ROUND(E310*N310,2)</f>
        <v>2.2799999999999998</v>
      </c>
      <c r="P310" s="173">
        <v>0</v>
      </c>
      <c r="Q310" s="173">
        <f>ROUND(E310*P310,2)</f>
        <v>0</v>
      </c>
      <c r="R310" s="175" t="s">
        <v>162</v>
      </c>
      <c r="S310" s="175" t="s">
        <v>163</v>
      </c>
      <c r="T310" s="176" t="s">
        <v>163</v>
      </c>
      <c r="U310" s="157">
        <v>6.4000000000000001E-2</v>
      </c>
      <c r="V310" s="157">
        <f>ROUND(E310*U310,2)</f>
        <v>1.41</v>
      </c>
      <c r="W310" s="157"/>
      <c r="X310" s="157" t="s">
        <v>164</v>
      </c>
      <c r="Y310" s="157" t="s">
        <v>165</v>
      </c>
      <c r="Z310" s="147"/>
      <c r="AA310" s="147"/>
      <c r="AB310" s="147"/>
      <c r="AC310" s="147"/>
      <c r="AD310" s="147"/>
      <c r="AE310" s="147"/>
      <c r="AF310" s="147"/>
      <c r="AG310" s="147" t="s">
        <v>166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250" t="s">
        <v>167</v>
      </c>
      <c r="D311" s="251"/>
      <c r="E311" s="251"/>
      <c r="F311" s="251"/>
      <c r="G311" s="251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168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80" t="s">
        <v>1113</v>
      </c>
      <c r="D312" s="158"/>
      <c r="E312" s="159">
        <v>22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>
        <v>5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0">
        <v>76</v>
      </c>
      <c r="B313" s="171" t="s">
        <v>1209</v>
      </c>
      <c r="C313" s="179" t="s">
        <v>1210</v>
      </c>
      <c r="D313" s="172" t="s">
        <v>161</v>
      </c>
      <c r="E313" s="173">
        <v>246.54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3">
        <v>7.3899999999999993E-2</v>
      </c>
      <c r="O313" s="173">
        <f>ROUND(E313*N313,2)</f>
        <v>18.22</v>
      </c>
      <c r="P313" s="173">
        <v>0</v>
      </c>
      <c r="Q313" s="173">
        <f>ROUND(E313*P313,2)</f>
        <v>0</v>
      </c>
      <c r="R313" s="175" t="s">
        <v>162</v>
      </c>
      <c r="S313" s="175" t="s">
        <v>163</v>
      </c>
      <c r="T313" s="176" t="s">
        <v>163</v>
      </c>
      <c r="U313" s="157">
        <v>0.45200000000000001</v>
      </c>
      <c r="V313" s="157">
        <f>ROUND(E313*U313,2)</f>
        <v>111.44</v>
      </c>
      <c r="W313" s="157"/>
      <c r="X313" s="157" t="s">
        <v>164</v>
      </c>
      <c r="Y313" s="157" t="s">
        <v>165</v>
      </c>
      <c r="Z313" s="147"/>
      <c r="AA313" s="147"/>
      <c r="AB313" s="147"/>
      <c r="AC313" s="147"/>
      <c r="AD313" s="147"/>
      <c r="AE313" s="147"/>
      <c r="AF313" s="147"/>
      <c r="AG313" s="147" t="s">
        <v>166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1.75" outlineLevel="2" x14ac:dyDescent="0.2">
      <c r="A314" s="154"/>
      <c r="B314" s="155"/>
      <c r="C314" s="248" t="s">
        <v>1211</v>
      </c>
      <c r="D314" s="249"/>
      <c r="E314" s="249"/>
      <c r="F314" s="249"/>
      <c r="G314" s="249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188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77" t="str">
        <f>C314</f>
        <v>s provedením lože z kameniva drceného, s vyplněním spár, s dvojitým hutněním a se smetením přebytečného materiálu na krajnici. S dodáním hmot pro lože a výplň spár.</v>
      </c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52" t="s">
        <v>167</v>
      </c>
      <c r="D315" s="253"/>
      <c r="E315" s="253"/>
      <c r="F315" s="253"/>
      <c r="G315" s="253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168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80" t="s">
        <v>1110</v>
      </c>
      <c r="D316" s="158"/>
      <c r="E316" s="159">
        <v>246.54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170</v>
      </c>
      <c r="AH316" s="147">
        <v>5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0">
        <v>77</v>
      </c>
      <c r="B317" s="171" t="s">
        <v>1212</v>
      </c>
      <c r="C317" s="179" t="s">
        <v>1213</v>
      </c>
      <c r="D317" s="172" t="s">
        <v>161</v>
      </c>
      <c r="E317" s="173">
        <v>352.2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3">
        <v>0</v>
      </c>
      <c r="O317" s="173">
        <f>ROUND(E317*N317,2)</f>
        <v>0</v>
      </c>
      <c r="P317" s="173">
        <v>0</v>
      </c>
      <c r="Q317" s="173">
        <f>ROUND(E317*P317,2)</f>
        <v>0</v>
      </c>
      <c r="R317" s="175" t="s">
        <v>162</v>
      </c>
      <c r="S317" s="175" t="s">
        <v>163</v>
      </c>
      <c r="T317" s="176" t="s">
        <v>163</v>
      </c>
      <c r="U317" s="157">
        <v>5.5E-2</v>
      </c>
      <c r="V317" s="157">
        <f>ROUND(E317*U317,2)</f>
        <v>19.37</v>
      </c>
      <c r="W317" s="157"/>
      <c r="X317" s="157" t="s">
        <v>164</v>
      </c>
      <c r="Y317" s="157" t="s">
        <v>165</v>
      </c>
      <c r="Z317" s="147"/>
      <c r="AA317" s="147"/>
      <c r="AB317" s="147"/>
      <c r="AC317" s="147"/>
      <c r="AD317" s="147"/>
      <c r="AE317" s="147"/>
      <c r="AF317" s="147"/>
      <c r="AG317" s="147" t="s">
        <v>166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1.75" outlineLevel="2" x14ac:dyDescent="0.2">
      <c r="A318" s="154"/>
      <c r="B318" s="155"/>
      <c r="C318" s="248" t="s">
        <v>1211</v>
      </c>
      <c r="D318" s="249"/>
      <c r="E318" s="249"/>
      <c r="F318" s="249"/>
      <c r="G318" s="249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188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77" t="str">
        <f>C318</f>
        <v>s provedením lože z kameniva drceného, s vyplněním spár, s dvojitým hutněním a se smetením přebytečného materiálu na krajnici. S dodáním hmot pro lože a výplň spár.</v>
      </c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2" t="s">
        <v>167</v>
      </c>
      <c r="D319" s="253"/>
      <c r="E319" s="253"/>
      <c r="F319" s="253"/>
      <c r="G319" s="253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168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0" t="s">
        <v>1214</v>
      </c>
      <c r="D320" s="158"/>
      <c r="E320" s="159">
        <v>246.54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170</v>
      </c>
      <c r="AH320" s="147">
        <v>5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0" t="s">
        <v>1215</v>
      </c>
      <c r="D321" s="158"/>
      <c r="E321" s="159">
        <v>105.66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170</v>
      </c>
      <c r="AH321" s="147">
        <v>5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0">
        <v>78</v>
      </c>
      <c r="B322" s="171" t="s">
        <v>1216</v>
      </c>
      <c r="C322" s="179" t="s">
        <v>1217</v>
      </c>
      <c r="D322" s="172" t="s">
        <v>161</v>
      </c>
      <c r="E322" s="173">
        <v>352.2</v>
      </c>
      <c r="F322" s="174"/>
      <c r="G322" s="175">
        <f>ROUND(E322*F322,2)</f>
        <v>0</v>
      </c>
      <c r="H322" s="174"/>
      <c r="I322" s="175">
        <f>ROUND(E322*H322,2)</f>
        <v>0</v>
      </c>
      <c r="J322" s="174"/>
      <c r="K322" s="175">
        <f>ROUND(E322*J322,2)</f>
        <v>0</v>
      </c>
      <c r="L322" s="175">
        <v>21</v>
      </c>
      <c r="M322" s="175">
        <f>G322*(1+L322/100)</f>
        <v>0</v>
      </c>
      <c r="N322" s="173">
        <v>0</v>
      </c>
      <c r="O322" s="173">
        <f>ROUND(E322*N322,2)</f>
        <v>0</v>
      </c>
      <c r="P322" s="173">
        <v>0</v>
      </c>
      <c r="Q322" s="173">
        <f>ROUND(E322*P322,2)</f>
        <v>0</v>
      </c>
      <c r="R322" s="175" t="s">
        <v>162</v>
      </c>
      <c r="S322" s="175" t="s">
        <v>163</v>
      </c>
      <c r="T322" s="176" t="s">
        <v>163</v>
      </c>
      <c r="U322" s="157">
        <v>0.08</v>
      </c>
      <c r="V322" s="157">
        <f>ROUND(E322*U322,2)</f>
        <v>28.18</v>
      </c>
      <c r="W322" s="157"/>
      <c r="X322" s="157" t="s">
        <v>164</v>
      </c>
      <c r="Y322" s="157" t="s">
        <v>165</v>
      </c>
      <c r="Z322" s="147"/>
      <c r="AA322" s="147"/>
      <c r="AB322" s="147"/>
      <c r="AC322" s="147"/>
      <c r="AD322" s="147"/>
      <c r="AE322" s="147"/>
      <c r="AF322" s="147"/>
      <c r="AG322" s="147" t="s">
        <v>166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1.75" outlineLevel="2" x14ac:dyDescent="0.2">
      <c r="A323" s="154"/>
      <c r="B323" s="155"/>
      <c r="C323" s="248" t="s">
        <v>1211</v>
      </c>
      <c r="D323" s="249"/>
      <c r="E323" s="249"/>
      <c r="F323" s="249"/>
      <c r="G323" s="249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188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77" t="str">
        <f>C323</f>
        <v>s provedením lože z kameniva drceného, s vyplněním spár, s dvojitým hutněním a se smetením přebytečného materiálu na krajnici. S dodáním hmot pro lože a výplň spár.</v>
      </c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52" t="s">
        <v>167</v>
      </c>
      <c r="D324" s="253"/>
      <c r="E324" s="253"/>
      <c r="F324" s="253"/>
      <c r="G324" s="253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168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80" t="s">
        <v>1214</v>
      </c>
      <c r="D325" s="158"/>
      <c r="E325" s="159">
        <v>246.54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170</v>
      </c>
      <c r="AH325" s="147">
        <v>5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0" t="s">
        <v>1215</v>
      </c>
      <c r="D326" s="158"/>
      <c r="E326" s="159">
        <v>105.66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170</v>
      </c>
      <c r="AH326" s="147">
        <v>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0">
        <v>79</v>
      </c>
      <c r="B327" s="171" t="s">
        <v>1218</v>
      </c>
      <c r="C327" s="179" t="s">
        <v>1219</v>
      </c>
      <c r="D327" s="172" t="s">
        <v>161</v>
      </c>
      <c r="E327" s="173">
        <v>105.66</v>
      </c>
      <c r="F327" s="174"/>
      <c r="G327" s="175">
        <f>ROUND(E327*F327,2)</f>
        <v>0</v>
      </c>
      <c r="H327" s="174"/>
      <c r="I327" s="175">
        <f>ROUND(E327*H327,2)</f>
        <v>0</v>
      </c>
      <c r="J327" s="174"/>
      <c r="K327" s="175">
        <f>ROUND(E327*J327,2)</f>
        <v>0</v>
      </c>
      <c r="L327" s="175">
        <v>21</v>
      </c>
      <c r="M327" s="175">
        <f>G327*(1+L327/100)</f>
        <v>0</v>
      </c>
      <c r="N327" s="173">
        <v>7.1999999999999995E-2</v>
      </c>
      <c r="O327" s="173">
        <f>ROUND(E327*N327,2)</f>
        <v>7.61</v>
      </c>
      <c r="P327" s="173">
        <v>0</v>
      </c>
      <c r="Q327" s="173">
        <f>ROUND(E327*P327,2)</f>
        <v>0</v>
      </c>
      <c r="R327" s="175" t="s">
        <v>162</v>
      </c>
      <c r="S327" s="175" t="s">
        <v>163</v>
      </c>
      <c r="T327" s="176" t="s">
        <v>163</v>
      </c>
      <c r="U327" s="157">
        <v>0.375</v>
      </c>
      <c r="V327" s="157">
        <f>ROUND(E327*U327,2)</f>
        <v>39.619999999999997</v>
      </c>
      <c r="W327" s="157"/>
      <c r="X327" s="157" t="s">
        <v>164</v>
      </c>
      <c r="Y327" s="157" t="s">
        <v>165</v>
      </c>
      <c r="Z327" s="147"/>
      <c r="AA327" s="147"/>
      <c r="AB327" s="147"/>
      <c r="AC327" s="147"/>
      <c r="AD327" s="147"/>
      <c r="AE327" s="147"/>
      <c r="AF327" s="147"/>
      <c r="AG327" s="147" t="s">
        <v>166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1.75" outlineLevel="2" x14ac:dyDescent="0.2">
      <c r="A328" s="154"/>
      <c r="B328" s="155"/>
      <c r="C328" s="248" t="s">
        <v>1220</v>
      </c>
      <c r="D328" s="249"/>
      <c r="E328" s="249"/>
      <c r="F328" s="249"/>
      <c r="G328" s="249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188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77" t="str">
        <f>C328</f>
        <v>komunikací pro pěší, z dlaždic betonových a teracových, do velikosti dlaždic 0,25 m2, s provedením lože do tl. 30 mm, s vyplněním spár a se smetením přebytečného materiálu na vzdálenost do 3 m</v>
      </c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52" t="s">
        <v>167</v>
      </c>
      <c r="D329" s="253"/>
      <c r="E329" s="253"/>
      <c r="F329" s="253"/>
      <c r="G329" s="253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168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80" t="s">
        <v>1109</v>
      </c>
      <c r="D330" s="158"/>
      <c r="E330" s="159">
        <v>105.66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170</v>
      </c>
      <c r="AH330" s="147">
        <v>5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0">
        <v>80</v>
      </c>
      <c r="B331" s="171" t="s">
        <v>1221</v>
      </c>
      <c r="C331" s="179" t="s">
        <v>1222</v>
      </c>
      <c r="D331" s="172" t="s">
        <v>161</v>
      </c>
      <c r="E331" s="173">
        <v>22</v>
      </c>
      <c r="F331" s="174"/>
      <c r="G331" s="175">
        <f>ROUND(E331*F331,2)</f>
        <v>0</v>
      </c>
      <c r="H331" s="174"/>
      <c r="I331" s="175">
        <f>ROUND(E331*H331,2)</f>
        <v>0</v>
      </c>
      <c r="J331" s="174"/>
      <c r="K331" s="175">
        <f>ROUND(E331*J331,2)</f>
        <v>0</v>
      </c>
      <c r="L331" s="175">
        <v>21</v>
      </c>
      <c r="M331" s="175">
        <f>G331*(1+L331/100)</f>
        <v>0</v>
      </c>
      <c r="N331" s="173">
        <v>0.21099999999999999</v>
      </c>
      <c r="O331" s="173">
        <f>ROUND(E331*N331,2)</f>
        <v>4.6399999999999997</v>
      </c>
      <c r="P331" s="173">
        <v>0</v>
      </c>
      <c r="Q331" s="173">
        <f>ROUND(E331*P331,2)</f>
        <v>0</v>
      </c>
      <c r="R331" s="175"/>
      <c r="S331" s="175" t="s">
        <v>309</v>
      </c>
      <c r="T331" s="176" t="s">
        <v>1223</v>
      </c>
      <c r="U331" s="157">
        <v>7.1999999999999995E-2</v>
      </c>
      <c r="V331" s="157">
        <f>ROUND(E331*U331,2)</f>
        <v>1.58</v>
      </c>
      <c r="W331" s="157"/>
      <c r="X331" s="157" t="s">
        <v>164</v>
      </c>
      <c r="Y331" s="157" t="s">
        <v>165</v>
      </c>
      <c r="Z331" s="147"/>
      <c r="AA331" s="147"/>
      <c r="AB331" s="147"/>
      <c r="AC331" s="147"/>
      <c r="AD331" s="147"/>
      <c r="AE331" s="147"/>
      <c r="AF331" s="147"/>
      <c r="AG331" s="147" t="s">
        <v>166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250" t="s">
        <v>167</v>
      </c>
      <c r="D332" s="251"/>
      <c r="E332" s="251"/>
      <c r="F332" s="251"/>
      <c r="G332" s="251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168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0" t="s">
        <v>1224</v>
      </c>
      <c r="D333" s="158"/>
      <c r="E333" s="159">
        <v>22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170</v>
      </c>
      <c r="AH333" s="147">
        <v>5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0">
        <v>81</v>
      </c>
      <c r="B334" s="171" t="s">
        <v>1225</v>
      </c>
      <c r="C334" s="179" t="s">
        <v>1226</v>
      </c>
      <c r="D334" s="172" t="s">
        <v>161</v>
      </c>
      <c r="E334" s="173">
        <v>24.654</v>
      </c>
      <c r="F334" s="174"/>
      <c r="G334" s="175">
        <f>ROUND(E334*F334,2)</f>
        <v>0</v>
      </c>
      <c r="H334" s="174"/>
      <c r="I334" s="175">
        <f>ROUND(E334*H334,2)</f>
        <v>0</v>
      </c>
      <c r="J334" s="174"/>
      <c r="K334" s="175">
        <f>ROUND(E334*J334,2)</f>
        <v>0</v>
      </c>
      <c r="L334" s="175">
        <v>21</v>
      </c>
      <c r="M334" s="175">
        <f>G334*(1+L334/100)</f>
        <v>0</v>
      </c>
      <c r="N334" s="173">
        <v>0.12959999999999999</v>
      </c>
      <c r="O334" s="173">
        <f>ROUND(E334*N334,2)</f>
        <v>3.2</v>
      </c>
      <c r="P334" s="173">
        <v>0</v>
      </c>
      <c r="Q334" s="173">
        <f>ROUND(E334*P334,2)</f>
        <v>0</v>
      </c>
      <c r="R334" s="175" t="s">
        <v>318</v>
      </c>
      <c r="S334" s="175" t="s">
        <v>163</v>
      </c>
      <c r="T334" s="176" t="s">
        <v>163</v>
      </c>
      <c r="U334" s="157">
        <v>0</v>
      </c>
      <c r="V334" s="157">
        <f>ROUND(E334*U334,2)</f>
        <v>0</v>
      </c>
      <c r="W334" s="157"/>
      <c r="X334" s="157" t="s">
        <v>319</v>
      </c>
      <c r="Y334" s="157" t="s">
        <v>165</v>
      </c>
      <c r="Z334" s="147"/>
      <c r="AA334" s="147"/>
      <c r="AB334" s="147"/>
      <c r="AC334" s="147"/>
      <c r="AD334" s="147"/>
      <c r="AE334" s="147"/>
      <c r="AF334" s="147"/>
      <c r="AG334" s="147" t="s">
        <v>320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250" t="s">
        <v>167</v>
      </c>
      <c r="D335" s="251"/>
      <c r="E335" s="251"/>
      <c r="F335" s="251"/>
      <c r="G335" s="251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168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80" t="s">
        <v>1227</v>
      </c>
      <c r="D336" s="158"/>
      <c r="E336" s="159">
        <v>24.654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170</v>
      </c>
      <c r="AH336" s="147">
        <v>5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70">
        <v>82</v>
      </c>
      <c r="B337" s="171" t="s">
        <v>1228</v>
      </c>
      <c r="C337" s="179" t="s">
        <v>1226</v>
      </c>
      <c r="D337" s="172" t="s">
        <v>161</v>
      </c>
      <c r="E337" s="173">
        <v>10.566000000000001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0.1389</v>
      </c>
      <c r="O337" s="173">
        <f>ROUND(E337*N337,2)</f>
        <v>1.47</v>
      </c>
      <c r="P337" s="173">
        <v>0</v>
      </c>
      <c r="Q337" s="173">
        <f>ROUND(E337*P337,2)</f>
        <v>0</v>
      </c>
      <c r="R337" s="175" t="s">
        <v>318</v>
      </c>
      <c r="S337" s="175" t="s">
        <v>163</v>
      </c>
      <c r="T337" s="176" t="s">
        <v>163</v>
      </c>
      <c r="U337" s="157">
        <v>0</v>
      </c>
      <c r="V337" s="157">
        <f>ROUND(E337*U337,2)</f>
        <v>0</v>
      </c>
      <c r="W337" s="157"/>
      <c r="X337" s="157" t="s">
        <v>319</v>
      </c>
      <c r="Y337" s="157" t="s">
        <v>165</v>
      </c>
      <c r="Z337" s="147"/>
      <c r="AA337" s="147"/>
      <c r="AB337" s="147"/>
      <c r="AC337" s="147"/>
      <c r="AD337" s="147"/>
      <c r="AE337" s="147"/>
      <c r="AF337" s="147"/>
      <c r="AG337" s="147" t="s">
        <v>320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250" t="s">
        <v>167</v>
      </c>
      <c r="D338" s="251"/>
      <c r="E338" s="251"/>
      <c r="F338" s="251"/>
      <c r="G338" s="251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168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80" t="s">
        <v>1229</v>
      </c>
      <c r="D339" s="158"/>
      <c r="E339" s="159">
        <v>10.566000000000001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170</v>
      </c>
      <c r="AH339" s="147">
        <v>5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13.6" x14ac:dyDescent="0.2">
      <c r="A340" s="163" t="s">
        <v>157</v>
      </c>
      <c r="B340" s="164" t="s">
        <v>84</v>
      </c>
      <c r="C340" s="178" t="s">
        <v>85</v>
      </c>
      <c r="D340" s="165"/>
      <c r="E340" s="166"/>
      <c r="F340" s="167"/>
      <c r="G340" s="167">
        <f>SUMIF(AG341:AG416,"&lt;&gt;NOR",G341:G416)</f>
        <v>0</v>
      </c>
      <c r="H340" s="167"/>
      <c r="I340" s="167">
        <f>SUM(I341:I416)</f>
        <v>0</v>
      </c>
      <c r="J340" s="167"/>
      <c r="K340" s="167">
        <f>SUM(K341:K416)</f>
        <v>0</v>
      </c>
      <c r="L340" s="167"/>
      <c r="M340" s="167">
        <f>SUM(M341:M416)</f>
        <v>0</v>
      </c>
      <c r="N340" s="166"/>
      <c r="O340" s="166">
        <f>SUM(O341:O416)</f>
        <v>37.780000000000008</v>
      </c>
      <c r="P340" s="166"/>
      <c r="Q340" s="166">
        <f>SUM(Q341:Q416)</f>
        <v>0</v>
      </c>
      <c r="R340" s="167"/>
      <c r="S340" s="167"/>
      <c r="T340" s="168"/>
      <c r="U340" s="162"/>
      <c r="V340" s="162">
        <f>SUM(V341:V416)</f>
        <v>209.07</v>
      </c>
      <c r="W340" s="162"/>
      <c r="X340" s="162"/>
      <c r="Y340" s="162"/>
      <c r="AG340" t="s">
        <v>158</v>
      </c>
    </row>
    <row r="341" spans="1:60" ht="21.75" outlineLevel="1" x14ac:dyDescent="0.2">
      <c r="A341" s="170">
        <v>83</v>
      </c>
      <c r="B341" s="171" t="s">
        <v>426</v>
      </c>
      <c r="C341" s="179" t="s">
        <v>427</v>
      </c>
      <c r="D341" s="172" t="s">
        <v>161</v>
      </c>
      <c r="E341" s="173">
        <v>10.8</v>
      </c>
      <c r="F341" s="174"/>
      <c r="G341" s="175">
        <f>ROUND(E341*F341,2)</f>
        <v>0</v>
      </c>
      <c r="H341" s="174"/>
      <c r="I341" s="175">
        <f>ROUND(E341*H341,2)</f>
        <v>0</v>
      </c>
      <c r="J341" s="174"/>
      <c r="K341" s="175">
        <f>ROUND(E341*J341,2)</f>
        <v>0</v>
      </c>
      <c r="L341" s="175">
        <v>21</v>
      </c>
      <c r="M341" s="175">
        <f>G341*(1+L341/100)</f>
        <v>0</v>
      </c>
      <c r="N341" s="173">
        <v>0</v>
      </c>
      <c r="O341" s="173">
        <f>ROUND(E341*N341,2)</f>
        <v>0</v>
      </c>
      <c r="P341" s="173">
        <v>0</v>
      </c>
      <c r="Q341" s="173">
        <f>ROUND(E341*P341,2)</f>
        <v>0</v>
      </c>
      <c r="R341" s="175" t="s">
        <v>428</v>
      </c>
      <c r="S341" s="175" t="s">
        <v>163</v>
      </c>
      <c r="T341" s="176" t="s">
        <v>163</v>
      </c>
      <c r="U341" s="157">
        <v>0.52600000000000002</v>
      </c>
      <c r="V341" s="157">
        <f>ROUND(E341*U341,2)</f>
        <v>5.68</v>
      </c>
      <c r="W341" s="157"/>
      <c r="X341" s="157" t="s">
        <v>164</v>
      </c>
      <c r="Y341" s="157" t="s">
        <v>165</v>
      </c>
      <c r="Z341" s="147"/>
      <c r="AA341" s="147"/>
      <c r="AB341" s="147"/>
      <c r="AC341" s="147"/>
      <c r="AD341" s="147"/>
      <c r="AE341" s="147"/>
      <c r="AF341" s="147"/>
      <c r="AG341" s="147" t="s">
        <v>197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250" t="s">
        <v>380</v>
      </c>
      <c r="D342" s="251"/>
      <c r="E342" s="251"/>
      <c r="F342" s="251"/>
      <c r="G342" s="251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168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252" t="s">
        <v>1230</v>
      </c>
      <c r="D343" s="253"/>
      <c r="E343" s="253"/>
      <c r="F343" s="253"/>
      <c r="G343" s="253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168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252" t="s">
        <v>1231</v>
      </c>
      <c r="D344" s="253"/>
      <c r="E344" s="253"/>
      <c r="F344" s="253"/>
      <c r="G344" s="253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168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180" t="s">
        <v>1232</v>
      </c>
      <c r="D345" s="158"/>
      <c r="E345" s="159">
        <v>10.8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170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1.75" outlineLevel="1" x14ac:dyDescent="0.2">
      <c r="A346" s="170">
        <v>84</v>
      </c>
      <c r="B346" s="171" t="s">
        <v>432</v>
      </c>
      <c r="C346" s="179" t="s">
        <v>433</v>
      </c>
      <c r="D346" s="172" t="s">
        <v>219</v>
      </c>
      <c r="E346" s="173">
        <v>4.516</v>
      </c>
      <c r="F346" s="174"/>
      <c r="G346" s="175">
        <f>ROUND(E346*F346,2)</f>
        <v>0</v>
      </c>
      <c r="H346" s="174"/>
      <c r="I346" s="175">
        <f>ROUND(E346*H346,2)</f>
        <v>0</v>
      </c>
      <c r="J346" s="174"/>
      <c r="K346" s="175">
        <f>ROUND(E346*J346,2)</f>
        <v>0</v>
      </c>
      <c r="L346" s="175">
        <v>21</v>
      </c>
      <c r="M346" s="175">
        <f>G346*(1+L346/100)</f>
        <v>0</v>
      </c>
      <c r="N346" s="173">
        <v>2.6262799999999999</v>
      </c>
      <c r="O346" s="173">
        <f>ROUND(E346*N346,2)</f>
        <v>11.86</v>
      </c>
      <c r="P346" s="173">
        <v>0</v>
      </c>
      <c r="Q346" s="173">
        <f>ROUND(E346*P346,2)</f>
        <v>0</v>
      </c>
      <c r="R346" s="175" t="s">
        <v>434</v>
      </c>
      <c r="S346" s="175" t="s">
        <v>163</v>
      </c>
      <c r="T346" s="176" t="s">
        <v>163</v>
      </c>
      <c r="U346" s="157">
        <v>1.052</v>
      </c>
      <c r="V346" s="157">
        <f>ROUND(E346*U346,2)</f>
        <v>4.75</v>
      </c>
      <c r="W346" s="157"/>
      <c r="X346" s="157" t="s">
        <v>164</v>
      </c>
      <c r="Y346" s="157" t="s">
        <v>165</v>
      </c>
      <c r="Z346" s="147"/>
      <c r="AA346" s="147"/>
      <c r="AB346" s="147"/>
      <c r="AC346" s="147"/>
      <c r="AD346" s="147"/>
      <c r="AE346" s="147"/>
      <c r="AF346" s="147"/>
      <c r="AG346" s="147" t="s">
        <v>197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250" t="s">
        <v>380</v>
      </c>
      <c r="D347" s="251"/>
      <c r="E347" s="251"/>
      <c r="F347" s="251"/>
      <c r="G347" s="251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168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252" t="s">
        <v>1230</v>
      </c>
      <c r="D348" s="253"/>
      <c r="E348" s="253"/>
      <c r="F348" s="253"/>
      <c r="G348" s="253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168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0" t="s">
        <v>1233</v>
      </c>
      <c r="D349" s="158"/>
      <c r="E349" s="159">
        <v>4.516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170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1.75" outlineLevel="1" x14ac:dyDescent="0.2">
      <c r="A350" s="170">
        <v>85</v>
      </c>
      <c r="B350" s="171" t="s">
        <v>437</v>
      </c>
      <c r="C350" s="179" t="s">
        <v>1234</v>
      </c>
      <c r="D350" s="172" t="s">
        <v>324</v>
      </c>
      <c r="E350" s="173">
        <v>0.75919999999999999</v>
      </c>
      <c r="F350" s="174"/>
      <c r="G350" s="175">
        <f>ROUND(E350*F350,2)</f>
        <v>0</v>
      </c>
      <c r="H350" s="174"/>
      <c r="I350" s="175">
        <f>ROUND(E350*H350,2)</f>
        <v>0</v>
      </c>
      <c r="J350" s="174"/>
      <c r="K350" s="175">
        <f>ROUND(E350*J350,2)</f>
        <v>0</v>
      </c>
      <c r="L350" s="175">
        <v>21</v>
      </c>
      <c r="M350" s="175">
        <f>G350*(1+L350/100)</f>
        <v>0</v>
      </c>
      <c r="N350" s="173">
        <v>1.0543899999999999</v>
      </c>
      <c r="O350" s="173">
        <f>ROUND(E350*N350,2)</f>
        <v>0.8</v>
      </c>
      <c r="P350" s="173">
        <v>0</v>
      </c>
      <c r="Q350" s="173">
        <f>ROUND(E350*P350,2)</f>
        <v>0</v>
      </c>
      <c r="R350" s="175" t="s">
        <v>377</v>
      </c>
      <c r="S350" s="175" t="s">
        <v>163</v>
      </c>
      <c r="T350" s="176" t="s">
        <v>163</v>
      </c>
      <c r="U350" s="157">
        <v>15.231</v>
      </c>
      <c r="V350" s="157">
        <f>ROUND(E350*U350,2)</f>
        <v>11.56</v>
      </c>
      <c r="W350" s="157"/>
      <c r="X350" s="157" t="s">
        <v>164</v>
      </c>
      <c r="Y350" s="157" t="s">
        <v>165</v>
      </c>
      <c r="Z350" s="147"/>
      <c r="AA350" s="147"/>
      <c r="AB350" s="147"/>
      <c r="AC350" s="147"/>
      <c r="AD350" s="147"/>
      <c r="AE350" s="147"/>
      <c r="AF350" s="147"/>
      <c r="AG350" s="147" t="s">
        <v>166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248" t="s">
        <v>439</v>
      </c>
      <c r="D351" s="249"/>
      <c r="E351" s="249"/>
      <c r="F351" s="249"/>
      <c r="G351" s="249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188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52" t="s">
        <v>380</v>
      </c>
      <c r="D352" s="253"/>
      <c r="E352" s="253"/>
      <c r="F352" s="253"/>
      <c r="G352" s="253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168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252" t="s">
        <v>1230</v>
      </c>
      <c r="D353" s="253"/>
      <c r="E353" s="253"/>
      <c r="F353" s="253"/>
      <c r="G353" s="253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168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180" t="s">
        <v>1235</v>
      </c>
      <c r="D354" s="158"/>
      <c r="E354" s="159">
        <v>0.75919999999999999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170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0">
        <v>86</v>
      </c>
      <c r="B355" s="171" t="s">
        <v>441</v>
      </c>
      <c r="C355" s="179" t="s">
        <v>442</v>
      </c>
      <c r="D355" s="172" t="s">
        <v>161</v>
      </c>
      <c r="E355" s="173">
        <v>35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3">
        <v>5.0000000000000001E-4</v>
      </c>
      <c r="O355" s="173">
        <f>ROUND(E355*N355,2)</f>
        <v>0.02</v>
      </c>
      <c r="P355" s="173">
        <v>0</v>
      </c>
      <c r="Q355" s="173">
        <f>ROUND(E355*P355,2)</f>
        <v>0</v>
      </c>
      <c r="R355" s="175" t="s">
        <v>428</v>
      </c>
      <c r="S355" s="175" t="s">
        <v>163</v>
      </c>
      <c r="T355" s="176" t="s">
        <v>163</v>
      </c>
      <c r="U355" s="157">
        <v>9.4E-2</v>
      </c>
      <c r="V355" s="157">
        <f>ROUND(E355*U355,2)</f>
        <v>3.29</v>
      </c>
      <c r="W355" s="157"/>
      <c r="X355" s="157" t="s">
        <v>164</v>
      </c>
      <c r="Y355" s="157" t="s">
        <v>165</v>
      </c>
      <c r="Z355" s="147"/>
      <c r="AA355" s="147"/>
      <c r="AB355" s="147"/>
      <c r="AC355" s="147"/>
      <c r="AD355" s="147"/>
      <c r="AE355" s="147"/>
      <c r="AF355" s="147"/>
      <c r="AG355" s="147" t="s">
        <v>166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250" t="s">
        <v>380</v>
      </c>
      <c r="D356" s="251"/>
      <c r="E356" s="251"/>
      <c r="F356" s="251"/>
      <c r="G356" s="251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168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252" t="s">
        <v>1230</v>
      </c>
      <c r="D357" s="253"/>
      <c r="E357" s="253"/>
      <c r="F357" s="253"/>
      <c r="G357" s="253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168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180" t="s">
        <v>1236</v>
      </c>
      <c r="D358" s="158"/>
      <c r="E358" s="159">
        <v>35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170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1.75" outlineLevel="1" x14ac:dyDescent="0.2">
      <c r="A359" s="170">
        <v>87</v>
      </c>
      <c r="B359" s="171" t="s">
        <v>1237</v>
      </c>
      <c r="C359" s="179" t="s">
        <v>1238</v>
      </c>
      <c r="D359" s="172" t="s">
        <v>161</v>
      </c>
      <c r="E359" s="173">
        <v>21.2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3">
        <v>0.46</v>
      </c>
      <c r="O359" s="173">
        <f>ROUND(E359*N359,2)</f>
        <v>9.75</v>
      </c>
      <c r="P359" s="173">
        <v>0</v>
      </c>
      <c r="Q359" s="173">
        <f>ROUND(E359*P359,2)</f>
        <v>0</v>
      </c>
      <c r="R359" s="175" t="s">
        <v>162</v>
      </c>
      <c r="S359" s="175" t="s">
        <v>163</v>
      </c>
      <c r="T359" s="176" t="s">
        <v>163</v>
      </c>
      <c r="U359" s="157">
        <v>2.9000000000000001E-2</v>
      </c>
      <c r="V359" s="157">
        <f>ROUND(E359*U359,2)</f>
        <v>0.61</v>
      </c>
      <c r="W359" s="157"/>
      <c r="X359" s="157" t="s">
        <v>164</v>
      </c>
      <c r="Y359" s="157" t="s">
        <v>165</v>
      </c>
      <c r="Z359" s="147"/>
      <c r="AA359" s="147"/>
      <c r="AB359" s="147"/>
      <c r="AC359" s="147"/>
      <c r="AD359" s="147"/>
      <c r="AE359" s="147"/>
      <c r="AF359" s="147"/>
      <c r="AG359" s="147" t="s">
        <v>166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4"/>
      <c r="B360" s="155"/>
      <c r="C360" s="250" t="s">
        <v>380</v>
      </c>
      <c r="D360" s="251"/>
      <c r="E360" s="251"/>
      <c r="F360" s="251"/>
      <c r="G360" s="251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168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252" t="s">
        <v>1230</v>
      </c>
      <c r="D361" s="253"/>
      <c r="E361" s="253"/>
      <c r="F361" s="253"/>
      <c r="G361" s="253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168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0" t="s">
        <v>1239</v>
      </c>
      <c r="D362" s="158"/>
      <c r="E362" s="159">
        <v>21.2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0">
        <v>88</v>
      </c>
      <c r="B363" s="171" t="s">
        <v>448</v>
      </c>
      <c r="C363" s="179" t="s">
        <v>449</v>
      </c>
      <c r="D363" s="172" t="s">
        <v>186</v>
      </c>
      <c r="E363" s="173">
        <v>18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3">
        <v>1E-4</v>
      </c>
      <c r="O363" s="173">
        <f>ROUND(E363*N363,2)</f>
        <v>0</v>
      </c>
      <c r="P363" s="173">
        <v>0</v>
      </c>
      <c r="Q363" s="173">
        <f>ROUND(E363*P363,2)</f>
        <v>0</v>
      </c>
      <c r="R363" s="175" t="s">
        <v>377</v>
      </c>
      <c r="S363" s="175" t="s">
        <v>163</v>
      </c>
      <c r="T363" s="176" t="s">
        <v>163</v>
      </c>
      <c r="U363" s="157">
        <v>5.5E-2</v>
      </c>
      <c r="V363" s="157">
        <f>ROUND(E363*U363,2)</f>
        <v>0.99</v>
      </c>
      <c r="W363" s="157"/>
      <c r="X363" s="157" t="s">
        <v>164</v>
      </c>
      <c r="Y363" s="157" t="s">
        <v>165</v>
      </c>
      <c r="Z363" s="147"/>
      <c r="AA363" s="147"/>
      <c r="AB363" s="147"/>
      <c r="AC363" s="147"/>
      <c r="AD363" s="147"/>
      <c r="AE363" s="147"/>
      <c r="AF363" s="147"/>
      <c r="AG363" s="147" t="s">
        <v>166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250" t="s">
        <v>379</v>
      </c>
      <c r="D364" s="251"/>
      <c r="E364" s="251"/>
      <c r="F364" s="251"/>
      <c r="G364" s="251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168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252" t="s">
        <v>380</v>
      </c>
      <c r="D365" s="253"/>
      <c r="E365" s="253"/>
      <c r="F365" s="253"/>
      <c r="G365" s="253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168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180" t="s">
        <v>1240</v>
      </c>
      <c r="D366" s="158"/>
      <c r="E366" s="159">
        <v>18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170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70">
        <v>89</v>
      </c>
      <c r="B367" s="171" t="s">
        <v>451</v>
      </c>
      <c r="C367" s="179" t="s">
        <v>452</v>
      </c>
      <c r="D367" s="172" t="s">
        <v>161</v>
      </c>
      <c r="E367" s="173">
        <v>52.75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3">
        <v>0</v>
      </c>
      <c r="O367" s="173">
        <f>ROUND(E367*N367,2)</f>
        <v>0</v>
      </c>
      <c r="P367" s="173">
        <v>0</v>
      </c>
      <c r="Q367" s="173">
        <f>ROUND(E367*P367,2)</f>
        <v>0</v>
      </c>
      <c r="R367" s="175" t="s">
        <v>377</v>
      </c>
      <c r="S367" s="175" t="s">
        <v>163</v>
      </c>
      <c r="T367" s="176" t="s">
        <v>163</v>
      </c>
      <c r="U367" s="157">
        <v>0.49299999999999999</v>
      </c>
      <c r="V367" s="157">
        <f>ROUND(E367*U367,2)</f>
        <v>26.01</v>
      </c>
      <c r="W367" s="157"/>
      <c r="X367" s="157" t="s">
        <v>164</v>
      </c>
      <c r="Y367" s="157" t="s">
        <v>165</v>
      </c>
      <c r="Z367" s="147"/>
      <c r="AA367" s="147"/>
      <c r="AB367" s="147"/>
      <c r="AC367" s="147"/>
      <c r="AD367" s="147"/>
      <c r="AE367" s="147"/>
      <c r="AF367" s="147"/>
      <c r="AG367" s="147" t="s">
        <v>166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250" t="s">
        <v>379</v>
      </c>
      <c r="D368" s="251"/>
      <c r="E368" s="251"/>
      <c r="F368" s="251"/>
      <c r="G368" s="251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168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252" t="s">
        <v>380</v>
      </c>
      <c r="D369" s="253"/>
      <c r="E369" s="253"/>
      <c r="F369" s="253"/>
      <c r="G369" s="253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168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0" t="s">
        <v>1241</v>
      </c>
      <c r="D370" s="158"/>
      <c r="E370" s="159">
        <v>52.75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170</v>
      </c>
      <c r="AH370" s="147">
        <v>5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0">
        <v>90</v>
      </c>
      <c r="B371" s="171" t="s">
        <v>444</v>
      </c>
      <c r="C371" s="179" t="s">
        <v>1242</v>
      </c>
      <c r="D371" s="172" t="s">
        <v>161</v>
      </c>
      <c r="E371" s="173">
        <v>10.8</v>
      </c>
      <c r="F371" s="174"/>
      <c r="G371" s="175">
        <f>ROUND(E371*F371,2)</f>
        <v>0</v>
      </c>
      <c r="H371" s="174"/>
      <c r="I371" s="175">
        <f>ROUND(E371*H371,2)</f>
        <v>0</v>
      </c>
      <c r="J371" s="174"/>
      <c r="K371" s="175">
        <f>ROUND(E371*J371,2)</f>
        <v>0</v>
      </c>
      <c r="L371" s="175">
        <v>21</v>
      </c>
      <c r="M371" s="175">
        <f>G371*(1+L371/100)</f>
        <v>0</v>
      </c>
      <c r="N371" s="173">
        <v>2.1000000000000001E-2</v>
      </c>
      <c r="O371" s="173">
        <f>ROUND(E371*N371,2)</f>
        <v>0.23</v>
      </c>
      <c r="P371" s="173">
        <v>0</v>
      </c>
      <c r="Q371" s="173">
        <f>ROUND(E371*P371,2)</f>
        <v>0</v>
      </c>
      <c r="R371" s="175" t="s">
        <v>377</v>
      </c>
      <c r="S371" s="175" t="s">
        <v>163</v>
      </c>
      <c r="T371" s="176" t="s">
        <v>163</v>
      </c>
      <c r="U371" s="157">
        <v>0.36</v>
      </c>
      <c r="V371" s="157">
        <f>ROUND(E371*U371,2)</f>
        <v>3.89</v>
      </c>
      <c r="W371" s="157"/>
      <c r="X371" s="157" t="s">
        <v>164</v>
      </c>
      <c r="Y371" s="157" t="s">
        <v>165</v>
      </c>
      <c r="Z371" s="147"/>
      <c r="AA371" s="147"/>
      <c r="AB371" s="147"/>
      <c r="AC371" s="147"/>
      <c r="AD371" s="147"/>
      <c r="AE371" s="147"/>
      <c r="AF371" s="147"/>
      <c r="AG371" s="147" t="s">
        <v>446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248" t="s">
        <v>1243</v>
      </c>
      <c r="D372" s="249"/>
      <c r="E372" s="249"/>
      <c r="F372" s="249"/>
      <c r="G372" s="249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188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77" t="str">
        <f>C372</f>
        <v>neomítaných betonových a železobetonových monolitických i prefabrikovaných, s rozetřením vysprávky do ztracena,</v>
      </c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252" t="s">
        <v>380</v>
      </c>
      <c r="D373" s="253"/>
      <c r="E373" s="253"/>
      <c r="F373" s="253"/>
      <c r="G373" s="253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168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252" t="s">
        <v>1230</v>
      </c>
      <c r="D374" s="253"/>
      <c r="E374" s="253"/>
      <c r="F374" s="253"/>
      <c r="G374" s="253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168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252" t="s">
        <v>1231</v>
      </c>
      <c r="D375" s="253"/>
      <c r="E375" s="253"/>
      <c r="F375" s="253"/>
      <c r="G375" s="253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168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80" t="s">
        <v>1244</v>
      </c>
      <c r="D376" s="158"/>
      <c r="E376" s="159">
        <v>10.8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170</v>
      </c>
      <c r="AH376" s="147">
        <v>5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0">
        <v>91</v>
      </c>
      <c r="B377" s="171" t="s">
        <v>454</v>
      </c>
      <c r="C377" s="179" t="s">
        <v>455</v>
      </c>
      <c r="D377" s="172" t="s">
        <v>161</v>
      </c>
      <c r="E377" s="173">
        <v>76.67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21</v>
      </c>
      <c r="M377" s="175">
        <f>G377*(1+L377/100)</f>
        <v>0</v>
      </c>
      <c r="N377" s="173">
        <v>6.7989999999999995E-2</v>
      </c>
      <c r="O377" s="173">
        <f>ROUND(E377*N377,2)</f>
        <v>5.21</v>
      </c>
      <c r="P377" s="173">
        <v>0</v>
      </c>
      <c r="Q377" s="173">
        <f>ROUND(E377*P377,2)</f>
        <v>0</v>
      </c>
      <c r="R377" s="175" t="s">
        <v>434</v>
      </c>
      <c r="S377" s="175" t="s">
        <v>163</v>
      </c>
      <c r="T377" s="176" t="s">
        <v>163</v>
      </c>
      <c r="U377" s="157">
        <v>0.5</v>
      </c>
      <c r="V377" s="157">
        <f>ROUND(E377*U377,2)</f>
        <v>38.340000000000003</v>
      </c>
      <c r="W377" s="157"/>
      <c r="X377" s="157" t="s">
        <v>164</v>
      </c>
      <c r="Y377" s="157" t="s">
        <v>165</v>
      </c>
      <c r="Z377" s="147"/>
      <c r="AA377" s="147"/>
      <c r="AB377" s="147"/>
      <c r="AC377" s="147"/>
      <c r="AD377" s="147"/>
      <c r="AE377" s="147"/>
      <c r="AF377" s="147"/>
      <c r="AG377" s="147" t="s">
        <v>166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250" t="s">
        <v>380</v>
      </c>
      <c r="D378" s="251"/>
      <c r="E378" s="251"/>
      <c r="F378" s="251"/>
      <c r="G378" s="251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168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252" t="s">
        <v>1230</v>
      </c>
      <c r="D379" s="253"/>
      <c r="E379" s="253"/>
      <c r="F379" s="253"/>
      <c r="G379" s="253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168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80" t="s">
        <v>1245</v>
      </c>
      <c r="D380" s="158"/>
      <c r="E380" s="159">
        <v>76.67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170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0">
        <v>92</v>
      </c>
      <c r="B381" s="171" t="s">
        <v>459</v>
      </c>
      <c r="C381" s="179" t="s">
        <v>1246</v>
      </c>
      <c r="D381" s="172" t="s">
        <v>186</v>
      </c>
      <c r="E381" s="173">
        <v>766.7</v>
      </c>
      <c r="F381" s="174"/>
      <c r="G381" s="175">
        <f>ROUND(E381*F381,2)</f>
        <v>0</v>
      </c>
      <c r="H381" s="174"/>
      <c r="I381" s="175">
        <f>ROUND(E381*H381,2)</f>
        <v>0</v>
      </c>
      <c r="J381" s="174"/>
      <c r="K381" s="175">
        <f>ROUND(E381*J381,2)</f>
        <v>0</v>
      </c>
      <c r="L381" s="175">
        <v>21</v>
      </c>
      <c r="M381" s="175">
        <f>G381*(1+L381/100)</f>
        <v>0</v>
      </c>
      <c r="N381" s="173">
        <v>1.6000000000000001E-4</v>
      </c>
      <c r="O381" s="173">
        <f>ROUND(E381*N381,2)</f>
        <v>0.12</v>
      </c>
      <c r="P381" s="173">
        <v>0</v>
      </c>
      <c r="Q381" s="173">
        <f>ROUND(E381*P381,2)</f>
        <v>0</v>
      </c>
      <c r="R381" s="175" t="s">
        <v>434</v>
      </c>
      <c r="S381" s="175" t="s">
        <v>163</v>
      </c>
      <c r="T381" s="176" t="s">
        <v>163</v>
      </c>
      <c r="U381" s="157">
        <v>0.06</v>
      </c>
      <c r="V381" s="157">
        <f>ROUND(E381*U381,2)</f>
        <v>46</v>
      </c>
      <c r="W381" s="157"/>
      <c r="X381" s="157" t="s">
        <v>164</v>
      </c>
      <c r="Y381" s="157" t="s">
        <v>165</v>
      </c>
      <c r="Z381" s="147"/>
      <c r="AA381" s="147"/>
      <c r="AB381" s="147"/>
      <c r="AC381" s="147"/>
      <c r="AD381" s="147"/>
      <c r="AE381" s="147"/>
      <c r="AF381" s="147"/>
      <c r="AG381" s="147" t="s">
        <v>166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250" t="s">
        <v>380</v>
      </c>
      <c r="D382" s="251"/>
      <c r="E382" s="251"/>
      <c r="F382" s="251"/>
      <c r="G382" s="251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168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252" t="s">
        <v>1230</v>
      </c>
      <c r="D383" s="253"/>
      <c r="E383" s="253"/>
      <c r="F383" s="253"/>
      <c r="G383" s="253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168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80" t="s">
        <v>1247</v>
      </c>
      <c r="D384" s="158"/>
      <c r="E384" s="159">
        <v>766.7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170</v>
      </c>
      <c r="AH384" s="147">
        <v>5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0">
        <v>93</v>
      </c>
      <c r="B385" s="171" t="s">
        <v>462</v>
      </c>
      <c r="C385" s="179" t="s">
        <v>463</v>
      </c>
      <c r="D385" s="172" t="s">
        <v>161</v>
      </c>
      <c r="E385" s="173">
        <v>87.47</v>
      </c>
      <c r="F385" s="174"/>
      <c r="G385" s="175">
        <f>ROUND(E385*F385,2)</f>
        <v>0</v>
      </c>
      <c r="H385" s="174"/>
      <c r="I385" s="175">
        <f>ROUND(E385*H385,2)</f>
        <v>0</v>
      </c>
      <c r="J385" s="174"/>
      <c r="K385" s="175">
        <f>ROUND(E385*J385,2)</f>
        <v>0</v>
      </c>
      <c r="L385" s="175">
        <v>21</v>
      </c>
      <c r="M385" s="175">
        <f>G385*(1+L385/100)</f>
        <v>0</v>
      </c>
      <c r="N385" s="173">
        <v>0</v>
      </c>
      <c r="O385" s="173">
        <f>ROUND(E385*N385,2)</f>
        <v>0</v>
      </c>
      <c r="P385" s="173">
        <v>0</v>
      </c>
      <c r="Q385" s="173">
        <f>ROUND(E385*P385,2)</f>
        <v>0</v>
      </c>
      <c r="R385" s="175" t="s">
        <v>434</v>
      </c>
      <c r="S385" s="175" t="s">
        <v>163</v>
      </c>
      <c r="T385" s="176" t="s">
        <v>163</v>
      </c>
      <c r="U385" s="157">
        <v>0.38</v>
      </c>
      <c r="V385" s="157">
        <f>ROUND(E385*U385,2)</f>
        <v>33.24</v>
      </c>
      <c r="W385" s="157"/>
      <c r="X385" s="157" t="s">
        <v>164</v>
      </c>
      <c r="Y385" s="157" t="s">
        <v>165</v>
      </c>
      <c r="Z385" s="147"/>
      <c r="AA385" s="147"/>
      <c r="AB385" s="147"/>
      <c r="AC385" s="147"/>
      <c r="AD385" s="147"/>
      <c r="AE385" s="147"/>
      <c r="AF385" s="147"/>
      <c r="AG385" s="147" t="s">
        <v>166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48" t="s">
        <v>464</v>
      </c>
      <c r="D386" s="249"/>
      <c r="E386" s="249"/>
      <c r="F386" s="249"/>
      <c r="G386" s="249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188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252" t="s">
        <v>465</v>
      </c>
      <c r="D387" s="253"/>
      <c r="E387" s="253"/>
      <c r="F387" s="253"/>
      <c r="G387" s="253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168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252" t="s">
        <v>380</v>
      </c>
      <c r="D388" s="253"/>
      <c r="E388" s="253"/>
      <c r="F388" s="253"/>
      <c r="G388" s="253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168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252" t="s">
        <v>1230</v>
      </c>
      <c r="D389" s="253"/>
      <c r="E389" s="253"/>
      <c r="F389" s="253"/>
      <c r="G389" s="253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168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252" t="s">
        <v>1231</v>
      </c>
      <c r="D390" s="253"/>
      <c r="E390" s="253"/>
      <c r="F390" s="253"/>
      <c r="G390" s="253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168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180" t="s">
        <v>1244</v>
      </c>
      <c r="D391" s="158"/>
      <c r="E391" s="159">
        <v>10.8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170</v>
      </c>
      <c r="AH391" s="147">
        <v>5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80" t="s">
        <v>1248</v>
      </c>
      <c r="D392" s="158"/>
      <c r="E392" s="159">
        <v>76.67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170</v>
      </c>
      <c r="AH392" s="147">
        <v>5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1.75" outlineLevel="1" x14ac:dyDescent="0.2">
      <c r="A393" s="170">
        <v>94</v>
      </c>
      <c r="B393" s="171" t="s">
        <v>467</v>
      </c>
      <c r="C393" s="179" t="s">
        <v>468</v>
      </c>
      <c r="D393" s="172" t="s">
        <v>186</v>
      </c>
      <c r="E393" s="173">
        <v>115.6</v>
      </c>
      <c r="F393" s="174"/>
      <c r="G393" s="175">
        <f>ROUND(E393*F393,2)</f>
        <v>0</v>
      </c>
      <c r="H393" s="174"/>
      <c r="I393" s="175">
        <f>ROUND(E393*H393,2)</f>
        <v>0</v>
      </c>
      <c r="J393" s="174"/>
      <c r="K393" s="175">
        <f>ROUND(E393*J393,2)</f>
        <v>0</v>
      </c>
      <c r="L393" s="175">
        <v>21</v>
      </c>
      <c r="M393" s="175">
        <f>G393*(1+L393/100)</f>
        <v>0</v>
      </c>
      <c r="N393" s="173">
        <v>8.4000000000000003E-4</v>
      </c>
      <c r="O393" s="173">
        <f>ROUND(E393*N393,2)</f>
        <v>0.1</v>
      </c>
      <c r="P393" s="173">
        <v>0</v>
      </c>
      <c r="Q393" s="173">
        <f>ROUND(E393*P393,2)</f>
        <v>0</v>
      </c>
      <c r="R393" s="175" t="s">
        <v>377</v>
      </c>
      <c r="S393" s="175" t="s">
        <v>163</v>
      </c>
      <c r="T393" s="176" t="s">
        <v>163</v>
      </c>
      <c r="U393" s="157">
        <v>3.2000000000000001E-2</v>
      </c>
      <c r="V393" s="157">
        <f>ROUND(E393*U393,2)</f>
        <v>3.7</v>
      </c>
      <c r="W393" s="157"/>
      <c r="X393" s="157" t="s">
        <v>164</v>
      </c>
      <c r="Y393" s="157" t="s">
        <v>165</v>
      </c>
      <c r="Z393" s="147"/>
      <c r="AA393" s="147"/>
      <c r="AB393" s="147"/>
      <c r="AC393" s="147"/>
      <c r="AD393" s="147"/>
      <c r="AE393" s="147"/>
      <c r="AF393" s="147"/>
      <c r="AG393" s="147" t="s">
        <v>446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250" t="s">
        <v>380</v>
      </c>
      <c r="D394" s="251"/>
      <c r="E394" s="251"/>
      <c r="F394" s="251"/>
      <c r="G394" s="251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168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252" t="s">
        <v>1230</v>
      </c>
      <c r="D395" s="253"/>
      <c r="E395" s="253"/>
      <c r="F395" s="253"/>
      <c r="G395" s="253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168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252" t="s">
        <v>1231</v>
      </c>
      <c r="D396" s="253"/>
      <c r="E396" s="253"/>
      <c r="F396" s="253"/>
      <c r="G396" s="253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168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80" t="s">
        <v>1249</v>
      </c>
      <c r="D397" s="158"/>
      <c r="E397" s="159">
        <v>115.6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170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0">
        <v>95</v>
      </c>
      <c r="B398" s="171" t="s">
        <v>470</v>
      </c>
      <c r="C398" s="179" t="s">
        <v>471</v>
      </c>
      <c r="D398" s="172" t="s">
        <v>219</v>
      </c>
      <c r="E398" s="173">
        <v>2.86</v>
      </c>
      <c r="F398" s="174"/>
      <c r="G398" s="175">
        <f>ROUND(E398*F398,2)</f>
        <v>0</v>
      </c>
      <c r="H398" s="174"/>
      <c r="I398" s="175">
        <f>ROUND(E398*H398,2)</f>
        <v>0</v>
      </c>
      <c r="J398" s="174"/>
      <c r="K398" s="175">
        <f>ROUND(E398*J398,2)</f>
        <v>0</v>
      </c>
      <c r="L398" s="175">
        <v>21</v>
      </c>
      <c r="M398" s="175">
        <f>G398*(1+L398/100)</f>
        <v>0</v>
      </c>
      <c r="N398" s="173">
        <v>2.5249999999999999</v>
      </c>
      <c r="O398" s="173">
        <f>ROUND(E398*N398,2)</f>
        <v>7.22</v>
      </c>
      <c r="P398" s="173">
        <v>0</v>
      </c>
      <c r="Q398" s="173">
        <f>ROUND(E398*P398,2)</f>
        <v>0</v>
      </c>
      <c r="R398" s="175" t="s">
        <v>377</v>
      </c>
      <c r="S398" s="175" t="s">
        <v>163</v>
      </c>
      <c r="T398" s="176" t="s">
        <v>163</v>
      </c>
      <c r="U398" s="157">
        <v>3.2130000000000001</v>
      </c>
      <c r="V398" s="157">
        <f>ROUND(E398*U398,2)</f>
        <v>9.19</v>
      </c>
      <c r="W398" s="157"/>
      <c r="X398" s="157" t="s">
        <v>164</v>
      </c>
      <c r="Y398" s="157" t="s">
        <v>165</v>
      </c>
      <c r="Z398" s="147"/>
      <c r="AA398" s="147"/>
      <c r="AB398" s="147"/>
      <c r="AC398" s="147"/>
      <c r="AD398" s="147"/>
      <c r="AE398" s="147"/>
      <c r="AF398" s="147"/>
      <c r="AG398" s="147" t="s">
        <v>197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248" t="s">
        <v>472</v>
      </c>
      <c r="D399" s="249"/>
      <c r="E399" s="249"/>
      <c r="F399" s="249"/>
      <c r="G399" s="249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188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252" t="s">
        <v>486</v>
      </c>
      <c r="D400" s="253"/>
      <c r="E400" s="253"/>
      <c r="F400" s="253"/>
      <c r="G400" s="253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168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252" t="s">
        <v>380</v>
      </c>
      <c r="D401" s="253"/>
      <c r="E401" s="253"/>
      <c r="F401" s="253"/>
      <c r="G401" s="253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168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252" t="s">
        <v>1230</v>
      </c>
      <c r="D402" s="253"/>
      <c r="E402" s="253"/>
      <c r="F402" s="253"/>
      <c r="G402" s="253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168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">
      <c r="A403" s="154"/>
      <c r="B403" s="155"/>
      <c r="C403" s="180" t="s">
        <v>1250</v>
      </c>
      <c r="D403" s="158"/>
      <c r="E403" s="159">
        <v>2.86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170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32.6" outlineLevel="1" x14ac:dyDescent="0.2">
      <c r="A404" s="170">
        <v>96</v>
      </c>
      <c r="B404" s="171" t="s">
        <v>1251</v>
      </c>
      <c r="C404" s="179" t="s">
        <v>1252</v>
      </c>
      <c r="D404" s="172" t="s">
        <v>161</v>
      </c>
      <c r="E404" s="173">
        <v>28.6</v>
      </c>
      <c r="F404" s="174"/>
      <c r="G404" s="175">
        <f>ROUND(E404*F404,2)</f>
        <v>0</v>
      </c>
      <c r="H404" s="174"/>
      <c r="I404" s="175">
        <f>ROUND(E404*H404,2)</f>
        <v>0</v>
      </c>
      <c r="J404" s="174"/>
      <c r="K404" s="175">
        <f>ROUND(E404*J404,2)</f>
        <v>0</v>
      </c>
      <c r="L404" s="175">
        <v>21</v>
      </c>
      <c r="M404" s="175">
        <f>G404*(1+L404/100)</f>
        <v>0</v>
      </c>
      <c r="N404" s="173">
        <v>6.1350000000000002E-2</v>
      </c>
      <c r="O404" s="173">
        <f>ROUND(E404*N404,2)</f>
        <v>1.75</v>
      </c>
      <c r="P404" s="173">
        <v>0</v>
      </c>
      <c r="Q404" s="173">
        <f>ROUND(E404*P404,2)</f>
        <v>0</v>
      </c>
      <c r="R404" s="175" t="s">
        <v>434</v>
      </c>
      <c r="S404" s="175" t="s">
        <v>163</v>
      </c>
      <c r="T404" s="176" t="s">
        <v>163</v>
      </c>
      <c r="U404" s="157">
        <v>0.76300000000000001</v>
      </c>
      <c r="V404" s="157">
        <f>ROUND(E404*U404,2)</f>
        <v>21.82</v>
      </c>
      <c r="W404" s="157"/>
      <c r="X404" s="157" t="s">
        <v>164</v>
      </c>
      <c r="Y404" s="157" t="s">
        <v>165</v>
      </c>
      <c r="Z404" s="147"/>
      <c r="AA404" s="147"/>
      <c r="AB404" s="147"/>
      <c r="AC404" s="147"/>
      <c r="AD404" s="147"/>
      <c r="AE404" s="147"/>
      <c r="AF404" s="147"/>
      <c r="AG404" s="147" t="s">
        <v>166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48" t="s">
        <v>1253</v>
      </c>
      <c r="D405" s="249"/>
      <c r="E405" s="249"/>
      <c r="F405" s="249"/>
      <c r="G405" s="249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188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77" t="str">
        <f>C405</f>
        <v>s požlábkem 10 cm vysokým, s očištěním, zdrsněním a pačokováním betonového podkladu na rovinných i zakřivených konstrukcích</v>
      </c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252" t="s">
        <v>380</v>
      </c>
      <c r="D406" s="253"/>
      <c r="E406" s="253"/>
      <c r="F406" s="253"/>
      <c r="G406" s="253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168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252" t="s">
        <v>1230</v>
      </c>
      <c r="D407" s="253"/>
      <c r="E407" s="253"/>
      <c r="F407" s="253"/>
      <c r="G407" s="253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168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0" t="s">
        <v>1254</v>
      </c>
      <c r="D408" s="158"/>
      <c r="E408" s="159">
        <v>28.6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170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1.75" outlineLevel="1" x14ac:dyDescent="0.2">
      <c r="A409" s="170">
        <v>97</v>
      </c>
      <c r="B409" s="171" t="s">
        <v>474</v>
      </c>
      <c r="C409" s="179" t="s">
        <v>1255</v>
      </c>
      <c r="D409" s="172" t="s">
        <v>161</v>
      </c>
      <c r="E409" s="173">
        <v>52.75</v>
      </c>
      <c r="F409" s="174"/>
      <c r="G409" s="175">
        <f>ROUND(E409*F409,2)</f>
        <v>0</v>
      </c>
      <c r="H409" s="174"/>
      <c r="I409" s="175">
        <f>ROUND(E409*H409,2)</f>
        <v>0</v>
      </c>
      <c r="J409" s="174"/>
      <c r="K409" s="175">
        <f>ROUND(E409*J409,2)</f>
        <v>0</v>
      </c>
      <c r="L409" s="175">
        <v>21</v>
      </c>
      <c r="M409" s="175">
        <f>G409*(1+L409/100)</f>
        <v>0</v>
      </c>
      <c r="N409" s="173">
        <v>1.75E-3</v>
      </c>
      <c r="O409" s="173">
        <f>ROUND(E409*N409,2)</f>
        <v>0.09</v>
      </c>
      <c r="P409" s="173">
        <v>0</v>
      </c>
      <c r="Q409" s="173">
        <f>ROUND(E409*P409,2)</f>
        <v>0</v>
      </c>
      <c r="R409" s="175" t="s">
        <v>318</v>
      </c>
      <c r="S409" s="175" t="s">
        <v>163</v>
      </c>
      <c r="T409" s="176" t="s">
        <v>163</v>
      </c>
      <c r="U409" s="157">
        <v>0</v>
      </c>
      <c r="V409" s="157">
        <f>ROUND(E409*U409,2)</f>
        <v>0</v>
      </c>
      <c r="W409" s="157"/>
      <c r="X409" s="157" t="s">
        <v>319</v>
      </c>
      <c r="Y409" s="157" t="s">
        <v>165</v>
      </c>
      <c r="Z409" s="147"/>
      <c r="AA409" s="147"/>
      <c r="AB409" s="147"/>
      <c r="AC409" s="147"/>
      <c r="AD409" s="147"/>
      <c r="AE409" s="147"/>
      <c r="AF409" s="147"/>
      <c r="AG409" s="147" t="s">
        <v>320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250" t="s">
        <v>379</v>
      </c>
      <c r="D410" s="251"/>
      <c r="E410" s="251"/>
      <c r="F410" s="251"/>
      <c r="G410" s="251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168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252" t="s">
        <v>380</v>
      </c>
      <c r="D411" s="253"/>
      <c r="E411" s="253"/>
      <c r="F411" s="253"/>
      <c r="G411" s="253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168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80" t="s">
        <v>1256</v>
      </c>
      <c r="D412" s="158"/>
      <c r="E412" s="159">
        <v>52.75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170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1.75" outlineLevel="1" x14ac:dyDescent="0.2">
      <c r="A413" s="170">
        <v>98</v>
      </c>
      <c r="B413" s="171" t="s">
        <v>477</v>
      </c>
      <c r="C413" s="179" t="s">
        <v>1257</v>
      </c>
      <c r="D413" s="172" t="s">
        <v>317</v>
      </c>
      <c r="E413" s="173">
        <v>633</v>
      </c>
      <c r="F413" s="174"/>
      <c r="G413" s="175">
        <f>ROUND(E413*F413,2)</f>
        <v>0</v>
      </c>
      <c r="H413" s="174"/>
      <c r="I413" s="175">
        <f>ROUND(E413*H413,2)</f>
        <v>0</v>
      </c>
      <c r="J413" s="174"/>
      <c r="K413" s="175">
        <f>ROUND(E413*J413,2)</f>
        <v>0</v>
      </c>
      <c r="L413" s="175">
        <v>21</v>
      </c>
      <c r="M413" s="175">
        <f>G413*(1+L413/100)</f>
        <v>0</v>
      </c>
      <c r="N413" s="173">
        <v>1E-3</v>
      </c>
      <c r="O413" s="173">
        <f>ROUND(E413*N413,2)</f>
        <v>0.63</v>
      </c>
      <c r="P413" s="173">
        <v>0</v>
      </c>
      <c r="Q413" s="173">
        <f>ROUND(E413*P413,2)</f>
        <v>0</v>
      </c>
      <c r="R413" s="175" t="s">
        <v>318</v>
      </c>
      <c r="S413" s="175" t="s">
        <v>163</v>
      </c>
      <c r="T413" s="176" t="s">
        <v>163</v>
      </c>
      <c r="U413" s="157">
        <v>0</v>
      </c>
      <c r="V413" s="157">
        <f>ROUND(E413*U413,2)</f>
        <v>0</v>
      </c>
      <c r="W413" s="157"/>
      <c r="X413" s="157" t="s">
        <v>319</v>
      </c>
      <c r="Y413" s="157" t="s">
        <v>165</v>
      </c>
      <c r="Z413" s="147"/>
      <c r="AA413" s="147"/>
      <c r="AB413" s="147"/>
      <c r="AC413" s="147"/>
      <c r="AD413" s="147"/>
      <c r="AE413" s="147"/>
      <c r="AF413" s="147"/>
      <c r="AG413" s="147" t="s">
        <v>320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250" t="s">
        <v>379</v>
      </c>
      <c r="D414" s="251"/>
      <c r="E414" s="251"/>
      <c r="F414" s="251"/>
      <c r="G414" s="251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168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252" t="s">
        <v>380</v>
      </c>
      <c r="D415" s="253"/>
      <c r="E415" s="253"/>
      <c r="F415" s="253"/>
      <c r="G415" s="253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168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4"/>
      <c r="B416" s="155"/>
      <c r="C416" s="180" t="s">
        <v>1258</v>
      </c>
      <c r="D416" s="158"/>
      <c r="E416" s="159">
        <v>633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170</v>
      </c>
      <c r="AH416" s="147">
        <v>5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13.6" x14ac:dyDescent="0.2">
      <c r="A417" s="163" t="s">
        <v>157</v>
      </c>
      <c r="B417" s="164" t="s">
        <v>86</v>
      </c>
      <c r="C417" s="178" t="s">
        <v>87</v>
      </c>
      <c r="D417" s="165"/>
      <c r="E417" s="166"/>
      <c r="F417" s="167"/>
      <c r="G417" s="167">
        <f>SUMIF(AG418:AG428,"&lt;&gt;NOR",G418:G428)</f>
        <v>0</v>
      </c>
      <c r="H417" s="167"/>
      <c r="I417" s="167">
        <f>SUM(I418:I428)</f>
        <v>0</v>
      </c>
      <c r="J417" s="167"/>
      <c r="K417" s="167">
        <f>SUM(K418:K428)</f>
        <v>0</v>
      </c>
      <c r="L417" s="167"/>
      <c r="M417" s="167">
        <f>SUM(M418:M428)</f>
        <v>0</v>
      </c>
      <c r="N417" s="166"/>
      <c r="O417" s="166">
        <f>SUM(O418:O428)</f>
        <v>19.579999999999998</v>
      </c>
      <c r="P417" s="166"/>
      <c r="Q417" s="166">
        <f>SUM(Q418:Q428)</f>
        <v>0</v>
      </c>
      <c r="R417" s="167"/>
      <c r="S417" s="167"/>
      <c r="T417" s="168"/>
      <c r="U417" s="162"/>
      <c r="V417" s="162">
        <f>SUM(V418:V428)</f>
        <v>8.56</v>
      </c>
      <c r="W417" s="162"/>
      <c r="X417" s="162"/>
      <c r="Y417" s="162"/>
      <c r="AG417" t="s">
        <v>158</v>
      </c>
    </row>
    <row r="418" spans="1:60" ht="21.75" outlineLevel="1" x14ac:dyDescent="0.2">
      <c r="A418" s="170">
        <v>99</v>
      </c>
      <c r="B418" s="171" t="s">
        <v>480</v>
      </c>
      <c r="C418" s="179" t="s">
        <v>481</v>
      </c>
      <c r="D418" s="172" t="s">
        <v>161</v>
      </c>
      <c r="E418" s="173">
        <v>17.600000000000001</v>
      </c>
      <c r="F418" s="174"/>
      <c r="G418" s="175">
        <f>ROUND(E418*F418,2)</f>
        <v>0</v>
      </c>
      <c r="H418" s="174"/>
      <c r="I418" s="175">
        <f>ROUND(E418*H418,2)</f>
        <v>0</v>
      </c>
      <c r="J418" s="174"/>
      <c r="K418" s="175">
        <f>ROUND(E418*J418,2)</f>
        <v>0</v>
      </c>
      <c r="L418" s="175">
        <v>21</v>
      </c>
      <c r="M418" s="175">
        <f>G418*(1+L418/100)</f>
        <v>0</v>
      </c>
      <c r="N418" s="173">
        <v>0.60721000000000003</v>
      </c>
      <c r="O418" s="173">
        <f>ROUND(E418*N418,2)</f>
        <v>10.69</v>
      </c>
      <c r="P418" s="173">
        <v>0</v>
      </c>
      <c r="Q418" s="173">
        <f>ROUND(E418*P418,2)</f>
        <v>0</v>
      </c>
      <c r="R418" s="175" t="s">
        <v>162</v>
      </c>
      <c r="S418" s="175" t="s">
        <v>163</v>
      </c>
      <c r="T418" s="176" t="s">
        <v>163</v>
      </c>
      <c r="U418" s="157">
        <v>2.3E-2</v>
      </c>
      <c r="V418" s="157">
        <f>ROUND(E418*U418,2)</f>
        <v>0.4</v>
      </c>
      <c r="W418" s="157"/>
      <c r="X418" s="157" t="s">
        <v>164</v>
      </c>
      <c r="Y418" s="157" t="s">
        <v>165</v>
      </c>
      <c r="Z418" s="147"/>
      <c r="AA418" s="147"/>
      <c r="AB418" s="147"/>
      <c r="AC418" s="147"/>
      <c r="AD418" s="147"/>
      <c r="AE418" s="147"/>
      <c r="AF418" s="147"/>
      <c r="AG418" s="147" t="s">
        <v>166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248" t="s">
        <v>482</v>
      </c>
      <c r="D419" s="249"/>
      <c r="E419" s="249"/>
      <c r="F419" s="249"/>
      <c r="G419" s="249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188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252" t="s">
        <v>379</v>
      </c>
      <c r="D420" s="253"/>
      <c r="E420" s="253"/>
      <c r="F420" s="253"/>
      <c r="G420" s="253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168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252" t="s">
        <v>380</v>
      </c>
      <c r="D421" s="253"/>
      <c r="E421" s="253"/>
      <c r="F421" s="253"/>
      <c r="G421" s="253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168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180" t="s">
        <v>1259</v>
      </c>
      <c r="D422" s="158"/>
      <c r="E422" s="159">
        <v>17.600000000000001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170</v>
      </c>
      <c r="AH422" s="147">
        <v>5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70">
        <v>100</v>
      </c>
      <c r="B423" s="171" t="s">
        <v>484</v>
      </c>
      <c r="C423" s="179" t="s">
        <v>485</v>
      </c>
      <c r="D423" s="172" t="s">
        <v>219</v>
      </c>
      <c r="E423" s="173">
        <v>3.52</v>
      </c>
      <c r="F423" s="174"/>
      <c r="G423" s="175">
        <f>ROUND(E423*F423,2)</f>
        <v>0</v>
      </c>
      <c r="H423" s="174"/>
      <c r="I423" s="175">
        <f>ROUND(E423*H423,2)</f>
        <v>0</v>
      </c>
      <c r="J423" s="174"/>
      <c r="K423" s="175">
        <f>ROUND(E423*J423,2)</f>
        <v>0</v>
      </c>
      <c r="L423" s="175">
        <v>21</v>
      </c>
      <c r="M423" s="175">
        <f>G423*(1+L423/100)</f>
        <v>0</v>
      </c>
      <c r="N423" s="173">
        <v>2.5249999999999999</v>
      </c>
      <c r="O423" s="173">
        <f>ROUND(E423*N423,2)</f>
        <v>8.89</v>
      </c>
      <c r="P423" s="173">
        <v>0</v>
      </c>
      <c r="Q423" s="173">
        <f>ROUND(E423*P423,2)</f>
        <v>0</v>
      </c>
      <c r="R423" s="175" t="s">
        <v>377</v>
      </c>
      <c r="S423" s="175" t="s">
        <v>163</v>
      </c>
      <c r="T423" s="176" t="s">
        <v>163</v>
      </c>
      <c r="U423" s="157">
        <v>2.3170000000000002</v>
      </c>
      <c r="V423" s="157">
        <f>ROUND(E423*U423,2)</f>
        <v>8.16</v>
      </c>
      <c r="W423" s="157"/>
      <c r="X423" s="157" t="s">
        <v>164</v>
      </c>
      <c r="Y423" s="157" t="s">
        <v>165</v>
      </c>
      <c r="Z423" s="147"/>
      <c r="AA423" s="147"/>
      <c r="AB423" s="147"/>
      <c r="AC423" s="147"/>
      <c r="AD423" s="147"/>
      <c r="AE423" s="147"/>
      <c r="AF423" s="147"/>
      <c r="AG423" s="147" t="s">
        <v>166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248" t="s">
        <v>472</v>
      </c>
      <c r="D424" s="249"/>
      <c r="E424" s="249"/>
      <c r="F424" s="249"/>
      <c r="G424" s="249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188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">
      <c r="A425" s="154"/>
      <c r="B425" s="155"/>
      <c r="C425" s="252" t="s">
        <v>486</v>
      </c>
      <c r="D425" s="253"/>
      <c r="E425" s="253"/>
      <c r="F425" s="253"/>
      <c r="G425" s="253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168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252" t="s">
        <v>379</v>
      </c>
      <c r="D426" s="253"/>
      <c r="E426" s="253"/>
      <c r="F426" s="253"/>
      <c r="G426" s="253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168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252" t="s">
        <v>380</v>
      </c>
      <c r="D427" s="253"/>
      <c r="E427" s="253"/>
      <c r="F427" s="253"/>
      <c r="G427" s="253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168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4"/>
      <c r="B428" s="155"/>
      <c r="C428" s="180" t="s">
        <v>1260</v>
      </c>
      <c r="D428" s="158"/>
      <c r="E428" s="159">
        <v>3.52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170</v>
      </c>
      <c r="AH428" s="147">
        <v>5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13.6" x14ac:dyDescent="0.2">
      <c r="A429" s="163" t="s">
        <v>157</v>
      </c>
      <c r="B429" s="164" t="s">
        <v>88</v>
      </c>
      <c r="C429" s="178" t="s">
        <v>89</v>
      </c>
      <c r="D429" s="165"/>
      <c r="E429" s="166"/>
      <c r="F429" s="167"/>
      <c r="G429" s="167">
        <f>SUMIF(AG430:AG450,"&lt;&gt;NOR",G430:G450)</f>
        <v>0</v>
      </c>
      <c r="H429" s="167"/>
      <c r="I429" s="167">
        <f>SUM(I430:I450)</f>
        <v>0</v>
      </c>
      <c r="J429" s="167"/>
      <c r="K429" s="167">
        <f>SUM(K430:K450)</f>
        <v>0</v>
      </c>
      <c r="L429" s="167"/>
      <c r="M429" s="167">
        <f>SUM(M430:M450)</f>
        <v>0</v>
      </c>
      <c r="N429" s="166"/>
      <c r="O429" s="166">
        <f>SUM(O430:O450)</f>
        <v>8.4</v>
      </c>
      <c r="P429" s="166"/>
      <c r="Q429" s="166">
        <f>SUM(Q430:Q450)</f>
        <v>0</v>
      </c>
      <c r="R429" s="167"/>
      <c r="S429" s="167"/>
      <c r="T429" s="168"/>
      <c r="U429" s="162"/>
      <c r="V429" s="162">
        <f>SUM(V430:V450)</f>
        <v>11.210000000000003</v>
      </c>
      <c r="W429" s="162"/>
      <c r="X429" s="162"/>
      <c r="Y429" s="162"/>
      <c r="AG429" t="s">
        <v>158</v>
      </c>
    </row>
    <row r="430" spans="1:60" ht="21.75" outlineLevel="1" x14ac:dyDescent="0.2">
      <c r="A430" s="170">
        <v>101</v>
      </c>
      <c r="B430" s="171" t="s">
        <v>488</v>
      </c>
      <c r="C430" s="179" t="s">
        <v>1261</v>
      </c>
      <c r="D430" s="172" t="s">
        <v>161</v>
      </c>
      <c r="E430" s="173">
        <v>12</v>
      </c>
      <c r="F430" s="174"/>
      <c r="G430" s="175">
        <f>ROUND(E430*F430,2)</f>
        <v>0</v>
      </c>
      <c r="H430" s="174"/>
      <c r="I430" s="175">
        <f>ROUND(E430*H430,2)</f>
        <v>0</v>
      </c>
      <c r="J430" s="174"/>
      <c r="K430" s="175">
        <f>ROUND(E430*J430,2)</f>
        <v>0</v>
      </c>
      <c r="L430" s="175">
        <v>21</v>
      </c>
      <c r="M430" s="175">
        <f>G430*(1+L430/100)</f>
        <v>0</v>
      </c>
      <c r="N430" s="173">
        <v>0.28799999999999998</v>
      </c>
      <c r="O430" s="173">
        <f>ROUND(E430*N430,2)</f>
        <v>3.46</v>
      </c>
      <c r="P430" s="173">
        <v>0</v>
      </c>
      <c r="Q430" s="173">
        <f>ROUND(E430*P430,2)</f>
        <v>0</v>
      </c>
      <c r="R430" s="175" t="s">
        <v>162</v>
      </c>
      <c r="S430" s="175" t="s">
        <v>163</v>
      </c>
      <c r="T430" s="176" t="s">
        <v>163</v>
      </c>
      <c r="U430" s="157">
        <v>2.3E-2</v>
      </c>
      <c r="V430" s="157">
        <f>ROUND(E430*U430,2)</f>
        <v>0.28000000000000003</v>
      </c>
      <c r="W430" s="157"/>
      <c r="X430" s="157" t="s">
        <v>164</v>
      </c>
      <c r="Y430" s="157" t="s">
        <v>165</v>
      </c>
      <c r="Z430" s="147"/>
      <c r="AA430" s="147"/>
      <c r="AB430" s="147"/>
      <c r="AC430" s="147"/>
      <c r="AD430" s="147"/>
      <c r="AE430" s="147"/>
      <c r="AF430" s="147"/>
      <c r="AG430" s="147" t="s">
        <v>166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">
      <c r="A431" s="154"/>
      <c r="B431" s="155"/>
      <c r="C431" s="250" t="s">
        <v>490</v>
      </c>
      <c r="D431" s="251"/>
      <c r="E431" s="251"/>
      <c r="F431" s="251"/>
      <c r="G431" s="251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168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252" t="s">
        <v>167</v>
      </c>
      <c r="D432" s="253"/>
      <c r="E432" s="253"/>
      <c r="F432" s="253"/>
      <c r="G432" s="253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168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">
      <c r="A433" s="154"/>
      <c r="B433" s="155"/>
      <c r="C433" s="180" t="s">
        <v>1262</v>
      </c>
      <c r="D433" s="158"/>
      <c r="E433" s="159">
        <v>12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170</v>
      </c>
      <c r="AH433" s="147">
        <v>5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21.75" outlineLevel="1" x14ac:dyDescent="0.2">
      <c r="A434" s="170">
        <v>102</v>
      </c>
      <c r="B434" s="171" t="s">
        <v>496</v>
      </c>
      <c r="C434" s="179" t="s">
        <v>1263</v>
      </c>
      <c r="D434" s="172" t="s">
        <v>335</v>
      </c>
      <c r="E434" s="173">
        <v>1</v>
      </c>
      <c r="F434" s="174"/>
      <c r="G434" s="175">
        <f>ROUND(E434*F434,2)</f>
        <v>0</v>
      </c>
      <c r="H434" s="174"/>
      <c r="I434" s="175">
        <f>ROUND(E434*H434,2)</f>
        <v>0</v>
      </c>
      <c r="J434" s="174"/>
      <c r="K434" s="175">
        <f>ROUND(E434*J434,2)</f>
        <v>0</v>
      </c>
      <c r="L434" s="175">
        <v>21</v>
      </c>
      <c r="M434" s="175">
        <f>G434*(1+L434/100)</f>
        <v>0</v>
      </c>
      <c r="N434" s="173">
        <v>4.7620000000000003E-2</v>
      </c>
      <c r="O434" s="173">
        <f>ROUND(E434*N434,2)</f>
        <v>0.05</v>
      </c>
      <c r="P434" s="173">
        <v>0</v>
      </c>
      <c r="Q434" s="173">
        <f>ROUND(E434*P434,2)</f>
        <v>0</v>
      </c>
      <c r="R434" s="175" t="s">
        <v>494</v>
      </c>
      <c r="S434" s="175" t="s">
        <v>163</v>
      </c>
      <c r="T434" s="176" t="s">
        <v>163</v>
      </c>
      <c r="U434" s="157">
        <v>1.0940000000000001</v>
      </c>
      <c r="V434" s="157">
        <f>ROUND(E434*U434,2)</f>
        <v>1.0900000000000001</v>
      </c>
      <c r="W434" s="157"/>
      <c r="X434" s="157" t="s">
        <v>164</v>
      </c>
      <c r="Y434" s="157" t="s">
        <v>165</v>
      </c>
      <c r="Z434" s="147"/>
      <c r="AA434" s="147"/>
      <c r="AB434" s="147"/>
      <c r="AC434" s="147"/>
      <c r="AD434" s="147"/>
      <c r="AE434" s="147"/>
      <c r="AF434" s="147"/>
      <c r="AG434" s="147" t="s">
        <v>166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">
      <c r="A435" s="154"/>
      <c r="B435" s="155"/>
      <c r="C435" s="250" t="s">
        <v>1264</v>
      </c>
      <c r="D435" s="251"/>
      <c r="E435" s="251"/>
      <c r="F435" s="251"/>
      <c r="G435" s="251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168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252" t="s">
        <v>167</v>
      </c>
      <c r="D436" s="253"/>
      <c r="E436" s="253"/>
      <c r="F436" s="253"/>
      <c r="G436" s="253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168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0" t="s">
        <v>72</v>
      </c>
      <c r="D437" s="158"/>
      <c r="E437" s="159">
        <v>1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170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70">
        <v>103</v>
      </c>
      <c r="B438" s="171" t="s">
        <v>499</v>
      </c>
      <c r="C438" s="179" t="s">
        <v>500</v>
      </c>
      <c r="D438" s="172" t="s">
        <v>335</v>
      </c>
      <c r="E438" s="173">
        <v>8</v>
      </c>
      <c r="F438" s="174"/>
      <c r="G438" s="175">
        <f>ROUND(E438*F438,2)</f>
        <v>0</v>
      </c>
      <c r="H438" s="174"/>
      <c r="I438" s="175">
        <f>ROUND(E438*H438,2)</f>
        <v>0</v>
      </c>
      <c r="J438" s="174"/>
      <c r="K438" s="175">
        <f>ROUND(E438*J438,2)</f>
        <v>0</v>
      </c>
      <c r="L438" s="175">
        <v>21</v>
      </c>
      <c r="M438" s="175">
        <f>G438*(1+L438/100)</f>
        <v>0</v>
      </c>
      <c r="N438" s="173">
        <v>0.32906000000000002</v>
      </c>
      <c r="O438" s="173">
        <f>ROUND(E438*N438,2)</f>
        <v>2.63</v>
      </c>
      <c r="P438" s="173">
        <v>0</v>
      </c>
      <c r="Q438" s="173">
        <f>ROUND(E438*P438,2)</f>
        <v>0</v>
      </c>
      <c r="R438" s="175" t="s">
        <v>494</v>
      </c>
      <c r="S438" s="175" t="s">
        <v>163</v>
      </c>
      <c r="T438" s="176" t="s">
        <v>163</v>
      </c>
      <c r="U438" s="157">
        <v>1.1819999999999999</v>
      </c>
      <c r="V438" s="157">
        <f>ROUND(E438*U438,2)</f>
        <v>9.4600000000000009</v>
      </c>
      <c r="W438" s="157"/>
      <c r="X438" s="157" t="s">
        <v>164</v>
      </c>
      <c r="Y438" s="157" t="s">
        <v>165</v>
      </c>
      <c r="Z438" s="147"/>
      <c r="AA438" s="147"/>
      <c r="AB438" s="147"/>
      <c r="AC438" s="147"/>
      <c r="AD438" s="147"/>
      <c r="AE438" s="147"/>
      <c r="AF438" s="147"/>
      <c r="AG438" s="147" t="s">
        <v>166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248" t="s">
        <v>501</v>
      </c>
      <c r="D439" s="249"/>
      <c r="E439" s="249"/>
      <c r="F439" s="249"/>
      <c r="G439" s="249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188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252" t="s">
        <v>490</v>
      </c>
      <c r="D440" s="253"/>
      <c r="E440" s="253"/>
      <c r="F440" s="253"/>
      <c r="G440" s="253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168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252" t="s">
        <v>167</v>
      </c>
      <c r="D441" s="253"/>
      <c r="E441" s="253"/>
      <c r="F441" s="253"/>
      <c r="G441" s="253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168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180" t="s">
        <v>1265</v>
      </c>
      <c r="D442" s="158"/>
      <c r="E442" s="159">
        <v>8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170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1.75" outlineLevel="1" x14ac:dyDescent="0.2">
      <c r="A443" s="170">
        <v>104</v>
      </c>
      <c r="B443" s="171" t="s">
        <v>502</v>
      </c>
      <c r="C443" s="179" t="s">
        <v>503</v>
      </c>
      <c r="D443" s="172" t="s">
        <v>219</v>
      </c>
      <c r="E443" s="173">
        <v>0.8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2.5249999999999999</v>
      </c>
      <c r="O443" s="173">
        <f>ROUND(E443*N443,2)</f>
        <v>2.02</v>
      </c>
      <c r="P443" s="173">
        <v>0</v>
      </c>
      <c r="Q443" s="173">
        <f>ROUND(E443*P443,2)</f>
        <v>0</v>
      </c>
      <c r="R443" s="175"/>
      <c r="S443" s="175" t="s">
        <v>309</v>
      </c>
      <c r="T443" s="176" t="s">
        <v>310</v>
      </c>
      <c r="U443" s="157">
        <v>0.47699999999999998</v>
      </c>
      <c r="V443" s="157">
        <f>ROUND(E443*U443,2)</f>
        <v>0.38</v>
      </c>
      <c r="W443" s="157"/>
      <c r="X443" s="157" t="s">
        <v>164</v>
      </c>
      <c r="Y443" s="157" t="s">
        <v>165</v>
      </c>
      <c r="Z443" s="147"/>
      <c r="AA443" s="147"/>
      <c r="AB443" s="147"/>
      <c r="AC443" s="147"/>
      <c r="AD443" s="147"/>
      <c r="AE443" s="147"/>
      <c r="AF443" s="147"/>
      <c r="AG443" s="147" t="s">
        <v>166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250" t="s">
        <v>490</v>
      </c>
      <c r="D444" s="251"/>
      <c r="E444" s="251"/>
      <c r="F444" s="251"/>
      <c r="G444" s="251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168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252" t="s">
        <v>167</v>
      </c>
      <c r="D445" s="253"/>
      <c r="E445" s="253"/>
      <c r="F445" s="253"/>
      <c r="G445" s="253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168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">
      <c r="A446" s="154"/>
      <c r="B446" s="155"/>
      <c r="C446" s="180" t="s">
        <v>1266</v>
      </c>
      <c r="D446" s="158"/>
      <c r="E446" s="159">
        <v>0.8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170</v>
      </c>
      <c r="AH446" s="147">
        <v>5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43.5" outlineLevel="1" x14ac:dyDescent="0.2">
      <c r="A447" s="170">
        <v>105</v>
      </c>
      <c r="B447" s="171" t="s">
        <v>505</v>
      </c>
      <c r="C447" s="179" t="s">
        <v>506</v>
      </c>
      <c r="D447" s="172" t="s">
        <v>335</v>
      </c>
      <c r="E447" s="173">
        <v>8</v>
      </c>
      <c r="F447" s="174"/>
      <c r="G447" s="175">
        <f>ROUND(E447*F447,2)</f>
        <v>0</v>
      </c>
      <c r="H447" s="174"/>
      <c r="I447" s="175">
        <f>ROUND(E447*H447,2)</f>
        <v>0</v>
      </c>
      <c r="J447" s="174"/>
      <c r="K447" s="175">
        <f>ROUND(E447*J447,2)</f>
        <v>0</v>
      </c>
      <c r="L447" s="175">
        <v>21</v>
      </c>
      <c r="M447" s="175">
        <f>G447*(1+L447/100)</f>
        <v>0</v>
      </c>
      <c r="N447" s="173">
        <v>0.03</v>
      </c>
      <c r="O447" s="173">
        <f>ROUND(E447*N447,2)</f>
        <v>0.24</v>
      </c>
      <c r="P447" s="173">
        <v>0</v>
      </c>
      <c r="Q447" s="173">
        <f>ROUND(E447*P447,2)</f>
        <v>0</v>
      </c>
      <c r="R447" s="175" t="s">
        <v>318</v>
      </c>
      <c r="S447" s="175" t="s">
        <v>163</v>
      </c>
      <c r="T447" s="176" t="s">
        <v>163</v>
      </c>
      <c r="U447" s="157">
        <v>0</v>
      </c>
      <c r="V447" s="157">
        <f>ROUND(E447*U447,2)</f>
        <v>0</v>
      </c>
      <c r="W447" s="157"/>
      <c r="X447" s="157" t="s">
        <v>319</v>
      </c>
      <c r="Y447" s="157" t="s">
        <v>165</v>
      </c>
      <c r="Z447" s="147"/>
      <c r="AA447" s="147"/>
      <c r="AB447" s="147"/>
      <c r="AC447" s="147"/>
      <c r="AD447" s="147"/>
      <c r="AE447" s="147"/>
      <c r="AF447" s="147"/>
      <c r="AG447" s="147" t="s">
        <v>320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250" t="s">
        <v>490</v>
      </c>
      <c r="D448" s="251"/>
      <c r="E448" s="251"/>
      <c r="F448" s="251"/>
      <c r="G448" s="251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168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252" t="s">
        <v>167</v>
      </c>
      <c r="D449" s="253"/>
      <c r="E449" s="253"/>
      <c r="F449" s="253"/>
      <c r="G449" s="253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168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">
      <c r="A450" s="154"/>
      <c r="B450" s="155"/>
      <c r="C450" s="180" t="s">
        <v>1267</v>
      </c>
      <c r="D450" s="158"/>
      <c r="E450" s="159">
        <v>8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170</v>
      </c>
      <c r="AH450" s="147">
        <v>5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13.6" x14ac:dyDescent="0.2">
      <c r="A451" s="163" t="s">
        <v>157</v>
      </c>
      <c r="B451" s="164" t="s">
        <v>92</v>
      </c>
      <c r="C451" s="178" t="s">
        <v>93</v>
      </c>
      <c r="D451" s="165"/>
      <c r="E451" s="166"/>
      <c r="F451" s="167"/>
      <c r="G451" s="167">
        <f>SUMIF(AG452:AG483,"&lt;&gt;NOR",G452:G483)</f>
        <v>0</v>
      </c>
      <c r="H451" s="167"/>
      <c r="I451" s="167">
        <f>SUM(I452:I483)</f>
        <v>0</v>
      </c>
      <c r="J451" s="167"/>
      <c r="K451" s="167">
        <f>SUM(K452:K483)</f>
        <v>0</v>
      </c>
      <c r="L451" s="167"/>
      <c r="M451" s="167">
        <f>SUM(M452:M483)</f>
        <v>0</v>
      </c>
      <c r="N451" s="166"/>
      <c r="O451" s="166">
        <f>SUM(O452:O483)</f>
        <v>8.5300000000000011</v>
      </c>
      <c r="P451" s="166"/>
      <c r="Q451" s="166">
        <f>SUM(Q452:Q483)</f>
        <v>18.72</v>
      </c>
      <c r="R451" s="167"/>
      <c r="S451" s="167"/>
      <c r="T451" s="168"/>
      <c r="U451" s="162"/>
      <c r="V451" s="162">
        <f>SUM(V452:V483)</f>
        <v>91.38</v>
      </c>
      <c r="W451" s="162"/>
      <c r="X451" s="162"/>
      <c r="Y451" s="162"/>
      <c r="AG451" t="s">
        <v>158</v>
      </c>
    </row>
    <row r="452" spans="1:60" outlineLevel="1" x14ac:dyDescent="0.2">
      <c r="A452" s="170">
        <v>106</v>
      </c>
      <c r="B452" s="171" t="s">
        <v>511</v>
      </c>
      <c r="C452" s="179" t="s">
        <v>512</v>
      </c>
      <c r="D452" s="172" t="s">
        <v>335</v>
      </c>
      <c r="E452" s="173">
        <v>50</v>
      </c>
      <c r="F452" s="174"/>
      <c r="G452" s="175">
        <f>ROUND(E452*F452,2)</f>
        <v>0</v>
      </c>
      <c r="H452" s="174"/>
      <c r="I452" s="175">
        <f>ROUND(E452*H452,2)</f>
        <v>0</v>
      </c>
      <c r="J452" s="174"/>
      <c r="K452" s="175">
        <f>ROUND(E452*J452,2)</f>
        <v>0</v>
      </c>
      <c r="L452" s="175">
        <v>21</v>
      </c>
      <c r="M452" s="175">
        <f>G452*(1+L452/100)</f>
        <v>0</v>
      </c>
      <c r="N452" s="173">
        <v>5.0450000000000002E-2</v>
      </c>
      <c r="O452" s="173">
        <f>ROUND(E452*N452,2)</f>
        <v>2.52</v>
      </c>
      <c r="P452" s="173">
        <v>0</v>
      </c>
      <c r="Q452" s="173">
        <f>ROUND(E452*P452,2)</f>
        <v>0</v>
      </c>
      <c r="R452" s="175"/>
      <c r="S452" s="175" t="s">
        <v>163</v>
      </c>
      <c r="T452" s="176" t="s">
        <v>163</v>
      </c>
      <c r="U452" s="157">
        <v>0.623</v>
      </c>
      <c r="V452" s="157">
        <f>ROUND(E452*U452,2)</f>
        <v>31.15</v>
      </c>
      <c r="W452" s="157"/>
      <c r="X452" s="157" t="s">
        <v>164</v>
      </c>
      <c r="Y452" s="157" t="s">
        <v>165</v>
      </c>
      <c r="Z452" s="147"/>
      <c r="AA452" s="147"/>
      <c r="AB452" s="147"/>
      <c r="AC452" s="147"/>
      <c r="AD452" s="147"/>
      <c r="AE452" s="147"/>
      <c r="AF452" s="147"/>
      <c r="AG452" s="147" t="s">
        <v>166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250" t="s">
        <v>380</v>
      </c>
      <c r="D453" s="251"/>
      <c r="E453" s="251"/>
      <c r="F453" s="251"/>
      <c r="G453" s="251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168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252" t="s">
        <v>1230</v>
      </c>
      <c r="D454" s="253"/>
      <c r="E454" s="253"/>
      <c r="F454" s="253"/>
      <c r="G454" s="253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168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252" t="s">
        <v>1231</v>
      </c>
      <c r="D455" s="253"/>
      <c r="E455" s="253"/>
      <c r="F455" s="253"/>
      <c r="G455" s="253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168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">
      <c r="A456" s="154"/>
      <c r="B456" s="155"/>
      <c r="C456" s="180" t="s">
        <v>1268</v>
      </c>
      <c r="D456" s="158"/>
      <c r="E456" s="159">
        <v>39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170</v>
      </c>
      <c r="AH456" s="147">
        <v>5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80" t="s">
        <v>1269</v>
      </c>
      <c r="D457" s="158"/>
      <c r="E457" s="159">
        <v>11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170</v>
      </c>
      <c r="AH457" s="147">
        <v>5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1.75" outlineLevel="1" x14ac:dyDescent="0.2">
      <c r="A458" s="170">
        <v>107</v>
      </c>
      <c r="B458" s="171" t="s">
        <v>1270</v>
      </c>
      <c r="C458" s="179" t="s">
        <v>1271</v>
      </c>
      <c r="D458" s="172" t="s">
        <v>335</v>
      </c>
      <c r="E458" s="173">
        <v>2</v>
      </c>
      <c r="F458" s="174"/>
      <c r="G458" s="175">
        <f>ROUND(E458*F458,2)</f>
        <v>0</v>
      </c>
      <c r="H458" s="174"/>
      <c r="I458" s="175">
        <f>ROUND(E458*H458,2)</f>
        <v>0</v>
      </c>
      <c r="J458" s="174"/>
      <c r="K458" s="175">
        <f>ROUND(E458*J458,2)</f>
        <v>0</v>
      </c>
      <c r="L458" s="175">
        <v>21</v>
      </c>
      <c r="M458" s="175">
        <f>G458*(1+L458/100)</f>
        <v>0</v>
      </c>
      <c r="N458" s="173">
        <v>1.32E-2</v>
      </c>
      <c r="O458" s="173">
        <f>ROUND(E458*N458,2)</f>
        <v>0.03</v>
      </c>
      <c r="P458" s="173">
        <v>0</v>
      </c>
      <c r="Q458" s="173">
        <f>ROUND(E458*P458,2)</f>
        <v>0</v>
      </c>
      <c r="R458" s="175" t="s">
        <v>494</v>
      </c>
      <c r="S458" s="175" t="s">
        <v>163</v>
      </c>
      <c r="T458" s="176" t="s">
        <v>163</v>
      </c>
      <c r="U458" s="157">
        <v>0.18</v>
      </c>
      <c r="V458" s="157">
        <f>ROUND(E458*U458,2)</f>
        <v>0.36</v>
      </c>
      <c r="W458" s="157"/>
      <c r="X458" s="157" t="s">
        <v>164</v>
      </c>
      <c r="Y458" s="157" t="s">
        <v>165</v>
      </c>
      <c r="Z458" s="147"/>
      <c r="AA458" s="147"/>
      <c r="AB458" s="147"/>
      <c r="AC458" s="147"/>
      <c r="AD458" s="147"/>
      <c r="AE458" s="147"/>
      <c r="AF458" s="147"/>
      <c r="AG458" s="147" t="s">
        <v>197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250" t="s">
        <v>380</v>
      </c>
      <c r="D459" s="251"/>
      <c r="E459" s="251"/>
      <c r="F459" s="251"/>
      <c r="G459" s="251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168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252" t="s">
        <v>1230</v>
      </c>
      <c r="D460" s="253"/>
      <c r="E460" s="253"/>
      <c r="F460" s="253"/>
      <c r="G460" s="253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168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180" t="s">
        <v>76</v>
      </c>
      <c r="D461" s="158"/>
      <c r="E461" s="159">
        <v>2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170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70">
        <v>108</v>
      </c>
      <c r="B462" s="171" t="s">
        <v>514</v>
      </c>
      <c r="C462" s="179" t="s">
        <v>515</v>
      </c>
      <c r="D462" s="172" t="s">
        <v>335</v>
      </c>
      <c r="E462" s="173">
        <v>39</v>
      </c>
      <c r="F462" s="174"/>
      <c r="G462" s="175">
        <f>ROUND(E462*F462,2)</f>
        <v>0</v>
      </c>
      <c r="H462" s="174"/>
      <c r="I462" s="175">
        <f>ROUND(E462*H462,2)</f>
        <v>0</v>
      </c>
      <c r="J462" s="174"/>
      <c r="K462" s="175">
        <f>ROUND(E462*J462,2)</f>
        <v>0</v>
      </c>
      <c r="L462" s="175">
        <v>21</v>
      </c>
      <c r="M462" s="175">
        <f>G462*(1+L462/100)</f>
        <v>0</v>
      </c>
      <c r="N462" s="173">
        <v>0</v>
      </c>
      <c r="O462" s="173">
        <f>ROUND(E462*N462,2)</f>
        <v>0</v>
      </c>
      <c r="P462" s="173">
        <v>0.48</v>
      </c>
      <c r="Q462" s="173">
        <f>ROUND(E462*P462,2)</f>
        <v>18.72</v>
      </c>
      <c r="R462" s="175" t="s">
        <v>516</v>
      </c>
      <c r="S462" s="175" t="s">
        <v>163</v>
      </c>
      <c r="T462" s="176" t="s">
        <v>163</v>
      </c>
      <c r="U462" s="157">
        <v>1.5349999999999999</v>
      </c>
      <c r="V462" s="157">
        <f>ROUND(E462*U462,2)</f>
        <v>59.87</v>
      </c>
      <c r="W462" s="157"/>
      <c r="X462" s="157" t="s">
        <v>164</v>
      </c>
      <c r="Y462" s="157" t="s">
        <v>165</v>
      </c>
      <c r="Z462" s="147"/>
      <c r="AA462" s="147"/>
      <c r="AB462" s="147"/>
      <c r="AC462" s="147"/>
      <c r="AD462" s="147"/>
      <c r="AE462" s="147"/>
      <c r="AF462" s="147"/>
      <c r="AG462" s="147" t="s">
        <v>166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21.75" outlineLevel="2" x14ac:dyDescent="0.2">
      <c r="A463" s="154"/>
      <c r="B463" s="155"/>
      <c r="C463" s="248" t="s">
        <v>517</v>
      </c>
      <c r="D463" s="249"/>
      <c r="E463" s="249"/>
      <c r="F463" s="249"/>
      <c r="G463" s="249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188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77" t="str">
        <f>C463</f>
        <v>kanálů, šachet a žump, manipulace s deskami do vzdálenosti 8 m od osy kanálu, očištění nebo vysekání betonu kolem závěsných ok pro zachycení háků zvedacího mechanizmu,</v>
      </c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252" t="s">
        <v>380</v>
      </c>
      <c r="D464" s="253"/>
      <c r="E464" s="253"/>
      <c r="F464" s="253"/>
      <c r="G464" s="253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168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252" t="s">
        <v>1231</v>
      </c>
      <c r="D465" s="253"/>
      <c r="E465" s="253"/>
      <c r="F465" s="253"/>
      <c r="G465" s="253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168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180" t="s">
        <v>1272</v>
      </c>
      <c r="D466" s="158"/>
      <c r="E466" s="159">
        <v>39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170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0">
        <v>109</v>
      </c>
      <c r="B467" s="171" t="s">
        <v>1273</v>
      </c>
      <c r="C467" s="179" t="s">
        <v>1274</v>
      </c>
      <c r="D467" s="172" t="s">
        <v>338</v>
      </c>
      <c r="E467" s="173">
        <v>1</v>
      </c>
      <c r="F467" s="174"/>
      <c r="G467" s="175">
        <f>ROUND(E467*F467,2)</f>
        <v>0</v>
      </c>
      <c r="H467" s="174"/>
      <c r="I467" s="175">
        <f>ROUND(E467*H467,2)</f>
        <v>0</v>
      </c>
      <c r="J467" s="174"/>
      <c r="K467" s="175">
        <f>ROUND(E467*J467,2)</f>
        <v>0</v>
      </c>
      <c r="L467" s="175">
        <v>21</v>
      </c>
      <c r="M467" s="175">
        <f>G467*(1+L467/100)</f>
        <v>0</v>
      </c>
      <c r="N467" s="173">
        <v>0</v>
      </c>
      <c r="O467" s="173">
        <f>ROUND(E467*N467,2)</f>
        <v>0</v>
      </c>
      <c r="P467" s="173">
        <v>0</v>
      </c>
      <c r="Q467" s="173">
        <f>ROUND(E467*P467,2)</f>
        <v>0</v>
      </c>
      <c r="R467" s="175"/>
      <c r="S467" s="175" t="s">
        <v>309</v>
      </c>
      <c r="T467" s="176" t="s">
        <v>310</v>
      </c>
      <c r="U467" s="157">
        <v>0</v>
      </c>
      <c r="V467" s="157">
        <f>ROUND(E467*U467,2)</f>
        <v>0</v>
      </c>
      <c r="W467" s="157"/>
      <c r="X467" s="157" t="s">
        <v>164</v>
      </c>
      <c r="Y467" s="157" t="s">
        <v>165</v>
      </c>
      <c r="Z467" s="147"/>
      <c r="AA467" s="147"/>
      <c r="AB467" s="147"/>
      <c r="AC467" s="147"/>
      <c r="AD467" s="147"/>
      <c r="AE467" s="147"/>
      <c r="AF467" s="147"/>
      <c r="AG467" s="147" t="s">
        <v>197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">
      <c r="A468" s="154"/>
      <c r="B468" s="155"/>
      <c r="C468" s="250" t="s">
        <v>380</v>
      </c>
      <c r="D468" s="251"/>
      <c r="E468" s="251"/>
      <c r="F468" s="251"/>
      <c r="G468" s="251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168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252" t="s">
        <v>1230</v>
      </c>
      <c r="D469" s="253"/>
      <c r="E469" s="253"/>
      <c r="F469" s="253"/>
      <c r="G469" s="253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168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252" t="s">
        <v>1231</v>
      </c>
      <c r="D470" s="253"/>
      <c r="E470" s="253"/>
      <c r="F470" s="253"/>
      <c r="G470" s="253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168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80" t="s">
        <v>72</v>
      </c>
      <c r="D471" s="158"/>
      <c r="E471" s="159">
        <v>1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170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0">
        <v>110</v>
      </c>
      <c r="B472" s="171" t="s">
        <v>519</v>
      </c>
      <c r="C472" s="179" t="s">
        <v>520</v>
      </c>
      <c r="D472" s="172" t="s">
        <v>338</v>
      </c>
      <c r="E472" s="173">
        <v>1</v>
      </c>
      <c r="F472" s="174"/>
      <c r="G472" s="175">
        <f>ROUND(E472*F472,2)</f>
        <v>0</v>
      </c>
      <c r="H472" s="174"/>
      <c r="I472" s="175">
        <f>ROUND(E472*H472,2)</f>
        <v>0</v>
      </c>
      <c r="J472" s="174"/>
      <c r="K472" s="175">
        <f>ROUND(E472*J472,2)</f>
        <v>0</v>
      </c>
      <c r="L472" s="175">
        <v>21</v>
      </c>
      <c r="M472" s="175">
        <f>G472*(1+L472/100)</f>
        <v>0</v>
      </c>
      <c r="N472" s="173">
        <v>0</v>
      </c>
      <c r="O472" s="173">
        <f>ROUND(E472*N472,2)</f>
        <v>0</v>
      </c>
      <c r="P472" s="173">
        <v>0</v>
      </c>
      <c r="Q472" s="173">
        <f>ROUND(E472*P472,2)</f>
        <v>0</v>
      </c>
      <c r="R472" s="175"/>
      <c r="S472" s="175" t="s">
        <v>309</v>
      </c>
      <c r="T472" s="176" t="s">
        <v>310</v>
      </c>
      <c r="U472" s="157">
        <v>0</v>
      </c>
      <c r="V472" s="157">
        <f>ROUND(E472*U472,2)</f>
        <v>0</v>
      </c>
      <c r="W472" s="157"/>
      <c r="X472" s="157" t="s">
        <v>164</v>
      </c>
      <c r="Y472" s="157" t="s">
        <v>165</v>
      </c>
      <c r="Z472" s="147"/>
      <c r="AA472" s="147"/>
      <c r="AB472" s="147"/>
      <c r="AC472" s="147"/>
      <c r="AD472" s="147"/>
      <c r="AE472" s="147"/>
      <c r="AF472" s="147"/>
      <c r="AG472" s="147" t="s">
        <v>197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250" t="s">
        <v>380</v>
      </c>
      <c r="D473" s="251"/>
      <c r="E473" s="251"/>
      <c r="F473" s="251"/>
      <c r="G473" s="251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168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252" t="s">
        <v>1231</v>
      </c>
      <c r="D474" s="253"/>
      <c r="E474" s="253"/>
      <c r="F474" s="253"/>
      <c r="G474" s="253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168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2" x14ac:dyDescent="0.2">
      <c r="A475" s="154"/>
      <c r="B475" s="155"/>
      <c r="C475" s="180" t="s">
        <v>72</v>
      </c>
      <c r="D475" s="158"/>
      <c r="E475" s="159">
        <v>1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170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70">
        <v>111</v>
      </c>
      <c r="B476" s="171" t="s">
        <v>521</v>
      </c>
      <c r="C476" s="179" t="s">
        <v>522</v>
      </c>
      <c r="D476" s="172" t="s">
        <v>523</v>
      </c>
      <c r="E476" s="173">
        <v>1000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3">
        <v>0</v>
      </c>
      <c r="O476" s="173">
        <f>ROUND(E476*N476,2)</f>
        <v>0</v>
      </c>
      <c r="P476" s="173">
        <v>0</v>
      </c>
      <c r="Q476" s="173">
        <f>ROUND(E476*P476,2)</f>
        <v>0</v>
      </c>
      <c r="R476" s="175" t="s">
        <v>318</v>
      </c>
      <c r="S476" s="175" t="s">
        <v>524</v>
      </c>
      <c r="T476" s="176" t="s">
        <v>524</v>
      </c>
      <c r="U476" s="157">
        <v>0</v>
      </c>
      <c r="V476" s="157">
        <f>ROUND(E476*U476,2)</f>
        <v>0</v>
      </c>
      <c r="W476" s="157"/>
      <c r="X476" s="157" t="s">
        <v>319</v>
      </c>
      <c r="Y476" s="157" t="s">
        <v>165</v>
      </c>
      <c r="Z476" s="147"/>
      <c r="AA476" s="147"/>
      <c r="AB476" s="147"/>
      <c r="AC476" s="147"/>
      <c r="AD476" s="147"/>
      <c r="AE476" s="147"/>
      <c r="AF476" s="147"/>
      <c r="AG476" s="147" t="s">
        <v>320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250" t="s">
        <v>380</v>
      </c>
      <c r="D477" s="251"/>
      <c r="E477" s="251"/>
      <c r="F477" s="251"/>
      <c r="G477" s="251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168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252" t="s">
        <v>1230</v>
      </c>
      <c r="D478" s="253"/>
      <c r="E478" s="253"/>
      <c r="F478" s="253"/>
      <c r="G478" s="253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168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252" t="s">
        <v>1231</v>
      </c>
      <c r="D479" s="253"/>
      <c r="E479" s="253"/>
      <c r="F479" s="253"/>
      <c r="G479" s="253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168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70">
        <v>112</v>
      </c>
      <c r="B480" s="171" t="s">
        <v>1275</v>
      </c>
      <c r="C480" s="179" t="s">
        <v>1276</v>
      </c>
      <c r="D480" s="172" t="s">
        <v>335</v>
      </c>
      <c r="E480" s="173">
        <v>11</v>
      </c>
      <c r="F480" s="174"/>
      <c r="G480" s="175">
        <f>ROUND(E480*F480,2)</f>
        <v>0</v>
      </c>
      <c r="H480" s="174"/>
      <c r="I480" s="175">
        <f>ROUND(E480*H480,2)</f>
        <v>0</v>
      </c>
      <c r="J480" s="174"/>
      <c r="K480" s="175">
        <f>ROUND(E480*J480,2)</f>
        <v>0</v>
      </c>
      <c r="L480" s="175">
        <v>21</v>
      </c>
      <c r="M480" s="175">
        <f>G480*(1+L480/100)</f>
        <v>0</v>
      </c>
      <c r="N480" s="173">
        <v>0.54400000000000004</v>
      </c>
      <c r="O480" s="173">
        <f>ROUND(E480*N480,2)</f>
        <v>5.98</v>
      </c>
      <c r="P480" s="173">
        <v>0</v>
      </c>
      <c r="Q480" s="173">
        <f>ROUND(E480*P480,2)</f>
        <v>0</v>
      </c>
      <c r="R480" s="175"/>
      <c r="S480" s="175" t="s">
        <v>309</v>
      </c>
      <c r="T480" s="176" t="s">
        <v>310</v>
      </c>
      <c r="U480" s="157">
        <v>0</v>
      </c>
      <c r="V480" s="157">
        <f>ROUND(E480*U480,2)</f>
        <v>0</v>
      </c>
      <c r="W480" s="157"/>
      <c r="X480" s="157" t="s">
        <v>319</v>
      </c>
      <c r="Y480" s="157" t="s">
        <v>165</v>
      </c>
      <c r="Z480" s="147"/>
      <c r="AA480" s="147"/>
      <c r="AB480" s="147"/>
      <c r="AC480" s="147"/>
      <c r="AD480" s="147"/>
      <c r="AE480" s="147"/>
      <c r="AF480" s="147"/>
      <c r="AG480" s="147" t="s">
        <v>1277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250" t="s">
        <v>380</v>
      </c>
      <c r="D481" s="251"/>
      <c r="E481" s="251"/>
      <c r="F481" s="251"/>
      <c r="G481" s="251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168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252" t="s">
        <v>1230</v>
      </c>
      <c r="D482" s="253"/>
      <c r="E482" s="253"/>
      <c r="F482" s="253"/>
      <c r="G482" s="253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168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2" x14ac:dyDescent="0.2">
      <c r="A483" s="154"/>
      <c r="B483" s="155"/>
      <c r="C483" s="180" t="s">
        <v>74</v>
      </c>
      <c r="D483" s="158"/>
      <c r="E483" s="159">
        <v>11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170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13.6" x14ac:dyDescent="0.2">
      <c r="A484" s="163" t="s">
        <v>157</v>
      </c>
      <c r="B484" s="164" t="s">
        <v>94</v>
      </c>
      <c r="C484" s="178" t="s">
        <v>95</v>
      </c>
      <c r="D484" s="165"/>
      <c r="E484" s="166"/>
      <c r="F484" s="167"/>
      <c r="G484" s="167">
        <f>SUMIF(AG485:AG506,"&lt;&gt;NOR",G485:G506)</f>
        <v>0</v>
      </c>
      <c r="H484" s="167"/>
      <c r="I484" s="167">
        <f>SUM(I485:I506)</f>
        <v>0</v>
      </c>
      <c r="J484" s="167"/>
      <c r="K484" s="167">
        <f>SUM(K485:K506)</f>
        <v>0</v>
      </c>
      <c r="L484" s="167"/>
      <c r="M484" s="167">
        <f>SUM(M485:M506)</f>
        <v>0</v>
      </c>
      <c r="N484" s="166"/>
      <c r="O484" s="166">
        <f>SUM(O485:O506)</f>
        <v>12.179999999999998</v>
      </c>
      <c r="P484" s="166"/>
      <c r="Q484" s="166">
        <f>SUM(Q485:Q506)</f>
        <v>0</v>
      </c>
      <c r="R484" s="167"/>
      <c r="S484" s="167"/>
      <c r="T484" s="168"/>
      <c r="U484" s="162"/>
      <c r="V484" s="162">
        <f>SUM(V485:V506)</f>
        <v>18.48</v>
      </c>
      <c r="W484" s="162"/>
      <c r="X484" s="162"/>
      <c r="Y484" s="162"/>
      <c r="AG484" t="s">
        <v>158</v>
      </c>
    </row>
    <row r="485" spans="1:60" ht="21.75" outlineLevel="1" x14ac:dyDescent="0.2">
      <c r="A485" s="170">
        <v>113</v>
      </c>
      <c r="B485" s="171" t="s">
        <v>525</v>
      </c>
      <c r="C485" s="179" t="s">
        <v>1278</v>
      </c>
      <c r="D485" s="172" t="s">
        <v>186</v>
      </c>
      <c r="E485" s="173">
        <v>62.7</v>
      </c>
      <c r="F485" s="174"/>
      <c r="G485" s="175">
        <f>ROUND(E485*F485,2)</f>
        <v>0</v>
      </c>
      <c r="H485" s="174"/>
      <c r="I485" s="175">
        <f>ROUND(E485*H485,2)</f>
        <v>0</v>
      </c>
      <c r="J485" s="174"/>
      <c r="K485" s="175">
        <f>ROUND(E485*J485,2)</f>
        <v>0</v>
      </c>
      <c r="L485" s="175">
        <v>21</v>
      </c>
      <c r="M485" s="175">
        <f>G485*(1+L485/100)</f>
        <v>0</v>
      </c>
      <c r="N485" s="173">
        <v>0.188</v>
      </c>
      <c r="O485" s="173">
        <f>ROUND(E485*N485,2)</f>
        <v>11.79</v>
      </c>
      <c r="P485" s="173">
        <v>0</v>
      </c>
      <c r="Q485" s="173">
        <f>ROUND(E485*P485,2)</f>
        <v>0</v>
      </c>
      <c r="R485" s="175" t="s">
        <v>162</v>
      </c>
      <c r="S485" s="175" t="s">
        <v>163</v>
      </c>
      <c r="T485" s="176" t="s">
        <v>163</v>
      </c>
      <c r="U485" s="157">
        <v>0.27200000000000002</v>
      </c>
      <c r="V485" s="157">
        <f>ROUND(E485*U485,2)</f>
        <v>17.05</v>
      </c>
      <c r="W485" s="157"/>
      <c r="X485" s="157" t="s">
        <v>164</v>
      </c>
      <c r="Y485" s="157" t="s">
        <v>165</v>
      </c>
      <c r="Z485" s="147"/>
      <c r="AA485" s="147"/>
      <c r="AB485" s="147"/>
      <c r="AC485" s="147"/>
      <c r="AD485" s="147"/>
      <c r="AE485" s="147"/>
      <c r="AF485" s="147"/>
      <c r="AG485" s="147" t="s">
        <v>166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248" t="s">
        <v>527</v>
      </c>
      <c r="D486" s="249"/>
      <c r="E486" s="249"/>
      <c r="F486" s="249"/>
      <c r="G486" s="249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188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2" x14ac:dyDescent="0.2">
      <c r="A487" s="154"/>
      <c r="B487" s="155"/>
      <c r="C487" s="252" t="s">
        <v>167</v>
      </c>
      <c r="D487" s="253"/>
      <c r="E487" s="253"/>
      <c r="F487" s="253"/>
      <c r="G487" s="253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168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">
      <c r="A488" s="154"/>
      <c r="B488" s="155"/>
      <c r="C488" s="180" t="s">
        <v>1279</v>
      </c>
      <c r="D488" s="158"/>
      <c r="E488" s="159">
        <v>58.3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170</v>
      </c>
      <c r="AH488" s="147">
        <v>5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0" t="s">
        <v>1280</v>
      </c>
      <c r="D489" s="158"/>
      <c r="E489" s="159">
        <v>4.4000000000000004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170</v>
      </c>
      <c r="AH489" s="147">
        <v>5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0">
        <v>114</v>
      </c>
      <c r="B490" s="171" t="s">
        <v>530</v>
      </c>
      <c r="C490" s="179" t="s">
        <v>531</v>
      </c>
      <c r="D490" s="172" t="s">
        <v>186</v>
      </c>
      <c r="E490" s="173">
        <v>11</v>
      </c>
      <c r="F490" s="174"/>
      <c r="G490" s="175">
        <f>ROUND(E490*F490,2)</f>
        <v>0</v>
      </c>
      <c r="H490" s="174"/>
      <c r="I490" s="175">
        <f>ROUND(E490*H490,2)</f>
        <v>0</v>
      </c>
      <c r="J490" s="174"/>
      <c r="K490" s="175">
        <f>ROUND(E490*J490,2)</f>
        <v>0</v>
      </c>
      <c r="L490" s="175">
        <v>21</v>
      </c>
      <c r="M490" s="175">
        <f>G490*(1+L490/100)</f>
        <v>0</v>
      </c>
      <c r="N490" s="173">
        <v>0</v>
      </c>
      <c r="O490" s="173">
        <f>ROUND(E490*N490,2)</f>
        <v>0</v>
      </c>
      <c r="P490" s="173">
        <v>0</v>
      </c>
      <c r="Q490" s="173">
        <f>ROUND(E490*P490,2)</f>
        <v>0</v>
      </c>
      <c r="R490" s="175" t="s">
        <v>162</v>
      </c>
      <c r="S490" s="175" t="s">
        <v>163</v>
      </c>
      <c r="T490" s="176" t="s">
        <v>163</v>
      </c>
      <c r="U490" s="157">
        <v>9.2999999999999999E-2</v>
      </c>
      <c r="V490" s="157">
        <f>ROUND(E490*U490,2)</f>
        <v>1.02</v>
      </c>
      <c r="W490" s="157"/>
      <c r="X490" s="157" t="s">
        <v>164</v>
      </c>
      <c r="Y490" s="157" t="s">
        <v>165</v>
      </c>
      <c r="Z490" s="147"/>
      <c r="AA490" s="147"/>
      <c r="AB490" s="147"/>
      <c r="AC490" s="147"/>
      <c r="AD490" s="147"/>
      <c r="AE490" s="147"/>
      <c r="AF490" s="147"/>
      <c r="AG490" s="147" t="s">
        <v>166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2" x14ac:dyDescent="0.2">
      <c r="A491" s="154"/>
      <c r="B491" s="155"/>
      <c r="C491" s="248" t="s">
        <v>532</v>
      </c>
      <c r="D491" s="249"/>
      <c r="E491" s="249"/>
      <c r="F491" s="249"/>
      <c r="G491" s="249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188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252" t="s">
        <v>167</v>
      </c>
      <c r="D492" s="253"/>
      <c r="E492" s="253"/>
      <c r="F492" s="253"/>
      <c r="G492" s="253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168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180" t="s">
        <v>74</v>
      </c>
      <c r="D493" s="158"/>
      <c r="E493" s="159">
        <v>11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170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70">
        <v>115</v>
      </c>
      <c r="B494" s="171" t="s">
        <v>534</v>
      </c>
      <c r="C494" s="179" t="s">
        <v>535</v>
      </c>
      <c r="D494" s="172" t="s">
        <v>186</v>
      </c>
      <c r="E494" s="173">
        <v>11</v>
      </c>
      <c r="F494" s="174"/>
      <c r="G494" s="175">
        <f>ROUND(E494*F494,2)</f>
        <v>0</v>
      </c>
      <c r="H494" s="174"/>
      <c r="I494" s="175">
        <f>ROUND(E494*H494,2)</f>
        <v>0</v>
      </c>
      <c r="J494" s="174"/>
      <c r="K494" s="175">
        <f>ROUND(E494*J494,2)</f>
        <v>0</v>
      </c>
      <c r="L494" s="175">
        <v>21</v>
      </c>
      <c r="M494" s="175">
        <f>G494*(1+L494/100)</f>
        <v>0</v>
      </c>
      <c r="N494" s="173">
        <v>0</v>
      </c>
      <c r="O494" s="173">
        <f>ROUND(E494*N494,2)</f>
        <v>0</v>
      </c>
      <c r="P494" s="173">
        <v>0</v>
      </c>
      <c r="Q494" s="173">
        <f>ROUND(E494*P494,2)</f>
        <v>0</v>
      </c>
      <c r="R494" s="175" t="s">
        <v>162</v>
      </c>
      <c r="S494" s="175" t="s">
        <v>163</v>
      </c>
      <c r="T494" s="176" t="s">
        <v>163</v>
      </c>
      <c r="U494" s="157">
        <v>3.6999999999999998E-2</v>
      </c>
      <c r="V494" s="157">
        <f>ROUND(E494*U494,2)</f>
        <v>0.41</v>
      </c>
      <c r="W494" s="157"/>
      <c r="X494" s="157" t="s">
        <v>164</v>
      </c>
      <c r="Y494" s="157" t="s">
        <v>165</v>
      </c>
      <c r="Z494" s="147"/>
      <c r="AA494" s="147"/>
      <c r="AB494" s="147"/>
      <c r="AC494" s="147"/>
      <c r="AD494" s="147"/>
      <c r="AE494" s="147"/>
      <c r="AF494" s="147"/>
      <c r="AG494" s="147" t="s">
        <v>197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2" x14ac:dyDescent="0.2">
      <c r="A495" s="154"/>
      <c r="B495" s="155"/>
      <c r="C495" s="248" t="s">
        <v>536</v>
      </c>
      <c r="D495" s="249"/>
      <c r="E495" s="249"/>
      <c r="F495" s="249"/>
      <c r="G495" s="249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188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252" t="s">
        <v>167</v>
      </c>
      <c r="D496" s="253"/>
      <c r="E496" s="253"/>
      <c r="F496" s="253"/>
      <c r="G496" s="253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168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180" t="s">
        <v>1281</v>
      </c>
      <c r="D497" s="158"/>
      <c r="E497" s="159">
        <v>11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170</v>
      </c>
      <c r="AH497" s="147">
        <v>5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32.6" outlineLevel="1" x14ac:dyDescent="0.2">
      <c r="A498" s="170">
        <v>116</v>
      </c>
      <c r="B498" s="171" t="s">
        <v>538</v>
      </c>
      <c r="C498" s="179" t="s">
        <v>539</v>
      </c>
      <c r="D498" s="172" t="s">
        <v>324</v>
      </c>
      <c r="E498" s="173">
        <v>0.01</v>
      </c>
      <c r="F498" s="174"/>
      <c r="G498" s="175">
        <f>ROUND(E498*F498,2)</f>
        <v>0</v>
      </c>
      <c r="H498" s="174"/>
      <c r="I498" s="175">
        <f>ROUND(E498*H498,2)</f>
        <v>0</v>
      </c>
      <c r="J498" s="174"/>
      <c r="K498" s="175">
        <f>ROUND(E498*J498,2)</f>
        <v>0</v>
      </c>
      <c r="L498" s="175">
        <v>21</v>
      </c>
      <c r="M498" s="175">
        <f>G498*(1+L498/100)</f>
        <v>0</v>
      </c>
      <c r="N498" s="173">
        <v>1</v>
      </c>
      <c r="O498" s="173">
        <f>ROUND(E498*N498,2)</f>
        <v>0.01</v>
      </c>
      <c r="P498" s="173">
        <v>0</v>
      </c>
      <c r="Q498" s="173">
        <f>ROUND(E498*P498,2)</f>
        <v>0</v>
      </c>
      <c r="R498" s="175" t="s">
        <v>318</v>
      </c>
      <c r="S498" s="175" t="s">
        <v>163</v>
      </c>
      <c r="T498" s="176" t="s">
        <v>163</v>
      </c>
      <c r="U498" s="157">
        <v>0</v>
      </c>
      <c r="V498" s="157">
        <f>ROUND(E498*U498,2)</f>
        <v>0</v>
      </c>
      <c r="W498" s="157"/>
      <c r="X498" s="157" t="s">
        <v>319</v>
      </c>
      <c r="Y498" s="157" t="s">
        <v>165</v>
      </c>
      <c r="Z498" s="147"/>
      <c r="AA498" s="147"/>
      <c r="AB498" s="147"/>
      <c r="AC498" s="147"/>
      <c r="AD498" s="147"/>
      <c r="AE498" s="147"/>
      <c r="AF498" s="147"/>
      <c r="AG498" s="147" t="s">
        <v>320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">
      <c r="A499" s="154"/>
      <c r="B499" s="155"/>
      <c r="C499" s="250" t="s">
        <v>167</v>
      </c>
      <c r="D499" s="251"/>
      <c r="E499" s="251"/>
      <c r="F499" s="251"/>
      <c r="G499" s="251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168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180" t="s">
        <v>1282</v>
      </c>
      <c r="D500" s="158"/>
      <c r="E500" s="159">
        <v>0.01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170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1.75" outlineLevel="1" x14ac:dyDescent="0.2">
      <c r="A501" s="170">
        <v>117</v>
      </c>
      <c r="B501" s="171" t="s">
        <v>541</v>
      </c>
      <c r="C501" s="179" t="s">
        <v>542</v>
      </c>
      <c r="D501" s="172" t="s">
        <v>335</v>
      </c>
      <c r="E501" s="173">
        <v>5.83</v>
      </c>
      <c r="F501" s="174"/>
      <c r="G501" s="175">
        <f>ROUND(E501*F501,2)</f>
        <v>0</v>
      </c>
      <c r="H501" s="174"/>
      <c r="I501" s="175">
        <f>ROUND(E501*H501,2)</f>
        <v>0</v>
      </c>
      <c r="J501" s="174"/>
      <c r="K501" s="175">
        <f>ROUND(E501*J501,2)</f>
        <v>0</v>
      </c>
      <c r="L501" s="175">
        <v>21</v>
      </c>
      <c r="M501" s="175">
        <f>G501*(1+L501/100)</f>
        <v>0</v>
      </c>
      <c r="N501" s="173">
        <v>5.8000000000000003E-2</v>
      </c>
      <c r="O501" s="173">
        <f>ROUND(E501*N501,2)</f>
        <v>0.34</v>
      </c>
      <c r="P501" s="173">
        <v>0</v>
      </c>
      <c r="Q501" s="173">
        <f>ROUND(E501*P501,2)</f>
        <v>0</v>
      </c>
      <c r="R501" s="175" t="s">
        <v>318</v>
      </c>
      <c r="S501" s="175" t="s">
        <v>163</v>
      </c>
      <c r="T501" s="176" t="s">
        <v>163</v>
      </c>
      <c r="U501" s="157">
        <v>0</v>
      </c>
      <c r="V501" s="157">
        <f>ROUND(E501*U501,2)</f>
        <v>0</v>
      </c>
      <c r="W501" s="157"/>
      <c r="X501" s="157" t="s">
        <v>319</v>
      </c>
      <c r="Y501" s="157" t="s">
        <v>165</v>
      </c>
      <c r="Z501" s="147"/>
      <c r="AA501" s="147"/>
      <c r="AB501" s="147"/>
      <c r="AC501" s="147"/>
      <c r="AD501" s="147"/>
      <c r="AE501" s="147"/>
      <c r="AF501" s="147"/>
      <c r="AG501" s="147" t="s">
        <v>320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">
      <c r="A502" s="154"/>
      <c r="B502" s="155"/>
      <c r="C502" s="250" t="s">
        <v>167</v>
      </c>
      <c r="D502" s="251"/>
      <c r="E502" s="251"/>
      <c r="F502" s="251"/>
      <c r="G502" s="251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168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2" x14ac:dyDescent="0.2">
      <c r="A503" s="154"/>
      <c r="B503" s="155"/>
      <c r="C503" s="180" t="s">
        <v>1283</v>
      </c>
      <c r="D503" s="158"/>
      <c r="E503" s="159">
        <v>5.83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170</v>
      </c>
      <c r="AH503" s="147">
        <v>5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1.75" outlineLevel="1" x14ac:dyDescent="0.2">
      <c r="A504" s="170">
        <v>118</v>
      </c>
      <c r="B504" s="171" t="s">
        <v>544</v>
      </c>
      <c r="C504" s="179" t="s">
        <v>545</v>
      </c>
      <c r="D504" s="172" t="s">
        <v>335</v>
      </c>
      <c r="E504" s="173">
        <v>0.44</v>
      </c>
      <c r="F504" s="174"/>
      <c r="G504" s="175">
        <f>ROUND(E504*F504,2)</f>
        <v>0</v>
      </c>
      <c r="H504" s="174"/>
      <c r="I504" s="175">
        <f>ROUND(E504*H504,2)</f>
        <v>0</v>
      </c>
      <c r="J504" s="174"/>
      <c r="K504" s="175">
        <f>ROUND(E504*J504,2)</f>
        <v>0</v>
      </c>
      <c r="L504" s="175">
        <v>21</v>
      </c>
      <c r="M504" s="175">
        <f>G504*(1+L504/100)</f>
        <v>0</v>
      </c>
      <c r="N504" s="173">
        <v>8.1000000000000003E-2</v>
      </c>
      <c r="O504" s="173">
        <f>ROUND(E504*N504,2)</f>
        <v>0.04</v>
      </c>
      <c r="P504" s="173">
        <v>0</v>
      </c>
      <c r="Q504" s="173">
        <f>ROUND(E504*P504,2)</f>
        <v>0</v>
      </c>
      <c r="R504" s="175" t="s">
        <v>318</v>
      </c>
      <c r="S504" s="175" t="s">
        <v>163</v>
      </c>
      <c r="T504" s="176" t="s">
        <v>163</v>
      </c>
      <c r="U504" s="157">
        <v>0</v>
      </c>
      <c r="V504" s="157">
        <f>ROUND(E504*U504,2)</f>
        <v>0</v>
      </c>
      <c r="W504" s="157"/>
      <c r="X504" s="157" t="s">
        <v>319</v>
      </c>
      <c r="Y504" s="157" t="s">
        <v>165</v>
      </c>
      <c r="Z504" s="147"/>
      <c r="AA504" s="147"/>
      <c r="AB504" s="147"/>
      <c r="AC504" s="147"/>
      <c r="AD504" s="147"/>
      <c r="AE504" s="147"/>
      <c r="AF504" s="147"/>
      <c r="AG504" s="147" t="s">
        <v>320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250" t="s">
        <v>167</v>
      </c>
      <c r="D505" s="251"/>
      <c r="E505" s="251"/>
      <c r="F505" s="251"/>
      <c r="G505" s="251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168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">
      <c r="A506" s="154"/>
      <c r="B506" s="155"/>
      <c r="C506" s="180" t="s">
        <v>1284</v>
      </c>
      <c r="D506" s="158"/>
      <c r="E506" s="159">
        <v>0.44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170</v>
      </c>
      <c r="AH506" s="147">
        <v>5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13.6" x14ac:dyDescent="0.2">
      <c r="A507" s="163" t="s">
        <v>157</v>
      </c>
      <c r="B507" s="164" t="s">
        <v>98</v>
      </c>
      <c r="C507" s="178" t="s">
        <v>99</v>
      </c>
      <c r="D507" s="165"/>
      <c r="E507" s="166"/>
      <c r="F507" s="167"/>
      <c r="G507" s="167">
        <f>SUMIF(AG508:AG553,"&lt;&gt;NOR",G508:G553)</f>
        <v>0</v>
      </c>
      <c r="H507" s="167"/>
      <c r="I507" s="167">
        <f>SUM(I508:I553)</f>
        <v>0</v>
      </c>
      <c r="J507" s="167"/>
      <c r="K507" s="167">
        <f>SUM(K508:K553)</f>
        <v>0</v>
      </c>
      <c r="L507" s="167"/>
      <c r="M507" s="167">
        <f>SUM(M508:M553)</f>
        <v>0</v>
      </c>
      <c r="N507" s="166"/>
      <c r="O507" s="166">
        <f>SUM(O508:O553)</f>
        <v>0.61</v>
      </c>
      <c r="P507" s="166"/>
      <c r="Q507" s="166">
        <f>SUM(Q508:Q553)</f>
        <v>282.96000000000004</v>
      </c>
      <c r="R507" s="167"/>
      <c r="S507" s="167"/>
      <c r="T507" s="168"/>
      <c r="U507" s="162"/>
      <c r="V507" s="162">
        <f>SUM(V508:V553)</f>
        <v>1157.3800000000001</v>
      </c>
      <c r="W507" s="162"/>
      <c r="X507" s="162"/>
      <c r="Y507" s="162"/>
      <c r="AG507" t="s">
        <v>158</v>
      </c>
    </row>
    <row r="508" spans="1:60" ht="21.75" outlineLevel="1" x14ac:dyDescent="0.2">
      <c r="A508" s="170">
        <v>119</v>
      </c>
      <c r="B508" s="171" t="s">
        <v>547</v>
      </c>
      <c r="C508" s="179" t="s">
        <v>548</v>
      </c>
      <c r="D508" s="172" t="s">
        <v>161</v>
      </c>
      <c r="E508" s="173">
        <v>17.600000000000001</v>
      </c>
      <c r="F508" s="174"/>
      <c r="G508" s="175">
        <f>ROUND(E508*F508,2)</f>
        <v>0</v>
      </c>
      <c r="H508" s="174"/>
      <c r="I508" s="175">
        <f>ROUND(E508*H508,2)</f>
        <v>0</v>
      </c>
      <c r="J508" s="174"/>
      <c r="K508" s="175">
        <f>ROUND(E508*J508,2)</f>
        <v>0</v>
      </c>
      <c r="L508" s="175">
        <v>21</v>
      </c>
      <c r="M508" s="175">
        <f>G508*(1+L508/100)</f>
        <v>0</v>
      </c>
      <c r="N508" s="173">
        <v>0</v>
      </c>
      <c r="O508" s="173">
        <f>ROUND(E508*N508,2)</f>
        <v>0</v>
      </c>
      <c r="P508" s="173">
        <v>0.66</v>
      </c>
      <c r="Q508" s="173">
        <f>ROUND(E508*P508,2)</f>
        <v>11.62</v>
      </c>
      <c r="R508" s="175" t="s">
        <v>162</v>
      </c>
      <c r="S508" s="175" t="s">
        <v>163</v>
      </c>
      <c r="T508" s="176" t="s">
        <v>163</v>
      </c>
      <c r="U508" s="157">
        <v>1.0529999999999999</v>
      </c>
      <c r="V508" s="157">
        <f>ROUND(E508*U508,2)</f>
        <v>18.53</v>
      </c>
      <c r="W508" s="157"/>
      <c r="X508" s="157" t="s">
        <v>164</v>
      </c>
      <c r="Y508" s="157" t="s">
        <v>165</v>
      </c>
      <c r="Z508" s="147"/>
      <c r="AA508" s="147"/>
      <c r="AB508" s="147"/>
      <c r="AC508" s="147"/>
      <c r="AD508" s="147"/>
      <c r="AE508" s="147"/>
      <c r="AF508" s="147"/>
      <c r="AG508" s="147" t="s">
        <v>166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250" t="s">
        <v>379</v>
      </c>
      <c r="D509" s="251"/>
      <c r="E509" s="251"/>
      <c r="F509" s="251"/>
      <c r="G509" s="251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168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252" t="s">
        <v>380</v>
      </c>
      <c r="D510" s="253"/>
      <c r="E510" s="253"/>
      <c r="F510" s="253"/>
      <c r="G510" s="253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168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0" t="s">
        <v>1285</v>
      </c>
      <c r="D511" s="158"/>
      <c r="E511" s="159">
        <v>17.600000000000001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170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1.75" outlineLevel="1" x14ac:dyDescent="0.2">
      <c r="A512" s="170">
        <v>120</v>
      </c>
      <c r="B512" s="171" t="s">
        <v>550</v>
      </c>
      <c r="C512" s="179" t="s">
        <v>551</v>
      </c>
      <c r="D512" s="172" t="s">
        <v>219</v>
      </c>
      <c r="E512" s="173">
        <v>81.900000000000006</v>
      </c>
      <c r="F512" s="17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3">
        <v>7.4099999999999999E-3</v>
      </c>
      <c r="O512" s="173">
        <f>ROUND(E512*N512,2)</f>
        <v>0.61</v>
      </c>
      <c r="P512" s="173">
        <v>2.1</v>
      </c>
      <c r="Q512" s="173">
        <f>ROUND(E512*P512,2)</f>
        <v>171.99</v>
      </c>
      <c r="R512" s="175" t="s">
        <v>516</v>
      </c>
      <c r="S512" s="175" t="s">
        <v>163</v>
      </c>
      <c r="T512" s="176" t="s">
        <v>163</v>
      </c>
      <c r="U512" s="157">
        <v>7.476</v>
      </c>
      <c r="V512" s="157">
        <f>ROUND(E512*U512,2)</f>
        <v>612.28</v>
      </c>
      <c r="W512" s="157"/>
      <c r="X512" s="157" t="s">
        <v>164</v>
      </c>
      <c r="Y512" s="157" t="s">
        <v>165</v>
      </c>
      <c r="Z512" s="147"/>
      <c r="AA512" s="147"/>
      <c r="AB512" s="147"/>
      <c r="AC512" s="147"/>
      <c r="AD512" s="147"/>
      <c r="AE512" s="147"/>
      <c r="AF512" s="147"/>
      <c r="AG512" s="147" t="s">
        <v>166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ht="21.75" outlineLevel="2" x14ac:dyDescent="0.2">
      <c r="A513" s="154"/>
      <c r="B513" s="155"/>
      <c r="C513" s="248" t="s">
        <v>552</v>
      </c>
      <c r="D513" s="249"/>
      <c r="E513" s="249"/>
      <c r="F513" s="249"/>
      <c r="G513" s="249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188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77" t="str">
        <f>C513</f>
        <v>nebo panelů železobetonových prefabrikovaných s dutinami, včetně pomocného lešení o výšce podlahy do 1900 mm a pro zatížení do 1,5 kPa  (150 kg/m2),</v>
      </c>
      <c r="BB513" s="147"/>
      <c r="BC513" s="147"/>
      <c r="BD513" s="147"/>
      <c r="BE513" s="147"/>
      <c r="BF513" s="147"/>
      <c r="BG513" s="147"/>
      <c r="BH513" s="147"/>
    </row>
    <row r="514" spans="1:60" outlineLevel="2" x14ac:dyDescent="0.2">
      <c r="A514" s="154"/>
      <c r="B514" s="155"/>
      <c r="C514" s="252" t="s">
        <v>553</v>
      </c>
      <c r="D514" s="253"/>
      <c r="E514" s="253"/>
      <c r="F514" s="253"/>
      <c r="G514" s="253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168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252" t="s">
        <v>379</v>
      </c>
      <c r="D515" s="253"/>
      <c r="E515" s="253"/>
      <c r="F515" s="253"/>
      <c r="G515" s="253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168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252" t="s">
        <v>167</v>
      </c>
      <c r="D516" s="253"/>
      <c r="E516" s="253"/>
      <c r="F516" s="253"/>
      <c r="G516" s="253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168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80" t="s">
        <v>1286</v>
      </c>
      <c r="D517" s="158"/>
      <c r="E517" s="159">
        <v>81.900000000000006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170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1.75" outlineLevel="1" x14ac:dyDescent="0.2">
      <c r="A518" s="170">
        <v>121</v>
      </c>
      <c r="B518" s="171" t="s">
        <v>555</v>
      </c>
      <c r="C518" s="179" t="s">
        <v>556</v>
      </c>
      <c r="D518" s="172" t="s">
        <v>219</v>
      </c>
      <c r="E518" s="173">
        <v>41.5</v>
      </c>
      <c r="F518" s="17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21</v>
      </c>
      <c r="M518" s="175">
        <f>G518*(1+L518/100)</f>
        <v>0</v>
      </c>
      <c r="N518" s="173">
        <v>0</v>
      </c>
      <c r="O518" s="173">
        <f>ROUND(E518*N518,2)</f>
        <v>0</v>
      </c>
      <c r="P518" s="173">
        <v>2.2000000000000002</v>
      </c>
      <c r="Q518" s="173">
        <f>ROUND(E518*P518,2)</f>
        <v>91.3</v>
      </c>
      <c r="R518" s="175" t="s">
        <v>516</v>
      </c>
      <c r="S518" s="175" t="s">
        <v>163</v>
      </c>
      <c r="T518" s="176" t="s">
        <v>163</v>
      </c>
      <c r="U518" s="157">
        <v>5.0750000000000002</v>
      </c>
      <c r="V518" s="157">
        <f>ROUND(E518*U518,2)</f>
        <v>210.61</v>
      </c>
      <c r="W518" s="157"/>
      <c r="X518" s="157" t="s">
        <v>164</v>
      </c>
      <c r="Y518" s="157" t="s">
        <v>165</v>
      </c>
      <c r="Z518" s="147"/>
      <c r="AA518" s="147"/>
      <c r="AB518" s="147"/>
      <c r="AC518" s="147"/>
      <c r="AD518" s="147"/>
      <c r="AE518" s="147"/>
      <c r="AF518" s="147"/>
      <c r="AG518" s="147" t="s">
        <v>166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2" x14ac:dyDescent="0.2">
      <c r="A519" s="154"/>
      <c r="B519" s="155"/>
      <c r="C519" s="250" t="s">
        <v>557</v>
      </c>
      <c r="D519" s="251"/>
      <c r="E519" s="251"/>
      <c r="F519" s="251"/>
      <c r="G519" s="251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168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252" t="s">
        <v>167</v>
      </c>
      <c r="D520" s="253"/>
      <c r="E520" s="253"/>
      <c r="F520" s="253"/>
      <c r="G520" s="253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168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0" t="s">
        <v>1287</v>
      </c>
      <c r="D521" s="158"/>
      <c r="E521" s="159">
        <v>41.5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170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1.75" outlineLevel="1" x14ac:dyDescent="0.2">
      <c r="A522" s="170">
        <v>122</v>
      </c>
      <c r="B522" s="171" t="s">
        <v>559</v>
      </c>
      <c r="C522" s="179" t="s">
        <v>560</v>
      </c>
      <c r="D522" s="172" t="s">
        <v>219</v>
      </c>
      <c r="E522" s="173">
        <v>3.52</v>
      </c>
      <c r="F522" s="174"/>
      <c r="G522" s="175">
        <f>ROUND(E522*F522,2)</f>
        <v>0</v>
      </c>
      <c r="H522" s="174"/>
      <c r="I522" s="175">
        <f>ROUND(E522*H522,2)</f>
        <v>0</v>
      </c>
      <c r="J522" s="174"/>
      <c r="K522" s="175">
        <f>ROUND(E522*J522,2)</f>
        <v>0</v>
      </c>
      <c r="L522" s="175">
        <v>21</v>
      </c>
      <c r="M522" s="175">
        <f>G522*(1+L522/100)</f>
        <v>0</v>
      </c>
      <c r="N522" s="173">
        <v>0</v>
      </c>
      <c r="O522" s="173">
        <f>ROUND(E522*N522,2)</f>
        <v>0</v>
      </c>
      <c r="P522" s="173">
        <v>2.2000000000000002</v>
      </c>
      <c r="Q522" s="173">
        <f>ROUND(E522*P522,2)</f>
        <v>7.74</v>
      </c>
      <c r="R522" s="175" t="s">
        <v>516</v>
      </c>
      <c r="S522" s="175" t="s">
        <v>163</v>
      </c>
      <c r="T522" s="176" t="s">
        <v>163</v>
      </c>
      <c r="U522" s="157">
        <v>11.22</v>
      </c>
      <c r="V522" s="157">
        <f>ROUND(E522*U522,2)</f>
        <v>39.49</v>
      </c>
      <c r="W522" s="157"/>
      <c r="X522" s="157" t="s">
        <v>164</v>
      </c>
      <c r="Y522" s="157" t="s">
        <v>165</v>
      </c>
      <c r="Z522" s="147"/>
      <c r="AA522" s="147"/>
      <c r="AB522" s="147"/>
      <c r="AC522" s="147"/>
      <c r="AD522" s="147"/>
      <c r="AE522" s="147"/>
      <c r="AF522" s="147"/>
      <c r="AG522" s="147" t="s">
        <v>166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250" t="s">
        <v>379</v>
      </c>
      <c r="D523" s="251"/>
      <c r="E523" s="251"/>
      <c r="F523" s="251"/>
      <c r="G523" s="251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168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252" t="s">
        <v>380</v>
      </c>
      <c r="D524" s="253"/>
      <c r="E524" s="253"/>
      <c r="F524" s="253"/>
      <c r="G524" s="253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168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2" x14ac:dyDescent="0.2">
      <c r="A525" s="154"/>
      <c r="B525" s="155"/>
      <c r="C525" s="180" t="s">
        <v>1288</v>
      </c>
      <c r="D525" s="158"/>
      <c r="E525" s="159">
        <v>3.52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170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21.75" outlineLevel="1" x14ac:dyDescent="0.2">
      <c r="A526" s="170">
        <v>123</v>
      </c>
      <c r="B526" s="171" t="s">
        <v>562</v>
      </c>
      <c r="C526" s="179" t="s">
        <v>563</v>
      </c>
      <c r="D526" s="172" t="s">
        <v>219</v>
      </c>
      <c r="E526" s="173">
        <v>41.5</v>
      </c>
      <c r="F526" s="174"/>
      <c r="G526" s="175">
        <f>ROUND(E526*F526,2)</f>
        <v>0</v>
      </c>
      <c r="H526" s="174"/>
      <c r="I526" s="175">
        <f>ROUND(E526*H526,2)</f>
        <v>0</v>
      </c>
      <c r="J526" s="174"/>
      <c r="K526" s="175">
        <f>ROUND(E526*J526,2)</f>
        <v>0</v>
      </c>
      <c r="L526" s="175">
        <v>21</v>
      </c>
      <c r="M526" s="175">
        <f>G526*(1+L526/100)</f>
        <v>0</v>
      </c>
      <c r="N526" s="173">
        <v>0</v>
      </c>
      <c r="O526" s="173">
        <f>ROUND(E526*N526,2)</f>
        <v>0</v>
      </c>
      <c r="P526" s="173">
        <v>0</v>
      </c>
      <c r="Q526" s="173">
        <f>ROUND(E526*P526,2)</f>
        <v>0</v>
      </c>
      <c r="R526" s="175" t="s">
        <v>516</v>
      </c>
      <c r="S526" s="175" t="s">
        <v>163</v>
      </c>
      <c r="T526" s="176" t="s">
        <v>163</v>
      </c>
      <c r="U526" s="157">
        <v>4.8280000000000003</v>
      </c>
      <c r="V526" s="157">
        <f>ROUND(E526*U526,2)</f>
        <v>200.36</v>
      </c>
      <c r="W526" s="157"/>
      <c r="X526" s="157" t="s">
        <v>164</v>
      </c>
      <c r="Y526" s="157" t="s">
        <v>165</v>
      </c>
      <c r="Z526" s="147"/>
      <c r="AA526" s="147"/>
      <c r="AB526" s="147"/>
      <c r="AC526" s="147"/>
      <c r="AD526" s="147"/>
      <c r="AE526" s="147"/>
      <c r="AF526" s="147"/>
      <c r="AG526" s="147" t="s">
        <v>166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">
      <c r="A527" s="154"/>
      <c r="B527" s="155"/>
      <c r="C527" s="250" t="s">
        <v>557</v>
      </c>
      <c r="D527" s="251"/>
      <c r="E527" s="251"/>
      <c r="F527" s="251"/>
      <c r="G527" s="251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168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252" t="s">
        <v>167</v>
      </c>
      <c r="D528" s="253"/>
      <c r="E528" s="253"/>
      <c r="F528" s="253"/>
      <c r="G528" s="253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168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180" t="s">
        <v>1174</v>
      </c>
      <c r="D529" s="158"/>
      <c r="E529" s="159">
        <v>41.5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170</v>
      </c>
      <c r="AH529" s="147">
        <v>5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70">
        <v>124</v>
      </c>
      <c r="B530" s="171" t="s">
        <v>564</v>
      </c>
      <c r="C530" s="179" t="s">
        <v>565</v>
      </c>
      <c r="D530" s="172" t="s">
        <v>186</v>
      </c>
      <c r="E530" s="173">
        <v>4.8</v>
      </c>
      <c r="F530" s="174"/>
      <c r="G530" s="175">
        <f>ROUND(E530*F530,2)</f>
        <v>0</v>
      </c>
      <c r="H530" s="174"/>
      <c r="I530" s="175">
        <f>ROUND(E530*H530,2)</f>
        <v>0</v>
      </c>
      <c r="J530" s="174"/>
      <c r="K530" s="175">
        <f>ROUND(E530*J530,2)</f>
        <v>0</v>
      </c>
      <c r="L530" s="175">
        <v>21</v>
      </c>
      <c r="M530" s="175">
        <f>G530*(1+L530/100)</f>
        <v>0</v>
      </c>
      <c r="N530" s="173">
        <v>0</v>
      </c>
      <c r="O530" s="173">
        <f>ROUND(E530*N530,2)</f>
        <v>0</v>
      </c>
      <c r="P530" s="173">
        <v>7.0699999999999999E-3</v>
      </c>
      <c r="Q530" s="173">
        <f>ROUND(E530*P530,2)</f>
        <v>0.03</v>
      </c>
      <c r="R530" s="175" t="s">
        <v>516</v>
      </c>
      <c r="S530" s="175" t="s">
        <v>163</v>
      </c>
      <c r="T530" s="176" t="s">
        <v>163</v>
      </c>
      <c r="U530" s="157">
        <v>2.5499999999999998</v>
      </c>
      <c r="V530" s="157">
        <f>ROUND(E530*U530,2)</f>
        <v>12.24</v>
      </c>
      <c r="W530" s="157"/>
      <c r="X530" s="157" t="s">
        <v>164</v>
      </c>
      <c r="Y530" s="157" t="s">
        <v>165</v>
      </c>
      <c r="Z530" s="147"/>
      <c r="AA530" s="147"/>
      <c r="AB530" s="147"/>
      <c r="AC530" s="147"/>
      <c r="AD530" s="147"/>
      <c r="AE530" s="147"/>
      <c r="AF530" s="147"/>
      <c r="AG530" s="147" t="s">
        <v>166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">
      <c r="A531" s="154"/>
      <c r="B531" s="155"/>
      <c r="C531" s="250" t="s">
        <v>379</v>
      </c>
      <c r="D531" s="251"/>
      <c r="E531" s="251"/>
      <c r="F531" s="251"/>
      <c r="G531" s="251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168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252" t="s">
        <v>380</v>
      </c>
      <c r="D532" s="253"/>
      <c r="E532" s="253"/>
      <c r="F532" s="253"/>
      <c r="G532" s="253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168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2" x14ac:dyDescent="0.2">
      <c r="A533" s="154"/>
      <c r="B533" s="155"/>
      <c r="C533" s="180" t="s">
        <v>566</v>
      </c>
      <c r="D533" s="158"/>
      <c r="E533" s="159">
        <v>4.8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170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1.75" outlineLevel="1" x14ac:dyDescent="0.2">
      <c r="A534" s="170">
        <v>125</v>
      </c>
      <c r="B534" s="171" t="s">
        <v>567</v>
      </c>
      <c r="C534" s="179" t="s">
        <v>568</v>
      </c>
      <c r="D534" s="172" t="s">
        <v>335</v>
      </c>
      <c r="E534" s="173">
        <v>1</v>
      </c>
      <c r="F534" s="174"/>
      <c r="G534" s="175">
        <f>ROUND(E534*F534,2)</f>
        <v>0</v>
      </c>
      <c r="H534" s="174"/>
      <c r="I534" s="175">
        <f>ROUND(E534*H534,2)</f>
        <v>0</v>
      </c>
      <c r="J534" s="174"/>
      <c r="K534" s="175">
        <f>ROUND(E534*J534,2)</f>
        <v>0</v>
      </c>
      <c r="L534" s="175">
        <v>21</v>
      </c>
      <c r="M534" s="175">
        <f>G534*(1+L534/100)</f>
        <v>0</v>
      </c>
      <c r="N534" s="173">
        <v>1.33E-3</v>
      </c>
      <c r="O534" s="173">
        <f>ROUND(E534*N534,2)</f>
        <v>0</v>
      </c>
      <c r="P534" s="173">
        <v>5.3999999999999999E-2</v>
      </c>
      <c r="Q534" s="173">
        <f>ROUND(E534*P534,2)</f>
        <v>0.05</v>
      </c>
      <c r="R534" s="175" t="s">
        <v>516</v>
      </c>
      <c r="S534" s="175" t="s">
        <v>163</v>
      </c>
      <c r="T534" s="176" t="s">
        <v>163</v>
      </c>
      <c r="U534" s="157">
        <v>0.43099999999999999</v>
      </c>
      <c r="V534" s="157">
        <f>ROUND(E534*U534,2)</f>
        <v>0.43</v>
      </c>
      <c r="W534" s="157"/>
      <c r="X534" s="157" t="s">
        <v>164</v>
      </c>
      <c r="Y534" s="157" t="s">
        <v>165</v>
      </c>
      <c r="Z534" s="147"/>
      <c r="AA534" s="147"/>
      <c r="AB534" s="147"/>
      <c r="AC534" s="147"/>
      <c r="AD534" s="147"/>
      <c r="AE534" s="147"/>
      <c r="AF534" s="147"/>
      <c r="AG534" s="147" t="s">
        <v>166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2" x14ac:dyDescent="0.2">
      <c r="A535" s="154"/>
      <c r="B535" s="155"/>
      <c r="C535" s="248" t="s">
        <v>569</v>
      </c>
      <c r="D535" s="249"/>
      <c r="E535" s="249"/>
      <c r="F535" s="249"/>
      <c r="G535" s="249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188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">
      <c r="A536" s="154"/>
      <c r="B536" s="155"/>
      <c r="C536" s="252" t="s">
        <v>1264</v>
      </c>
      <c r="D536" s="253"/>
      <c r="E536" s="253"/>
      <c r="F536" s="253"/>
      <c r="G536" s="253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168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252" t="s">
        <v>167</v>
      </c>
      <c r="D537" s="253"/>
      <c r="E537" s="253"/>
      <c r="F537" s="253"/>
      <c r="G537" s="253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168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">
      <c r="A538" s="154"/>
      <c r="B538" s="155"/>
      <c r="C538" s="180" t="s">
        <v>72</v>
      </c>
      <c r="D538" s="158"/>
      <c r="E538" s="159">
        <v>1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170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ht="21.75" outlineLevel="1" x14ac:dyDescent="0.2">
      <c r="A539" s="170">
        <v>126</v>
      </c>
      <c r="B539" s="171" t="s">
        <v>1289</v>
      </c>
      <c r="C539" s="179" t="s">
        <v>1290</v>
      </c>
      <c r="D539" s="172" t="s">
        <v>335</v>
      </c>
      <c r="E539" s="173">
        <v>5</v>
      </c>
      <c r="F539" s="174"/>
      <c r="G539" s="175">
        <f>ROUND(E539*F539,2)</f>
        <v>0</v>
      </c>
      <c r="H539" s="174"/>
      <c r="I539" s="175">
        <f>ROUND(E539*H539,2)</f>
        <v>0</v>
      </c>
      <c r="J539" s="174"/>
      <c r="K539" s="175">
        <f>ROUND(E539*J539,2)</f>
        <v>0</v>
      </c>
      <c r="L539" s="175">
        <v>21</v>
      </c>
      <c r="M539" s="175">
        <f>G539*(1+L539/100)</f>
        <v>0</v>
      </c>
      <c r="N539" s="173">
        <v>0</v>
      </c>
      <c r="O539" s="173">
        <f>ROUND(E539*N539,2)</f>
        <v>0</v>
      </c>
      <c r="P539" s="173">
        <v>4.4999999999999998E-2</v>
      </c>
      <c r="Q539" s="173">
        <f>ROUND(E539*P539,2)</f>
        <v>0.23</v>
      </c>
      <c r="R539" s="175" t="s">
        <v>516</v>
      </c>
      <c r="S539" s="175" t="s">
        <v>163</v>
      </c>
      <c r="T539" s="176" t="s">
        <v>163</v>
      </c>
      <c r="U539" s="157">
        <v>0.26</v>
      </c>
      <c r="V539" s="157">
        <f>ROUND(E539*U539,2)</f>
        <v>1.3</v>
      </c>
      <c r="W539" s="157"/>
      <c r="X539" s="157" t="s">
        <v>164</v>
      </c>
      <c r="Y539" s="157" t="s">
        <v>165</v>
      </c>
      <c r="Z539" s="147"/>
      <c r="AA539" s="147"/>
      <c r="AB539" s="147"/>
      <c r="AC539" s="147"/>
      <c r="AD539" s="147"/>
      <c r="AE539" s="147"/>
      <c r="AF539" s="147"/>
      <c r="AG539" s="147" t="s">
        <v>166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80" t="s">
        <v>82</v>
      </c>
      <c r="D540" s="158"/>
      <c r="E540" s="159">
        <v>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170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1.75" outlineLevel="1" x14ac:dyDescent="0.2">
      <c r="A541" s="170">
        <v>127</v>
      </c>
      <c r="B541" s="171" t="s">
        <v>573</v>
      </c>
      <c r="C541" s="179" t="s">
        <v>574</v>
      </c>
      <c r="D541" s="172" t="s">
        <v>186</v>
      </c>
      <c r="E541" s="173">
        <v>62.7</v>
      </c>
      <c r="F541" s="174"/>
      <c r="G541" s="175">
        <f>ROUND(E541*F541,2)</f>
        <v>0</v>
      </c>
      <c r="H541" s="174"/>
      <c r="I541" s="175">
        <f>ROUND(E541*H541,2)</f>
        <v>0</v>
      </c>
      <c r="J541" s="174"/>
      <c r="K541" s="175">
        <f>ROUND(E541*J541,2)</f>
        <v>0</v>
      </c>
      <c r="L541" s="175">
        <v>21</v>
      </c>
      <c r="M541" s="175">
        <f>G541*(1+L541/100)</f>
        <v>0</v>
      </c>
      <c r="N541" s="173">
        <v>0</v>
      </c>
      <c r="O541" s="173">
        <f>ROUND(E541*N541,2)</f>
        <v>0</v>
      </c>
      <c r="P541" s="173">
        <v>0</v>
      </c>
      <c r="Q541" s="173">
        <f>ROUND(E541*P541,2)</f>
        <v>0</v>
      </c>
      <c r="R541" s="175" t="s">
        <v>162</v>
      </c>
      <c r="S541" s="175" t="s">
        <v>163</v>
      </c>
      <c r="T541" s="176" t="s">
        <v>163</v>
      </c>
      <c r="U541" s="157">
        <v>0.09</v>
      </c>
      <c r="V541" s="157">
        <f>ROUND(E541*U541,2)</f>
        <v>5.64</v>
      </c>
      <c r="W541" s="157"/>
      <c r="X541" s="157" t="s">
        <v>164</v>
      </c>
      <c r="Y541" s="157" t="s">
        <v>165</v>
      </c>
      <c r="Z541" s="147"/>
      <c r="AA541" s="147"/>
      <c r="AB541" s="147"/>
      <c r="AC541" s="147"/>
      <c r="AD541" s="147"/>
      <c r="AE541" s="147"/>
      <c r="AF541" s="147"/>
      <c r="AG541" s="147" t="s">
        <v>166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1.75" outlineLevel="2" x14ac:dyDescent="0.2">
      <c r="A542" s="154"/>
      <c r="B542" s="155"/>
      <c r="C542" s="248" t="s">
        <v>575</v>
      </c>
      <c r="D542" s="249"/>
      <c r="E542" s="249"/>
      <c r="F542" s="249"/>
      <c r="G542" s="249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188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77" t="str">
        <f>C542</f>
        <v>krajníků, desek nebo panelů od spojovacího materiálu s odklizením a uložením očištěných hmot a spojovacího materiálu na skládku na vzdálenost do 10 m</v>
      </c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">
      <c r="A543" s="154"/>
      <c r="B543" s="155"/>
      <c r="C543" s="180" t="s">
        <v>1279</v>
      </c>
      <c r="D543" s="158"/>
      <c r="E543" s="159">
        <v>58.3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170</v>
      </c>
      <c r="AH543" s="147">
        <v>5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80" t="s">
        <v>1280</v>
      </c>
      <c r="D544" s="158"/>
      <c r="E544" s="159">
        <v>4.4000000000000004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170</v>
      </c>
      <c r="AH544" s="147">
        <v>5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1.75" outlineLevel="1" x14ac:dyDescent="0.2">
      <c r="A545" s="170">
        <v>128</v>
      </c>
      <c r="B545" s="171" t="s">
        <v>1291</v>
      </c>
      <c r="C545" s="179" t="s">
        <v>1292</v>
      </c>
      <c r="D545" s="172" t="s">
        <v>161</v>
      </c>
      <c r="E545" s="173">
        <v>352.2</v>
      </c>
      <c r="F545" s="174"/>
      <c r="G545" s="175">
        <f>ROUND(E545*F545,2)</f>
        <v>0</v>
      </c>
      <c r="H545" s="174"/>
      <c r="I545" s="175">
        <f>ROUND(E545*H545,2)</f>
        <v>0</v>
      </c>
      <c r="J545" s="174"/>
      <c r="K545" s="175">
        <f>ROUND(E545*J545,2)</f>
        <v>0</v>
      </c>
      <c r="L545" s="175">
        <v>21</v>
      </c>
      <c r="M545" s="175">
        <f>G545*(1+L545/100)</f>
        <v>0</v>
      </c>
      <c r="N545" s="173">
        <v>0</v>
      </c>
      <c r="O545" s="173">
        <f>ROUND(E545*N545,2)</f>
        <v>0</v>
      </c>
      <c r="P545" s="173">
        <v>0</v>
      </c>
      <c r="Q545" s="173">
        <f>ROUND(E545*P545,2)</f>
        <v>0</v>
      </c>
      <c r="R545" s="175" t="s">
        <v>162</v>
      </c>
      <c r="S545" s="175" t="s">
        <v>163</v>
      </c>
      <c r="T545" s="176" t="s">
        <v>163</v>
      </c>
      <c r="U545" s="157">
        <v>0.115</v>
      </c>
      <c r="V545" s="157">
        <f>ROUND(E545*U545,2)</f>
        <v>40.5</v>
      </c>
      <c r="W545" s="157"/>
      <c r="X545" s="157" t="s">
        <v>164</v>
      </c>
      <c r="Y545" s="157" t="s">
        <v>165</v>
      </c>
      <c r="Z545" s="147"/>
      <c r="AA545" s="147"/>
      <c r="AB545" s="147"/>
      <c r="AC545" s="147"/>
      <c r="AD545" s="147"/>
      <c r="AE545" s="147"/>
      <c r="AF545" s="147"/>
      <c r="AG545" s="147" t="s">
        <v>166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ht="21.75" outlineLevel="2" x14ac:dyDescent="0.2">
      <c r="A546" s="154"/>
      <c r="B546" s="155"/>
      <c r="C546" s="248" t="s">
        <v>575</v>
      </c>
      <c r="D546" s="249"/>
      <c r="E546" s="249"/>
      <c r="F546" s="249"/>
      <c r="G546" s="249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188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77" t="str">
        <f>C546</f>
        <v>krajníků, desek nebo panelů od spojovacího materiálu s odklizením a uložením očištěných hmot a spojovacího materiálu na skládku na vzdálenost do 10 m</v>
      </c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80" t="s">
        <v>1109</v>
      </c>
      <c r="D547" s="158"/>
      <c r="E547" s="159">
        <v>105.66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170</v>
      </c>
      <c r="AH547" s="147">
        <v>5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0" t="s">
        <v>1110</v>
      </c>
      <c r="D548" s="158"/>
      <c r="E548" s="159">
        <v>246.54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170</v>
      </c>
      <c r="AH548" s="147">
        <v>5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70">
        <v>129</v>
      </c>
      <c r="B549" s="171" t="s">
        <v>576</v>
      </c>
      <c r="C549" s="179" t="s">
        <v>577</v>
      </c>
      <c r="D549" s="172" t="s">
        <v>578</v>
      </c>
      <c r="E549" s="173">
        <v>30</v>
      </c>
      <c r="F549" s="174"/>
      <c r="G549" s="175">
        <f>ROUND(E549*F549,2)</f>
        <v>0</v>
      </c>
      <c r="H549" s="174"/>
      <c r="I549" s="175">
        <f>ROUND(E549*H549,2)</f>
        <v>0</v>
      </c>
      <c r="J549" s="174"/>
      <c r="K549" s="175">
        <f>ROUND(E549*J549,2)</f>
        <v>0</v>
      </c>
      <c r="L549" s="175">
        <v>21</v>
      </c>
      <c r="M549" s="175">
        <f>G549*(1+L549/100)</f>
        <v>0</v>
      </c>
      <c r="N549" s="173">
        <v>0</v>
      </c>
      <c r="O549" s="173">
        <f>ROUND(E549*N549,2)</f>
        <v>0</v>
      </c>
      <c r="P549" s="173">
        <v>0</v>
      </c>
      <c r="Q549" s="173">
        <f>ROUND(E549*P549,2)</f>
        <v>0</v>
      </c>
      <c r="R549" s="175" t="s">
        <v>516</v>
      </c>
      <c r="S549" s="175" t="s">
        <v>163</v>
      </c>
      <c r="T549" s="176" t="s">
        <v>163</v>
      </c>
      <c r="U549" s="157">
        <v>0</v>
      </c>
      <c r="V549" s="157">
        <f>ROUND(E549*U549,2)</f>
        <v>0</v>
      </c>
      <c r="W549" s="157"/>
      <c r="X549" s="157" t="s">
        <v>164</v>
      </c>
      <c r="Y549" s="157" t="s">
        <v>165</v>
      </c>
      <c r="Z549" s="147"/>
      <c r="AA549" s="147"/>
      <c r="AB549" s="147"/>
      <c r="AC549" s="147"/>
      <c r="AD549" s="147"/>
      <c r="AE549" s="147"/>
      <c r="AF549" s="147"/>
      <c r="AG549" s="147" t="s">
        <v>166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">
      <c r="A550" s="154"/>
      <c r="B550" s="155"/>
      <c r="C550" s="180" t="s">
        <v>518</v>
      </c>
      <c r="D550" s="158"/>
      <c r="E550" s="159">
        <v>30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170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70">
        <v>130</v>
      </c>
      <c r="B551" s="171" t="s">
        <v>579</v>
      </c>
      <c r="C551" s="179" t="s">
        <v>580</v>
      </c>
      <c r="D551" s="172" t="s">
        <v>195</v>
      </c>
      <c r="E551" s="173">
        <v>16</v>
      </c>
      <c r="F551" s="174"/>
      <c r="G551" s="175">
        <f>ROUND(E551*F551,2)</f>
        <v>0</v>
      </c>
      <c r="H551" s="174"/>
      <c r="I551" s="175">
        <f>ROUND(E551*H551,2)</f>
        <v>0</v>
      </c>
      <c r="J551" s="174"/>
      <c r="K551" s="175">
        <f>ROUND(E551*J551,2)</f>
        <v>0</v>
      </c>
      <c r="L551" s="175">
        <v>21</v>
      </c>
      <c r="M551" s="175">
        <f>G551*(1+L551/100)</f>
        <v>0</v>
      </c>
      <c r="N551" s="173">
        <v>0</v>
      </c>
      <c r="O551" s="173">
        <f>ROUND(E551*N551,2)</f>
        <v>0</v>
      </c>
      <c r="P551" s="173">
        <v>0</v>
      </c>
      <c r="Q551" s="173">
        <f>ROUND(E551*P551,2)</f>
        <v>0</v>
      </c>
      <c r="R551" s="175" t="s">
        <v>581</v>
      </c>
      <c r="S551" s="175" t="s">
        <v>163</v>
      </c>
      <c r="T551" s="176" t="s">
        <v>163</v>
      </c>
      <c r="U551" s="157">
        <v>1</v>
      </c>
      <c r="V551" s="157">
        <f>ROUND(E551*U551,2)</f>
        <v>16</v>
      </c>
      <c r="W551" s="157"/>
      <c r="X551" s="157" t="s">
        <v>582</v>
      </c>
      <c r="Y551" s="157" t="s">
        <v>165</v>
      </c>
      <c r="Z551" s="147"/>
      <c r="AA551" s="147"/>
      <c r="AB551" s="147"/>
      <c r="AC551" s="147"/>
      <c r="AD551" s="147"/>
      <c r="AE551" s="147"/>
      <c r="AF551" s="147"/>
      <c r="AG551" s="147" t="s">
        <v>583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2" x14ac:dyDescent="0.2">
      <c r="A552" s="154"/>
      <c r="B552" s="155"/>
      <c r="C552" s="250" t="s">
        <v>584</v>
      </c>
      <c r="D552" s="251"/>
      <c r="E552" s="251"/>
      <c r="F552" s="251"/>
      <c r="G552" s="251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168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">
      <c r="A553" s="154"/>
      <c r="B553" s="155"/>
      <c r="C553" s="180" t="s">
        <v>585</v>
      </c>
      <c r="D553" s="158"/>
      <c r="E553" s="159">
        <v>16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170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ht="13.6" x14ac:dyDescent="0.2">
      <c r="A554" s="163" t="s">
        <v>157</v>
      </c>
      <c r="B554" s="164" t="s">
        <v>100</v>
      </c>
      <c r="C554" s="178" t="s">
        <v>101</v>
      </c>
      <c r="D554" s="165"/>
      <c r="E554" s="166"/>
      <c r="F554" s="167"/>
      <c r="G554" s="167">
        <f>SUMIF(AG555:AG563,"&lt;&gt;NOR",G555:G563)</f>
        <v>0</v>
      </c>
      <c r="H554" s="167"/>
      <c r="I554" s="167">
        <f>SUM(I555:I563)</f>
        <v>0</v>
      </c>
      <c r="J554" s="167"/>
      <c r="K554" s="167">
        <f>SUM(K555:K563)</f>
        <v>0</v>
      </c>
      <c r="L554" s="167"/>
      <c r="M554" s="167">
        <f>SUM(M555:M563)</f>
        <v>0</v>
      </c>
      <c r="N554" s="166"/>
      <c r="O554" s="166">
        <f>SUM(O555:O563)</f>
        <v>0.09</v>
      </c>
      <c r="P554" s="166"/>
      <c r="Q554" s="166">
        <f>SUM(Q555:Q563)</f>
        <v>81.509999999999991</v>
      </c>
      <c r="R554" s="167"/>
      <c r="S554" s="167"/>
      <c r="T554" s="168"/>
      <c r="U554" s="162"/>
      <c r="V554" s="162">
        <f>SUM(V555:V563)</f>
        <v>223.39000000000001</v>
      </c>
      <c r="W554" s="162"/>
      <c r="X554" s="162"/>
      <c r="Y554" s="162"/>
      <c r="AG554" t="s">
        <v>158</v>
      </c>
    </row>
    <row r="555" spans="1:60" ht="21.75" outlineLevel="1" x14ac:dyDescent="0.2">
      <c r="A555" s="170">
        <v>131</v>
      </c>
      <c r="B555" s="171" t="s">
        <v>586</v>
      </c>
      <c r="C555" s="179" t="s">
        <v>587</v>
      </c>
      <c r="D555" s="172" t="s">
        <v>219</v>
      </c>
      <c r="E555" s="173">
        <v>39.9</v>
      </c>
      <c r="F555" s="174"/>
      <c r="G555" s="175">
        <f>ROUND(E555*F555,2)</f>
        <v>0</v>
      </c>
      <c r="H555" s="174"/>
      <c r="I555" s="175">
        <f>ROUND(E555*H555,2)</f>
        <v>0</v>
      </c>
      <c r="J555" s="174"/>
      <c r="K555" s="175">
        <f>ROUND(E555*J555,2)</f>
        <v>0</v>
      </c>
      <c r="L555" s="175">
        <v>21</v>
      </c>
      <c r="M555" s="175">
        <f>G555*(1+L555/100)</f>
        <v>0</v>
      </c>
      <c r="N555" s="173">
        <v>2E-3</v>
      </c>
      <c r="O555" s="173">
        <f>ROUND(E555*N555,2)</f>
        <v>0.08</v>
      </c>
      <c r="P555" s="173">
        <v>1.8049999999999999</v>
      </c>
      <c r="Q555" s="173">
        <f>ROUND(E555*P555,2)</f>
        <v>72.02</v>
      </c>
      <c r="R555" s="175" t="s">
        <v>588</v>
      </c>
      <c r="S555" s="175" t="s">
        <v>163</v>
      </c>
      <c r="T555" s="176" t="s">
        <v>163</v>
      </c>
      <c r="U555" s="157">
        <v>3.46</v>
      </c>
      <c r="V555" s="157">
        <f>ROUND(E555*U555,2)</f>
        <v>138.05000000000001</v>
      </c>
      <c r="W555" s="157"/>
      <c r="X555" s="157" t="s">
        <v>164</v>
      </c>
      <c r="Y555" s="157" t="s">
        <v>165</v>
      </c>
      <c r="Z555" s="147"/>
      <c r="AA555" s="147"/>
      <c r="AB555" s="147"/>
      <c r="AC555" s="147"/>
      <c r="AD555" s="147"/>
      <c r="AE555" s="147"/>
      <c r="AF555" s="147"/>
      <c r="AG555" s="147" t="s">
        <v>166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250" t="s">
        <v>379</v>
      </c>
      <c r="D556" s="251"/>
      <c r="E556" s="251"/>
      <c r="F556" s="251"/>
      <c r="G556" s="251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168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252" t="s">
        <v>589</v>
      </c>
      <c r="D557" s="253"/>
      <c r="E557" s="253"/>
      <c r="F557" s="253"/>
      <c r="G557" s="253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168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252" t="s">
        <v>380</v>
      </c>
      <c r="D558" s="253"/>
      <c r="E558" s="253"/>
      <c r="F558" s="253"/>
      <c r="G558" s="253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168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">
      <c r="A559" s="154"/>
      <c r="B559" s="155"/>
      <c r="C559" s="180" t="s">
        <v>1293</v>
      </c>
      <c r="D559" s="158"/>
      <c r="E559" s="159">
        <v>39.9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170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70">
        <v>132</v>
      </c>
      <c r="B560" s="171" t="s">
        <v>591</v>
      </c>
      <c r="C560" s="179" t="s">
        <v>592</v>
      </c>
      <c r="D560" s="172" t="s">
        <v>219</v>
      </c>
      <c r="E560" s="173">
        <v>3.9375</v>
      </c>
      <c r="F560" s="174"/>
      <c r="G560" s="175">
        <f>ROUND(E560*F560,2)</f>
        <v>0</v>
      </c>
      <c r="H560" s="174"/>
      <c r="I560" s="175">
        <f>ROUND(E560*H560,2)</f>
        <v>0</v>
      </c>
      <c r="J560" s="174"/>
      <c r="K560" s="175">
        <f>ROUND(E560*J560,2)</f>
        <v>0</v>
      </c>
      <c r="L560" s="175">
        <v>21</v>
      </c>
      <c r="M560" s="175">
        <f>G560*(1+L560/100)</f>
        <v>0</v>
      </c>
      <c r="N560" s="173">
        <v>1.31E-3</v>
      </c>
      <c r="O560" s="173">
        <f>ROUND(E560*N560,2)</f>
        <v>0.01</v>
      </c>
      <c r="P560" s="173">
        <v>2.41</v>
      </c>
      <c r="Q560" s="173">
        <f>ROUND(E560*P560,2)</f>
        <v>9.49</v>
      </c>
      <c r="R560" s="175" t="s">
        <v>588</v>
      </c>
      <c r="S560" s="175" t="s">
        <v>163</v>
      </c>
      <c r="T560" s="176" t="s">
        <v>163</v>
      </c>
      <c r="U560" s="157">
        <v>21.672999999999998</v>
      </c>
      <c r="V560" s="157">
        <f>ROUND(E560*U560,2)</f>
        <v>85.34</v>
      </c>
      <c r="W560" s="157"/>
      <c r="X560" s="157" t="s">
        <v>164</v>
      </c>
      <c r="Y560" s="157" t="s">
        <v>165</v>
      </c>
      <c r="Z560" s="147"/>
      <c r="AA560" s="147"/>
      <c r="AB560" s="147"/>
      <c r="AC560" s="147"/>
      <c r="AD560" s="147"/>
      <c r="AE560" s="147"/>
      <c r="AF560" s="147"/>
      <c r="AG560" s="147" t="s">
        <v>166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250" t="s">
        <v>379</v>
      </c>
      <c r="D561" s="251"/>
      <c r="E561" s="251"/>
      <c r="F561" s="251"/>
      <c r="G561" s="251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168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252" t="s">
        <v>380</v>
      </c>
      <c r="D562" s="253"/>
      <c r="E562" s="253"/>
      <c r="F562" s="253"/>
      <c r="G562" s="253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168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2" x14ac:dyDescent="0.2">
      <c r="A563" s="154"/>
      <c r="B563" s="155"/>
      <c r="C563" s="180" t="s">
        <v>1294</v>
      </c>
      <c r="D563" s="158"/>
      <c r="E563" s="159">
        <v>3.9375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170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13.6" x14ac:dyDescent="0.2">
      <c r="A564" s="163" t="s">
        <v>157</v>
      </c>
      <c r="B564" s="164" t="s">
        <v>104</v>
      </c>
      <c r="C564" s="178" t="s">
        <v>105</v>
      </c>
      <c r="D564" s="165"/>
      <c r="E564" s="166"/>
      <c r="F564" s="167"/>
      <c r="G564" s="167">
        <f>SUMIF(AG565:AG599,"&lt;&gt;NOR",G565:G599)</f>
        <v>0</v>
      </c>
      <c r="H564" s="167"/>
      <c r="I564" s="167">
        <f>SUM(I565:I599)</f>
        <v>0</v>
      </c>
      <c r="J564" s="167"/>
      <c r="K564" s="167">
        <f>SUM(K565:K599)</f>
        <v>0</v>
      </c>
      <c r="L564" s="167"/>
      <c r="M564" s="167">
        <f>SUM(M565:M599)</f>
        <v>0</v>
      </c>
      <c r="N564" s="166"/>
      <c r="O564" s="166">
        <f>SUM(O565:O599)</f>
        <v>1.19</v>
      </c>
      <c r="P564" s="166"/>
      <c r="Q564" s="166">
        <f>SUM(Q565:Q599)</f>
        <v>7.45</v>
      </c>
      <c r="R564" s="167"/>
      <c r="S564" s="167"/>
      <c r="T564" s="168"/>
      <c r="U564" s="162"/>
      <c r="V564" s="162">
        <f>SUM(V565:V599)</f>
        <v>103.8</v>
      </c>
      <c r="W564" s="162"/>
      <c r="X564" s="162"/>
      <c r="Y564" s="162"/>
      <c r="AG564" t="s">
        <v>158</v>
      </c>
    </row>
    <row r="565" spans="1:60" ht="21.75" outlineLevel="1" x14ac:dyDescent="0.2">
      <c r="A565" s="170">
        <v>133</v>
      </c>
      <c r="B565" s="171" t="s">
        <v>594</v>
      </c>
      <c r="C565" s="179" t="s">
        <v>1295</v>
      </c>
      <c r="D565" s="172" t="s">
        <v>161</v>
      </c>
      <c r="E565" s="173">
        <v>59.6</v>
      </c>
      <c r="F565" s="174"/>
      <c r="G565" s="175">
        <f>ROUND(E565*F565,2)</f>
        <v>0</v>
      </c>
      <c r="H565" s="174"/>
      <c r="I565" s="175">
        <f>ROUND(E565*H565,2)</f>
        <v>0</v>
      </c>
      <c r="J565" s="174"/>
      <c r="K565" s="175">
        <f>ROUND(E565*J565,2)</f>
        <v>0</v>
      </c>
      <c r="L565" s="175">
        <v>21</v>
      </c>
      <c r="M565" s="175">
        <f>G565*(1+L565/100)</f>
        <v>0</v>
      </c>
      <c r="N565" s="173">
        <v>3.3E-4</v>
      </c>
      <c r="O565" s="173">
        <f>ROUND(E565*N565,2)</f>
        <v>0.02</v>
      </c>
      <c r="P565" s="173">
        <v>0</v>
      </c>
      <c r="Q565" s="173">
        <f>ROUND(E565*P565,2)</f>
        <v>0</v>
      </c>
      <c r="R565" s="175" t="s">
        <v>596</v>
      </c>
      <c r="S565" s="175" t="s">
        <v>163</v>
      </c>
      <c r="T565" s="176" t="s">
        <v>163</v>
      </c>
      <c r="U565" s="157">
        <v>2.75E-2</v>
      </c>
      <c r="V565" s="157">
        <f>ROUND(E565*U565,2)</f>
        <v>1.64</v>
      </c>
      <c r="W565" s="157"/>
      <c r="X565" s="157" t="s">
        <v>164</v>
      </c>
      <c r="Y565" s="157" t="s">
        <v>165</v>
      </c>
      <c r="Z565" s="147"/>
      <c r="AA565" s="147"/>
      <c r="AB565" s="147"/>
      <c r="AC565" s="147"/>
      <c r="AD565" s="147"/>
      <c r="AE565" s="147"/>
      <c r="AF565" s="147"/>
      <c r="AG565" s="147" t="s">
        <v>166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250" t="s">
        <v>379</v>
      </c>
      <c r="D566" s="251"/>
      <c r="E566" s="251"/>
      <c r="F566" s="251"/>
      <c r="G566" s="251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168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252" t="s">
        <v>380</v>
      </c>
      <c r="D567" s="253"/>
      <c r="E567" s="253"/>
      <c r="F567" s="253"/>
      <c r="G567" s="253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168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2" x14ac:dyDescent="0.2">
      <c r="A568" s="154"/>
      <c r="B568" s="155"/>
      <c r="C568" s="180" t="s">
        <v>1296</v>
      </c>
      <c r="D568" s="158"/>
      <c r="E568" s="159">
        <v>59.6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170</v>
      </c>
      <c r="AH568" s="147">
        <v>5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32.6" outlineLevel="1" x14ac:dyDescent="0.2">
      <c r="A569" s="170">
        <v>134</v>
      </c>
      <c r="B569" s="171" t="s">
        <v>598</v>
      </c>
      <c r="C569" s="179" t="s">
        <v>599</v>
      </c>
      <c r="D569" s="172" t="s">
        <v>161</v>
      </c>
      <c r="E569" s="173">
        <v>52.75</v>
      </c>
      <c r="F569" s="174"/>
      <c r="G569" s="175">
        <f>ROUND(E569*F569,2)</f>
        <v>0</v>
      </c>
      <c r="H569" s="174"/>
      <c r="I569" s="175">
        <f>ROUND(E569*H569,2)</f>
        <v>0</v>
      </c>
      <c r="J569" s="174"/>
      <c r="K569" s="175">
        <f>ROUND(E569*J569,2)</f>
        <v>0</v>
      </c>
      <c r="L569" s="175">
        <v>21</v>
      </c>
      <c r="M569" s="175">
        <f>G569*(1+L569/100)</f>
        <v>0</v>
      </c>
      <c r="N569" s="173">
        <v>5.1999999999999995E-4</v>
      </c>
      <c r="O569" s="173">
        <f>ROUND(E569*N569,2)</f>
        <v>0.03</v>
      </c>
      <c r="P569" s="173">
        <v>0</v>
      </c>
      <c r="Q569" s="173">
        <f>ROUND(E569*P569,2)</f>
        <v>0</v>
      </c>
      <c r="R569" s="175" t="s">
        <v>596</v>
      </c>
      <c r="S569" s="175" t="s">
        <v>163</v>
      </c>
      <c r="T569" s="176" t="s">
        <v>163</v>
      </c>
      <c r="U569" s="157">
        <v>4.9000000000000002E-2</v>
      </c>
      <c r="V569" s="157">
        <f>ROUND(E569*U569,2)</f>
        <v>2.58</v>
      </c>
      <c r="W569" s="157"/>
      <c r="X569" s="157" t="s">
        <v>164</v>
      </c>
      <c r="Y569" s="157" t="s">
        <v>165</v>
      </c>
      <c r="Z569" s="147"/>
      <c r="AA569" s="147"/>
      <c r="AB569" s="147"/>
      <c r="AC569" s="147"/>
      <c r="AD569" s="147"/>
      <c r="AE569" s="147"/>
      <c r="AF569" s="147"/>
      <c r="AG569" s="147" t="s">
        <v>166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250" t="s">
        <v>379</v>
      </c>
      <c r="D570" s="251"/>
      <c r="E570" s="251"/>
      <c r="F570" s="251"/>
      <c r="G570" s="251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168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252" t="s">
        <v>380</v>
      </c>
      <c r="D571" s="253"/>
      <c r="E571" s="253"/>
      <c r="F571" s="253"/>
      <c r="G571" s="253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168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2" x14ac:dyDescent="0.2">
      <c r="A572" s="154"/>
      <c r="B572" s="155"/>
      <c r="C572" s="180" t="s">
        <v>1297</v>
      </c>
      <c r="D572" s="158"/>
      <c r="E572" s="159">
        <v>52.75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170</v>
      </c>
      <c r="AH572" s="147">
        <v>5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21.75" outlineLevel="1" x14ac:dyDescent="0.2">
      <c r="A573" s="170">
        <v>135</v>
      </c>
      <c r="B573" s="171" t="s">
        <v>601</v>
      </c>
      <c r="C573" s="179" t="s">
        <v>1298</v>
      </c>
      <c r="D573" s="172" t="s">
        <v>161</v>
      </c>
      <c r="E573" s="173">
        <v>59.6</v>
      </c>
      <c r="F573" s="174"/>
      <c r="G573" s="175">
        <f>ROUND(E573*F573,2)</f>
        <v>0</v>
      </c>
      <c r="H573" s="174"/>
      <c r="I573" s="175">
        <f>ROUND(E573*H573,2)</f>
        <v>0</v>
      </c>
      <c r="J573" s="174"/>
      <c r="K573" s="175">
        <f>ROUND(E573*J573,2)</f>
        <v>0</v>
      </c>
      <c r="L573" s="175">
        <v>21</v>
      </c>
      <c r="M573" s="175">
        <f>G573*(1+L573/100)</f>
        <v>0</v>
      </c>
      <c r="N573" s="173">
        <v>9.7400000000000004E-3</v>
      </c>
      <c r="O573" s="173">
        <f>ROUND(E573*N573,2)</f>
        <v>0.57999999999999996</v>
      </c>
      <c r="P573" s="173">
        <v>0</v>
      </c>
      <c r="Q573" s="173">
        <f>ROUND(E573*P573,2)</f>
        <v>0</v>
      </c>
      <c r="R573" s="175" t="s">
        <v>596</v>
      </c>
      <c r="S573" s="175" t="s">
        <v>163</v>
      </c>
      <c r="T573" s="176" t="s">
        <v>163</v>
      </c>
      <c r="U573" s="157">
        <v>0.45982000000000001</v>
      </c>
      <c r="V573" s="157">
        <f>ROUND(E573*U573,2)</f>
        <v>27.41</v>
      </c>
      <c r="W573" s="157"/>
      <c r="X573" s="157" t="s">
        <v>164</v>
      </c>
      <c r="Y573" s="157" t="s">
        <v>165</v>
      </c>
      <c r="Z573" s="147"/>
      <c r="AA573" s="147"/>
      <c r="AB573" s="147"/>
      <c r="AC573" s="147"/>
      <c r="AD573" s="147"/>
      <c r="AE573" s="147"/>
      <c r="AF573" s="147"/>
      <c r="AG573" s="147" t="s">
        <v>166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2" x14ac:dyDescent="0.2">
      <c r="A574" s="154"/>
      <c r="B574" s="155"/>
      <c r="C574" s="250" t="s">
        <v>379</v>
      </c>
      <c r="D574" s="251"/>
      <c r="E574" s="251"/>
      <c r="F574" s="251"/>
      <c r="G574" s="251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168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252" t="s">
        <v>380</v>
      </c>
      <c r="D575" s="253"/>
      <c r="E575" s="253"/>
      <c r="F575" s="253"/>
      <c r="G575" s="253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168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2" x14ac:dyDescent="0.2">
      <c r="A576" s="154"/>
      <c r="B576" s="155"/>
      <c r="C576" s="180" t="s">
        <v>1299</v>
      </c>
      <c r="D576" s="158"/>
      <c r="E576" s="159">
        <v>59.6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170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1.75" outlineLevel="1" x14ac:dyDescent="0.2">
      <c r="A577" s="170">
        <v>136</v>
      </c>
      <c r="B577" s="171" t="s">
        <v>604</v>
      </c>
      <c r="C577" s="179" t="s">
        <v>605</v>
      </c>
      <c r="D577" s="172" t="s">
        <v>161</v>
      </c>
      <c r="E577" s="173">
        <v>52.75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3">
        <v>1.03E-2</v>
      </c>
      <c r="O577" s="173">
        <f>ROUND(E577*N577,2)</f>
        <v>0.54</v>
      </c>
      <c r="P577" s="173">
        <v>0</v>
      </c>
      <c r="Q577" s="173">
        <f>ROUND(E577*P577,2)</f>
        <v>0</v>
      </c>
      <c r="R577" s="175" t="s">
        <v>596</v>
      </c>
      <c r="S577" s="175" t="s">
        <v>163</v>
      </c>
      <c r="T577" s="176" t="s">
        <v>163</v>
      </c>
      <c r="U577" s="157">
        <v>0.53200000000000003</v>
      </c>
      <c r="V577" s="157">
        <f>ROUND(E577*U577,2)</f>
        <v>28.06</v>
      </c>
      <c r="W577" s="157"/>
      <c r="X577" s="157" t="s">
        <v>164</v>
      </c>
      <c r="Y577" s="157" t="s">
        <v>165</v>
      </c>
      <c r="Z577" s="147"/>
      <c r="AA577" s="147"/>
      <c r="AB577" s="147"/>
      <c r="AC577" s="147"/>
      <c r="AD577" s="147"/>
      <c r="AE577" s="147"/>
      <c r="AF577" s="147"/>
      <c r="AG577" s="147" t="s">
        <v>166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250" t="s">
        <v>379</v>
      </c>
      <c r="D578" s="251"/>
      <c r="E578" s="251"/>
      <c r="F578" s="251"/>
      <c r="G578" s="251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168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252" t="s">
        <v>380</v>
      </c>
      <c r="D579" s="253"/>
      <c r="E579" s="253"/>
      <c r="F579" s="253"/>
      <c r="G579" s="253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168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4"/>
      <c r="B580" s="155"/>
      <c r="C580" s="180" t="s">
        <v>1256</v>
      </c>
      <c r="D580" s="158"/>
      <c r="E580" s="159">
        <v>52.75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170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0">
        <v>137</v>
      </c>
      <c r="B581" s="171" t="s">
        <v>606</v>
      </c>
      <c r="C581" s="179" t="s">
        <v>607</v>
      </c>
      <c r="D581" s="172" t="s">
        <v>161</v>
      </c>
      <c r="E581" s="173">
        <v>614.79999999999995</v>
      </c>
      <c r="F581" s="17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21</v>
      </c>
      <c r="M581" s="175">
        <f>G581*(1+L581/100)</f>
        <v>0</v>
      </c>
      <c r="N581" s="173">
        <v>0</v>
      </c>
      <c r="O581" s="173">
        <f>ROUND(E581*N581,2)</f>
        <v>0</v>
      </c>
      <c r="P581" s="173">
        <v>9.7400000000000004E-3</v>
      </c>
      <c r="Q581" s="173">
        <f>ROUND(E581*P581,2)</f>
        <v>5.99</v>
      </c>
      <c r="R581" s="175" t="s">
        <v>596</v>
      </c>
      <c r="S581" s="175" t="s">
        <v>163</v>
      </c>
      <c r="T581" s="176" t="s">
        <v>163</v>
      </c>
      <c r="U581" s="157">
        <v>4.3999999999999997E-2</v>
      </c>
      <c r="V581" s="157">
        <f>ROUND(E581*U581,2)</f>
        <v>27.05</v>
      </c>
      <c r="W581" s="157"/>
      <c r="X581" s="157" t="s">
        <v>164</v>
      </c>
      <c r="Y581" s="157" t="s">
        <v>165</v>
      </c>
      <c r="Z581" s="147"/>
      <c r="AA581" s="147"/>
      <c r="AB581" s="147"/>
      <c r="AC581" s="147"/>
      <c r="AD581" s="147"/>
      <c r="AE581" s="147"/>
      <c r="AF581" s="147"/>
      <c r="AG581" s="147" t="s">
        <v>166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250" t="s">
        <v>379</v>
      </c>
      <c r="D582" s="251"/>
      <c r="E582" s="251"/>
      <c r="F582" s="251"/>
      <c r="G582" s="251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168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252" t="s">
        <v>608</v>
      </c>
      <c r="D583" s="253"/>
      <c r="E583" s="253"/>
      <c r="F583" s="253"/>
      <c r="G583" s="253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168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252" t="s">
        <v>380</v>
      </c>
      <c r="D584" s="253"/>
      <c r="E584" s="253"/>
      <c r="F584" s="253"/>
      <c r="G584" s="253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168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2" x14ac:dyDescent="0.2">
      <c r="A585" s="154"/>
      <c r="B585" s="155"/>
      <c r="C585" s="180" t="s">
        <v>1300</v>
      </c>
      <c r="D585" s="158"/>
      <c r="E585" s="159">
        <v>614.79999999999995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170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70">
        <v>138</v>
      </c>
      <c r="B586" s="171" t="s">
        <v>610</v>
      </c>
      <c r="C586" s="179" t="s">
        <v>611</v>
      </c>
      <c r="D586" s="172" t="s">
        <v>161</v>
      </c>
      <c r="E586" s="173">
        <v>141.9</v>
      </c>
      <c r="F586" s="174"/>
      <c r="G586" s="175">
        <f>ROUND(E586*F586,2)</f>
        <v>0</v>
      </c>
      <c r="H586" s="174"/>
      <c r="I586" s="175">
        <f>ROUND(E586*H586,2)</f>
        <v>0</v>
      </c>
      <c r="J586" s="174"/>
      <c r="K586" s="175">
        <f>ROUND(E586*J586,2)</f>
        <v>0</v>
      </c>
      <c r="L586" s="175">
        <v>21</v>
      </c>
      <c r="M586" s="175">
        <f>G586*(1+L586/100)</f>
        <v>0</v>
      </c>
      <c r="N586" s="173">
        <v>0</v>
      </c>
      <c r="O586" s="173">
        <f>ROUND(E586*N586,2)</f>
        <v>0</v>
      </c>
      <c r="P586" s="173">
        <v>1.03E-2</v>
      </c>
      <c r="Q586" s="173">
        <f>ROUND(E586*P586,2)</f>
        <v>1.46</v>
      </c>
      <c r="R586" s="175" t="s">
        <v>596</v>
      </c>
      <c r="S586" s="175" t="s">
        <v>163</v>
      </c>
      <c r="T586" s="176" t="s">
        <v>163</v>
      </c>
      <c r="U586" s="157">
        <v>4.4999999999999998E-2</v>
      </c>
      <c r="V586" s="157">
        <f>ROUND(E586*U586,2)</f>
        <v>6.39</v>
      </c>
      <c r="W586" s="157"/>
      <c r="X586" s="157" t="s">
        <v>164</v>
      </c>
      <c r="Y586" s="157" t="s">
        <v>165</v>
      </c>
      <c r="Z586" s="147"/>
      <c r="AA586" s="147"/>
      <c r="AB586" s="147"/>
      <c r="AC586" s="147"/>
      <c r="AD586" s="147"/>
      <c r="AE586" s="147"/>
      <c r="AF586" s="147"/>
      <c r="AG586" s="147" t="s">
        <v>166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2" x14ac:dyDescent="0.2">
      <c r="A587" s="154"/>
      <c r="B587" s="155"/>
      <c r="C587" s="250" t="s">
        <v>379</v>
      </c>
      <c r="D587" s="251"/>
      <c r="E587" s="251"/>
      <c r="F587" s="251"/>
      <c r="G587" s="251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168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252" t="s">
        <v>608</v>
      </c>
      <c r="D588" s="253"/>
      <c r="E588" s="253"/>
      <c r="F588" s="253"/>
      <c r="G588" s="253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168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252" t="s">
        <v>380</v>
      </c>
      <c r="D589" s="253"/>
      <c r="E589" s="253"/>
      <c r="F589" s="253"/>
      <c r="G589" s="253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168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">
      <c r="A590" s="154"/>
      <c r="B590" s="155"/>
      <c r="C590" s="180" t="s">
        <v>1301</v>
      </c>
      <c r="D590" s="158"/>
      <c r="E590" s="159">
        <v>141.9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170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70">
        <v>139</v>
      </c>
      <c r="B591" s="171" t="s">
        <v>613</v>
      </c>
      <c r="C591" s="179" t="s">
        <v>614</v>
      </c>
      <c r="D591" s="172" t="s">
        <v>161</v>
      </c>
      <c r="E591" s="173">
        <v>112.35</v>
      </c>
      <c r="F591" s="174"/>
      <c r="G591" s="175">
        <f>ROUND(E591*F591,2)</f>
        <v>0</v>
      </c>
      <c r="H591" s="174"/>
      <c r="I591" s="175">
        <f>ROUND(E591*H591,2)</f>
        <v>0</v>
      </c>
      <c r="J591" s="174"/>
      <c r="K591" s="175">
        <f>ROUND(E591*J591,2)</f>
        <v>0</v>
      </c>
      <c r="L591" s="175">
        <v>21</v>
      </c>
      <c r="M591" s="175">
        <f>G591*(1+L591/100)</f>
        <v>0</v>
      </c>
      <c r="N591" s="173">
        <v>2.2000000000000001E-4</v>
      </c>
      <c r="O591" s="173">
        <f>ROUND(E591*N591,2)</f>
        <v>0.02</v>
      </c>
      <c r="P591" s="173">
        <v>0</v>
      </c>
      <c r="Q591" s="173">
        <f>ROUND(E591*P591,2)</f>
        <v>0</v>
      </c>
      <c r="R591" s="175" t="s">
        <v>596</v>
      </c>
      <c r="S591" s="175" t="s">
        <v>163</v>
      </c>
      <c r="T591" s="176" t="s">
        <v>163</v>
      </c>
      <c r="U591" s="157">
        <v>9.5000000000000001E-2</v>
      </c>
      <c r="V591" s="157">
        <f>ROUND(E591*U591,2)</f>
        <v>10.67</v>
      </c>
      <c r="W591" s="157"/>
      <c r="X591" s="157" t="s">
        <v>164</v>
      </c>
      <c r="Y591" s="157" t="s">
        <v>165</v>
      </c>
      <c r="Z591" s="147"/>
      <c r="AA591" s="147"/>
      <c r="AB591" s="147"/>
      <c r="AC591" s="147"/>
      <c r="AD591" s="147"/>
      <c r="AE591" s="147"/>
      <c r="AF591" s="147"/>
      <c r="AG591" s="147" t="s">
        <v>166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2" x14ac:dyDescent="0.2">
      <c r="A592" s="154"/>
      <c r="B592" s="155"/>
      <c r="C592" s="250" t="s">
        <v>379</v>
      </c>
      <c r="D592" s="251"/>
      <c r="E592" s="251"/>
      <c r="F592" s="251"/>
      <c r="G592" s="251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168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252" t="s">
        <v>380</v>
      </c>
      <c r="D593" s="253"/>
      <c r="E593" s="253"/>
      <c r="F593" s="253"/>
      <c r="G593" s="253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168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">
      <c r="A594" s="154"/>
      <c r="B594" s="155"/>
      <c r="C594" s="180" t="s">
        <v>1302</v>
      </c>
      <c r="D594" s="158"/>
      <c r="E594" s="159">
        <v>59.6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170</v>
      </c>
      <c r="AH594" s="147">
        <v>5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0" t="s">
        <v>1303</v>
      </c>
      <c r="D595" s="158"/>
      <c r="E595" s="159">
        <v>52.75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170</v>
      </c>
      <c r="AH595" s="147">
        <v>5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70">
        <v>140</v>
      </c>
      <c r="B596" s="171" t="s">
        <v>617</v>
      </c>
      <c r="C596" s="179" t="s">
        <v>618</v>
      </c>
      <c r="D596" s="172" t="s">
        <v>338</v>
      </c>
      <c r="E596" s="173">
        <v>1</v>
      </c>
      <c r="F596" s="174"/>
      <c r="G596" s="175">
        <f>ROUND(E596*F596,2)</f>
        <v>0</v>
      </c>
      <c r="H596" s="174"/>
      <c r="I596" s="175">
        <f>ROUND(E596*H596,2)</f>
        <v>0</v>
      </c>
      <c r="J596" s="174"/>
      <c r="K596" s="175">
        <f>ROUND(E596*J596,2)</f>
        <v>0</v>
      </c>
      <c r="L596" s="175">
        <v>21</v>
      </c>
      <c r="M596" s="175">
        <f>G596*(1+L596/100)</f>
        <v>0</v>
      </c>
      <c r="N596" s="173">
        <v>0</v>
      </c>
      <c r="O596" s="173">
        <f>ROUND(E596*N596,2)</f>
        <v>0</v>
      </c>
      <c r="P596" s="173">
        <v>0</v>
      </c>
      <c r="Q596" s="173">
        <f>ROUND(E596*P596,2)</f>
        <v>0</v>
      </c>
      <c r="R596" s="175"/>
      <c r="S596" s="175" t="s">
        <v>309</v>
      </c>
      <c r="T596" s="176" t="s">
        <v>310</v>
      </c>
      <c r="U596" s="157">
        <v>0</v>
      </c>
      <c r="V596" s="157">
        <f>ROUND(E596*U596,2)</f>
        <v>0</v>
      </c>
      <c r="W596" s="157"/>
      <c r="X596" s="157" t="s">
        <v>164</v>
      </c>
      <c r="Y596" s="157" t="s">
        <v>165</v>
      </c>
      <c r="Z596" s="147"/>
      <c r="AA596" s="147"/>
      <c r="AB596" s="147"/>
      <c r="AC596" s="147"/>
      <c r="AD596" s="147"/>
      <c r="AE596" s="147"/>
      <c r="AF596" s="147"/>
      <c r="AG596" s="147" t="s">
        <v>166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2" x14ac:dyDescent="0.2">
      <c r="A597" s="154"/>
      <c r="B597" s="155"/>
      <c r="C597" s="250" t="s">
        <v>379</v>
      </c>
      <c r="D597" s="251"/>
      <c r="E597" s="251"/>
      <c r="F597" s="251"/>
      <c r="G597" s="251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168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4"/>
      <c r="B598" s="155"/>
      <c r="C598" s="252" t="s">
        <v>380</v>
      </c>
      <c r="D598" s="253"/>
      <c r="E598" s="253"/>
      <c r="F598" s="253"/>
      <c r="G598" s="253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168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">
      <c r="A599" s="154"/>
      <c r="B599" s="155"/>
      <c r="C599" s="180" t="s">
        <v>72</v>
      </c>
      <c r="D599" s="158"/>
      <c r="E599" s="159">
        <v>1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170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ht="13.6" x14ac:dyDescent="0.2">
      <c r="A600" s="163" t="s">
        <v>157</v>
      </c>
      <c r="B600" s="164" t="s">
        <v>122</v>
      </c>
      <c r="C600" s="178" t="s">
        <v>123</v>
      </c>
      <c r="D600" s="165"/>
      <c r="E600" s="166"/>
      <c r="F600" s="167"/>
      <c r="G600" s="167">
        <f>SUMIF(AG601:AG603,"&lt;&gt;NOR",G601:G603)</f>
        <v>0</v>
      </c>
      <c r="H600" s="167"/>
      <c r="I600" s="167">
        <f>SUM(I601:I603)</f>
        <v>0</v>
      </c>
      <c r="J600" s="167"/>
      <c r="K600" s="167">
        <f>SUM(K601:K603)</f>
        <v>0</v>
      </c>
      <c r="L600" s="167"/>
      <c r="M600" s="167">
        <f>SUM(M601:M603)</f>
        <v>0</v>
      </c>
      <c r="N600" s="166"/>
      <c r="O600" s="166">
        <f>SUM(O601:O603)</f>
        <v>0</v>
      </c>
      <c r="P600" s="166"/>
      <c r="Q600" s="166">
        <f>SUM(Q601:Q603)</f>
        <v>0</v>
      </c>
      <c r="R600" s="167"/>
      <c r="S600" s="167"/>
      <c r="T600" s="168"/>
      <c r="U600" s="162"/>
      <c r="V600" s="162">
        <f>SUM(V601:V603)</f>
        <v>1.86</v>
      </c>
      <c r="W600" s="162"/>
      <c r="X600" s="162"/>
      <c r="Y600" s="162"/>
      <c r="AG600" t="s">
        <v>158</v>
      </c>
    </row>
    <row r="601" spans="1:60" outlineLevel="1" x14ac:dyDescent="0.2">
      <c r="A601" s="170">
        <v>141</v>
      </c>
      <c r="B601" s="171" t="s">
        <v>619</v>
      </c>
      <c r="C601" s="179" t="s">
        <v>620</v>
      </c>
      <c r="D601" s="172" t="s">
        <v>338</v>
      </c>
      <c r="E601" s="173">
        <v>1</v>
      </c>
      <c r="F601" s="174"/>
      <c r="G601" s="175">
        <f>ROUND(E601*F601,2)</f>
        <v>0</v>
      </c>
      <c r="H601" s="174"/>
      <c r="I601" s="175">
        <f>ROUND(E601*H601,2)</f>
        <v>0</v>
      </c>
      <c r="J601" s="174"/>
      <c r="K601" s="175">
        <f>ROUND(E601*J601,2)</f>
        <v>0</v>
      </c>
      <c r="L601" s="175">
        <v>21</v>
      </c>
      <c r="M601" s="175">
        <f>G601*(1+L601/100)</f>
        <v>0</v>
      </c>
      <c r="N601" s="173">
        <v>0</v>
      </c>
      <c r="O601" s="173">
        <f>ROUND(E601*N601,2)</f>
        <v>0</v>
      </c>
      <c r="P601" s="173">
        <v>0</v>
      </c>
      <c r="Q601" s="173">
        <f>ROUND(E601*P601,2)</f>
        <v>0</v>
      </c>
      <c r="R601" s="175"/>
      <c r="S601" s="175" t="s">
        <v>309</v>
      </c>
      <c r="T601" s="176" t="s">
        <v>310</v>
      </c>
      <c r="U601" s="157">
        <v>1.86</v>
      </c>
      <c r="V601" s="157">
        <f>ROUND(E601*U601,2)</f>
        <v>1.86</v>
      </c>
      <c r="W601" s="157"/>
      <c r="X601" s="157" t="s">
        <v>164</v>
      </c>
      <c r="Y601" s="157" t="s">
        <v>165</v>
      </c>
      <c r="Z601" s="147"/>
      <c r="AA601" s="147"/>
      <c r="AB601" s="147"/>
      <c r="AC601" s="147"/>
      <c r="AD601" s="147"/>
      <c r="AE601" s="147"/>
      <c r="AF601" s="147"/>
      <c r="AG601" s="147" t="s">
        <v>166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2" x14ac:dyDescent="0.2">
      <c r="A602" s="154"/>
      <c r="B602" s="155"/>
      <c r="C602" s="250" t="s">
        <v>621</v>
      </c>
      <c r="D602" s="251"/>
      <c r="E602" s="251"/>
      <c r="F602" s="251"/>
      <c r="G602" s="251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168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2" x14ac:dyDescent="0.2">
      <c r="A603" s="154"/>
      <c r="B603" s="155"/>
      <c r="C603" s="180" t="s">
        <v>72</v>
      </c>
      <c r="D603" s="158"/>
      <c r="E603" s="159">
        <v>1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170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13.6" x14ac:dyDescent="0.2">
      <c r="A604" s="163" t="s">
        <v>157</v>
      </c>
      <c r="B604" s="164" t="s">
        <v>124</v>
      </c>
      <c r="C604" s="178" t="s">
        <v>125</v>
      </c>
      <c r="D604" s="165"/>
      <c r="E604" s="166"/>
      <c r="F604" s="167"/>
      <c r="G604" s="167">
        <f>SUMIF(AG605:AG661,"&lt;&gt;NOR",G605:G661)</f>
        <v>0</v>
      </c>
      <c r="H604" s="167"/>
      <c r="I604" s="167">
        <f>SUM(I605:I661)</f>
        <v>0</v>
      </c>
      <c r="J604" s="167"/>
      <c r="K604" s="167">
        <f>SUM(K605:K661)</f>
        <v>0</v>
      </c>
      <c r="L604" s="167"/>
      <c r="M604" s="167">
        <f>SUM(M605:M661)</f>
        <v>0</v>
      </c>
      <c r="N604" s="166"/>
      <c r="O604" s="166">
        <f>SUM(O605:O661)</f>
        <v>0</v>
      </c>
      <c r="P604" s="166"/>
      <c r="Q604" s="166">
        <f>SUM(Q605:Q661)</f>
        <v>0</v>
      </c>
      <c r="R604" s="167"/>
      <c r="S604" s="167"/>
      <c r="T604" s="168"/>
      <c r="U604" s="162"/>
      <c r="V604" s="162">
        <f>SUM(V605:V661)</f>
        <v>658.88</v>
      </c>
      <c r="W604" s="162"/>
      <c r="X604" s="162"/>
      <c r="Y604" s="162"/>
      <c r="AG604" t="s">
        <v>158</v>
      </c>
    </row>
    <row r="605" spans="1:60" outlineLevel="1" x14ac:dyDescent="0.2">
      <c r="A605" s="170">
        <v>142</v>
      </c>
      <c r="B605" s="171" t="s">
        <v>1304</v>
      </c>
      <c r="C605" s="179" t="s">
        <v>1305</v>
      </c>
      <c r="D605" s="172" t="s">
        <v>324</v>
      </c>
      <c r="E605" s="173">
        <v>0.5</v>
      </c>
      <c r="F605" s="174"/>
      <c r="G605" s="175">
        <f>ROUND(E605*F605,2)</f>
        <v>0</v>
      </c>
      <c r="H605" s="174"/>
      <c r="I605" s="175">
        <f>ROUND(E605*H605,2)</f>
        <v>0</v>
      </c>
      <c r="J605" s="174"/>
      <c r="K605" s="175">
        <f>ROUND(E605*J605,2)</f>
        <v>0</v>
      </c>
      <c r="L605" s="175">
        <v>21</v>
      </c>
      <c r="M605" s="175">
        <f>G605*(1+L605/100)</f>
        <v>0</v>
      </c>
      <c r="N605" s="173">
        <v>0</v>
      </c>
      <c r="O605" s="173">
        <f>ROUND(E605*N605,2)</f>
        <v>0</v>
      </c>
      <c r="P605" s="173">
        <v>0</v>
      </c>
      <c r="Q605" s="173">
        <f>ROUND(E605*P605,2)</f>
        <v>0</v>
      </c>
      <c r="R605" s="175" t="s">
        <v>516</v>
      </c>
      <c r="S605" s="175" t="s">
        <v>163</v>
      </c>
      <c r="T605" s="176" t="s">
        <v>163</v>
      </c>
      <c r="U605" s="157">
        <v>0</v>
      </c>
      <c r="V605" s="157">
        <f>ROUND(E605*U605,2)</f>
        <v>0</v>
      </c>
      <c r="W605" s="157"/>
      <c r="X605" s="157" t="s">
        <v>164</v>
      </c>
      <c r="Y605" s="157" t="s">
        <v>165</v>
      </c>
      <c r="Z605" s="147"/>
      <c r="AA605" s="147"/>
      <c r="AB605" s="147"/>
      <c r="AC605" s="147"/>
      <c r="AD605" s="147"/>
      <c r="AE605" s="147"/>
      <c r="AF605" s="147"/>
      <c r="AG605" s="147" t="s">
        <v>166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ht="21.75" outlineLevel="2" x14ac:dyDescent="0.2">
      <c r="A606" s="154"/>
      <c r="B606" s="155"/>
      <c r="C606" s="250" t="s">
        <v>624</v>
      </c>
      <c r="D606" s="251"/>
      <c r="E606" s="251"/>
      <c r="F606" s="251"/>
      <c r="G606" s="251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168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77" t="str">
        <f>C606</f>
        <v>Pro vyjádření výnosu ve prospěch zhotovitele je nutné jednotkovou cenu uvést se záporným znaménkem. (Získaná částka ponižuje náklad stavby.)</v>
      </c>
      <c r="BB606" s="147"/>
      <c r="BC606" s="147"/>
      <c r="BD606" s="147"/>
      <c r="BE606" s="147"/>
      <c r="BF606" s="147"/>
      <c r="BG606" s="147"/>
      <c r="BH606" s="147"/>
    </row>
    <row r="607" spans="1:60" outlineLevel="2" x14ac:dyDescent="0.2">
      <c r="A607" s="154"/>
      <c r="B607" s="155"/>
      <c r="C607" s="180" t="s">
        <v>1306</v>
      </c>
      <c r="D607" s="158"/>
      <c r="E607" s="159">
        <v>0.5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170</v>
      </c>
      <c r="AH607" s="147">
        <v>7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70">
        <v>143</v>
      </c>
      <c r="B608" s="171" t="s">
        <v>622</v>
      </c>
      <c r="C608" s="179" t="s">
        <v>623</v>
      </c>
      <c r="D608" s="172" t="s">
        <v>324</v>
      </c>
      <c r="E608" s="173">
        <v>0.22500000000000001</v>
      </c>
      <c r="F608" s="174"/>
      <c r="G608" s="175">
        <f>ROUND(E608*F608,2)</f>
        <v>0</v>
      </c>
      <c r="H608" s="174"/>
      <c r="I608" s="175">
        <f>ROUND(E608*H608,2)</f>
        <v>0</v>
      </c>
      <c r="J608" s="174"/>
      <c r="K608" s="175">
        <f>ROUND(E608*J608,2)</f>
        <v>0</v>
      </c>
      <c r="L608" s="175">
        <v>21</v>
      </c>
      <c r="M608" s="175">
        <f>G608*(1+L608/100)</f>
        <v>0</v>
      </c>
      <c r="N608" s="173">
        <v>0</v>
      </c>
      <c r="O608" s="173">
        <f>ROUND(E608*N608,2)</f>
        <v>0</v>
      </c>
      <c r="P608" s="173">
        <v>0</v>
      </c>
      <c r="Q608" s="173">
        <f>ROUND(E608*P608,2)</f>
        <v>0</v>
      </c>
      <c r="R608" s="175" t="s">
        <v>516</v>
      </c>
      <c r="S608" s="175" t="s">
        <v>163</v>
      </c>
      <c r="T608" s="176" t="s">
        <v>163</v>
      </c>
      <c r="U608" s="157">
        <v>0</v>
      </c>
      <c r="V608" s="157">
        <f>ROUND(E608*U608,2)</f>
        <v>0</v>
      </c>
      <c r="W608" s="157"/>
      <c r="X608" s="157" t="s">
        <v>164</v>
      </c>
      <c r="Y608" s="157" t="s">
        <v>165</v>
      </c>
      <c r="Z608" s="147"/>
      <c r="AA608" s="147"/>
      <c r="AB608" s="147"/>
      <c r="AC608" s="147"/>
      <c r="AD608" s="147"/>
      <c r="AE608" s="147"/>
      <c r="AF608" s="147"/>
      <c r="AG608" s="147" t="s">
        <v>166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1.75" outlineLevel="2" x14ac:dyDescent="0.2">
      <c r="A609" s="154"/>
      <c r="B609" s="155"/>
      <c r="C609" s="250" t="s">
        <v>624</v>
      </c>
      <c r="D609" s="251"/>
      <c r="E609" s="251"/>
      <c r="F609" s="251"/>
      <c r="G609" s="251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168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77" t="str">
        <f>C609</f>
        <v>Pro vyjádření výnosu ve prospěch zhotovitele je nutné jednotkovou cenu uvést se záporným znaménkem. (Získaná částka ponižuje náklad stavby.)</v>
      </c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">
      <c r="A610" s="154"/>
      <c r="B610" s="155"/>
      <c r="C610" s="180" t="s">
        <v>1307</v>
      </c>
      <c r="D610" s="158"/>
      <c r="E610" s="159">
        <v>0.22500000000000001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170</v>
      </c>
      <c r="AH610" s="147">
        <v>7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70">
        <v>144</v>
      </c>
      <c r="B611" s="171" t="s">
        <v>626</v>
      </c>
      <c r="C611" s="179" t="s">
        <v>627</v>
      </c>
      <c r="D611" s="172" t="s">
        <v>324</v>
      </c>
      <c r="E611" s="173">
        <v>608.38259000000005</v>
      </c>
      <c r="F611" s="174"/>
      <c r="G611" s="175">
        <f>ROUND(E611*F611,2)</f>
        <v>0</v>
      </c>
      <c r="H611" s="174"/>
      <c r="I611" s="175">
        <f>ROUND(E611*H611,2)</f>
        <v>0</v>
      </c>
      <c r="J611" s="174"/>
      <c r="K611" s="175">
        <f>ROUND(E611*J611,2)</f>
        <v>0</v>
      </c>
      <c r="L611" s="175">
        <v>21</v>
      </c>
      <c r="M611" s="175">
        <f>G611*(1+L611/100)</f>
        <v>0</v>
      </c>
      <c r="N611" s="173">
        <v>0</v>
      </c>
      <c r="O611" s="173">
        <f>ROUND(E611*N611,2)</f>
        <v>0</v>
      </c>
      <c r="P611" s="173">
        <v>0</v>
      </c>
      <c r="Q611" s="173">
        <f>ROUND(E611*P611,2)</f>
        <v>0</v>
      </c>
      <c r="R611" s="175" t="s">
        <v>162</v>
      </c>
      <c r="S611" s="175" t="s">
        <v>163</v>
      </c>
      <c r="T611" s="176" t="s">
        <v>163</v>
      </c>
      <c r="U611" s="157">
        <v>9.9000000000000005E-2</v>
      </c>
      <c r="V611" s="157">
        <f>ROUND(E611*U611,2)</f>
        <v>60.23</v>
      </c>
      <c r="W611" s="157"/>
      <c r="X611" s="157" t="s">
        <v>164</v>
      </c>
      <c r="Y611" s="157" t="s">
        <v>165</v>
      </c>
      <c r="Z611" s="147"/>
      <c r="AA611" s="147"/>
      <c r="AB611" s="147"/>
      <c r="AC611" s="147"/>
      <c r="AD611" s="147"/>
      <c r="AE611" s="147"/>
      <c r="AF611" s="147"/>
      <c r="AG611" s="147" t="s">
        <v>166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2" x14ac:dyDescent="0.2">
      <c r="A612" s="154"/>
      <c r="B612" s="155"/>
      <c r="C612" s="248" t="s">
        <v>628</v>
      </c>
      <c r="D612" s="249"/>
      <c r="E612" s="249"/>
      <c r="F612" s="249"/>
      <c r="G612" s="249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188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2" x14ac:dyDescent="0.2">
      <c r="A613" s="154"/>
      <c r="B613" s="155"/>
      <c r="C613" s="180" t="s">
        <v>1308</v>
      </c>
      <c r="D613" s="158"/>
      <c r="E613" s="159">
        <v>0.5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170</v>
      </c>
      <c r="AH613" s="147">
        <v>5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80" t="s">
        <v>1309</v>
      </c>
      <c r="D614" s="158"/>
      <c r="E614" s="159">
        <v>0.22500000000000001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170</v>
      </c>
      <c r="AH614" s="147">
        <v>5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0" t="s">
        <v>1310</v>
      </c>
      <c r="D615" s="158"/>
      <c r="E615" s="159">
        <v>173.84399999999999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170</v>
      </c>
      <c r="AH615" s="147">
        <v>5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80" t="s">
        <v>1311</v>
      </c>
      <c r="D616" s="158"/>
      <c r="E616" s="159">
        <v>89.092560000000006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170</v>
      </c>
      <c r="AH616" s="147">
        <v>5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80" t="s">
        <v>1312</v>
      </c>
      <c r="D617" s="158"/>
      <c r="E617" s="159">
        <v>7.4497200000000001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170</v>
      </c>
      <c r="AH617" s="147">
        <v>5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">
      <c r="A618" s="154"/>
      <c r="B618" s="155"/>
      <c r="C618" s="180" t="s">
        <v>1313</v>
      </c>
      <c r="D618" s="158"/>
      <c r="E618" s="159">
        <v>91.3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170</v>
      </c>
      <c r="AH618" s="147">
        <v>5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80" t="s">
        <v>1314</v>
      </c>
      <c r="D619" s="158"/>
      <c r="E619" s="159">
        <v>237.51131000000001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170</v>
      </c>
      <c r="AH619" s="147">
        <v>5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80" t="s">
        <v>1315</v>
      </c>
      <c r="D620" s="158"/>
      <c r="E620" s="159">
        <v>7.26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170</v>
      </c>
      <c r="AH620" s="147">
        <v>5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80" t="s">
        <v>1316</v>
      </c>
      <c r="D621" s="158"/>
      <c r="E621" s="159">
        <v>1.2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170</v>
      </c>
      <c r="AH621" s="147">
        <v>5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ht="21.75" outlineLevel="1" x14ac:dyDescent="0.2">
      <c r="A622" s="170">
        <v>145</v>
      </c>
      <c r="B622" s="171" t="s">
        <v>638</v>
      </c>
      <c r="C622" s="179" t="s">
        <v>1317</v>
      </c>
      <c r="D622" s="172" t="s">
        <v>324</v>
      </c>
      <c r="E622" s="173">
        <v>173.84399999999999</v>
      </c>
      <c r="F622" s="174"/>
      <c r="G622" s="175">
        <f>ROUND(E622*F622,2)</f>
        <v>0</v>
      </c>
      <c r="H622" s="174"/>
      <c r="I622" s="175">
        <f>ROUND(E622*H622,2)</f>
        <v>0</v>
      </c>
      <c r="J622" s="174"/>
      <c r="K622" s="175">
        <f>ROUND(E622*J622,2)</f>
        <v>0</v>
      </c>
      <c r="L622" s="175">
        <v>21</v>
      </c>
      <c r="M622" s="175">
        <f>G622*(1+L622/100)</f>
        <v>0</v>
      </c>
      <c r="N622" s="173">
        <v>0</v>
      </c>
      <c r="O622" s="173">
        <f>ROUND(E622*N622,2)</f>
        <v>0</v>
      </c>
      <c r="P622" s="173">
        <v>0</v>
      </c>
      <c r="Q622" s="173">
        <f>ROUND(E622*P622,2)</f>
        <v>0</v>
      </c>
      <c r="R622" s="175" t="s">
        <v>162</v>
      </c>
      <c r="S622" s="175" t="s">
        <v>163</v>
      </c>
      <c r="T622" s="176" t="s">
        <v>163</v>
      </c>
      <c r="U622" s="157">
        <v>0</v>
      </c>
      <c r="V622" s="157">
        <f>ROUND(E622*U622,2)</f>
        <v>0</v>
      </c>
      <c r="W622" s="157"/>
      <c r="X622" s="157" t="s">
        <v>164</v>
      </c>
      <c r="Y622" s="157" t="s">
        <v>165</v>
      </c>
      <c r="Z622" s="147"/>
      <c r="AA622" s="147"/>
      <c r="AB622" s="147"/>
      <c r="AC622" s="147"/>
      <c r="AD622" s="147"/>
      <c r="AE622" s="147"/>
      <c r="AF622" s="147"/>
      <c r="AG622" s="147" t="s">
        <v>166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2" x14ac:dyDescent="0.2">
      <c r="A623" s="154"/>
      <c r="B623" s="155"/>
      <c r="C623" s="248" t="s">
        <v>628</v>
      </c>
      <c r="D623" s="249"/>
      <c r="E623" s="249"/>
      <c r="F623" s="249"/>
      <c r="G623" s="249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188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2" x14ac:dyDescent="0.2">
      <c r="A624" s="154"/>
      <c r="B624" s="155"/>
      <c r="C624" s="180" t="s">
        <v>1318</v>
      </c>
      <c r="D624" s="158"/>
      <c r="E624" s="159">
        <v>38.741999999999997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170</v>
      </c>
      <c r="AH624" s="147">
        <v>7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80" t="s">
        <v>1319</v>
      </c>
      <c r="D625" s="158"/>
      <c r="E625" s="159">
        <v>123.486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170</v>
      </c>
      <c r="AH625" s="147">
        <v>7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0" t="s">
        <v>1320</v>
      </c>
      <c r="D626" s="158"/>
      <c r="E626" s="159">
        <v>11.616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170</v>
      </c>
      <c r="AH626" s="147">
        <v>7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70">
        <v>146</v>
      </c>
      <c r="B627" s="171" t="s">
        <v>643</v>
      </c>
      <c r="C627" s="179" t="s">
        <v>644</v>
      </c>
      <c r="D627" s="172" t="s">
        <v>324</v>
      </c>
      <c r="E627" s="173">
        <v>608.38259000000005</v>
      </c>
      <c r="F627" s="174"/>
      <c r="G627" s="175">
        <f>ROUND(E627*F627,2)</f>
        <v>0</v>
      </c>
      <c r="H627" s="174"/>
      <c r="I627" s="175">
        <f>ROUND(E627*H627,2)</f>
        <v>0</v>
      </c>
      <c r="J627" s="174"/>
      <c r="K627" s="175">
        <f>ROUND(E627*J627,2)</f>
        <v>0</v>
      </c>
      <c r="L627" s="175">
        <v>21</v>
      </c>
      <c r="M627" s="175">
        <f>G627*(1+L627/100)</f>
        <v>0</v>
      </c>
      <c r="N627" s="173">
        <v>0</v>
      </c>
      <c r="O627" s="173">
        <f>ROUND(E627*N627,2)</f>
        <v>0</v>
      </c>
      <c r="P627" s="173">
        <v>0</v>
      </c>
      <c r="Q627" s="173">
        <f>ROUND(E627*P627,2)</f>
        <v>0</v>
      </c>
      <c r="R627" s="175" t="s">
        <v>516</v>
      </c>
      <c r="S627" s="175" t="s">
        <v>163</v>
      </c>
      <c r="T627" s="176" t="s">
        <v>163</v>
      </c>
      <c r="U627" s="157">
        <v>0.94199999999999995</v>
      </c>
      <c r="V627" s="157">
        <f>ROUND(E627*U627,2)</f>
        <v>573.1</v>
      </c>
      <c r="W627" s="157"/>
      <c r="X627" s="157" t="s">
        <v>164</v>
      </c>
      <c r="Y627" s="157" t="s">
        <v>165</v>
      </c>
      <c r="Z627" s="147"/>
      <c r="AA627" s="147"/>
      <c r="AB627" s="147"/>
      <c r="AC627" s="147"/>
      <c r="AD627" s="147"/>
      <c r="AE627" s="147"/>
      <c r="AF627" s="147"/>
      <c r="AG627" s="147" t="s">
        <v>166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">
      <c r="A628" s="154"/>
      <c r="B628" s="155"/>
      <c r="C628" s="180" t="s">
        <v>1321</v>
      </c>
      <c r="D628" s="158"/>
      <c r="E628" s="159">
        <v>608.38259000000005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170</v>
      </c>
      <c r="AH628" s="147">
        <v>5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70">
        <v>147</v>
      </c>
      <c r="B629" s="171" t="s">
        <v>646</v>
      </c>
      <c r="C629" s="179" t="s">
        <v>647</v>
      </c>
      <c r="D629" s="172" t="s">
        <v>324</v>
      </c>
      <c r="E629" s="173">
        <v>608.38259000000005</v>
      </c>
      <c r="F629" s="174"/>
      <c r="G629" s="175">
        <f>ROUND(E629*F629,2)</f>
        <v>0</v>
      </c>
      <c r="H629" s="174"/>
      <c r="I629" s="175">
        <f>ROUND(E629*H629,2)</f>
        <v>0</v>
      </c>
      <c r="J629" s="174"/>
      <c r="K629" s="175">
        <f>ROUND(E629*J629,2)</f>
        <v>0</v>
      </c>
      <c r="L629" s="175">
        <v>21</v>
      </c>
      <c r="M629" s="175">
        <f>G629*(1+L629/100)</f>
        <v>0</v>
      </c>
      <c r="N629" s="173">
        <v>0</v>
      </c>
      <c r="O629" s="173">
        <f>ROUND(E629*N629,2)</f>
        <v>0</v>
      </c>
      <c r="P629" s="173">
        <v>0</v>
      </c>
      <c r="Q629" s="173">
        <f>ROUND(E629*P629,2)</f>
        <v>0</v>
      </c>
      <c r="R629" s="175" t="s">
        <v>588</v>
      </c>
      <c r="S629" s="175" t="s">
        <v>163</v>
      </c>
      <c r="T629" s="176" t="s">
        <v>163</v>
      </c>
      <c r="U629" s="157">
        <v>4.2000000000000003E-2</v>
      </c>
      <c r="V629" s="157">
        <f>ROUND(E629*U629,2)</f>
        <v>25.55</v>
      </c>
      <c r="W629" s="157"/>
      <c r="X629" s="157" t="s">
        <v>164</v>
      </c>
      <c r="Y629" s="157" t="s">
        <v>165</v>
      </c>
      <c r="Z629" s="147"/>
      <c r="AA629" s="147"/>
      <c r="AB629" s="147"/>
      <c r="AC629" s="147"/>
      <c r="AD629" s="147"/>
      <c r="AE629" s="147"/>
      <c r="AF629" s="147"/>
      <c r="AG629" s="147" t="s">
        <v>166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2" x14ac:dyDescent="0.2">
      <c r="A630" s="154"/>
      <c r="B630" s="155"/>
      <c r="C630" s="248" t="s">
        <v>648</v>
      </c>
      <c r="D630" s="249"/>
      <c r="E630" s="249"/>
      <c r="F630" s="249"/>
      <c r="G630" s="249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188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2" x14ac:dyDescent="0.2">
      <c r="A631" s="154"/>
      <c r="B631" s="155"/>
      <c r="C631" s="180" t="s">
        <v>1321</v>
      </c>
      <c r="D631" s="158"/>
      <c r="E631" s="159">
        <v>608.38259000000005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170</v>
      </c>
      <c r="AH631" s="147">
        <v>5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70">
        <v>148</v>
      </c>
      <c r="B632" s="171" t="s">
        <v>649</v>
      </c>
      <c r="C632" s="179" t="s">
        <v>650</v>
      </c>
      <c r="D632" s="172" t="s">
        <v>324</v>
      </c>
      <c r="E632" s="173">
        <v>608.38259000000005</v>
      </c>
      <c r="F632" s="174"/>
      <c r="G632" s="175">
        <f>ROUND(E632*F632,2)</f>
        <v>0</v>
      </c>
      <c r="H632" s="174"/>
      <c r="I632" s="175">
        <f>ROUND(E632*H632,2)</f>
        <v>0</v>
      </c>
      <c r="J632" s="174"/>
      <c r="K632" s="175">
        <f>ROUND(E632*J632,2)</f>
        <v>0</v>
      </c>
      <c r="L632" s="175">
        <v>21</v>
      </c>
      <c r="M632" s="175">
        <f>G632*(1+L632/100)</f>
        <v>0</v>
      </c>
      <c r="N632" s="173">
        <v>0</v>
      </c>
      <c r="O632" s="173">
        <f>ROUND(E632*N632,2)</f>
        <v>0</v>
      </c>
      <c r="P632" s="173">
        <v>0</v>
      </c>
      <c r="Q632" s="173">
        <f>ROUND(E632*P632,2)</f>
        <v>0</v>
      </c>
      <c r="R632" s="175" t="s">
        <v>588</v>
      </c>
      <c r="S632" s="175" t="s">
        <v>163</v>
      </c>
      <c r="T632" s="176" t="s">
        <v>163</v>
      </c>
      <c r="U632" s="157">
        <v>0</v>
      </c>
      <c r="V632" s="157">
        <f>ROUND(E632*U632,2)</f>
        <v>0</v>
      </c>
      <c r="W632" s="157"/>
      <c r="X632" s="157" t="s">
        <v>164</v>
      </c>
      <c r="Y632" s="157" t="s">
        <v>165</v>
      </c>
      <c r="Z632" s="147"/>
      <c r="AA632" s="147"/>
      <c r="AB632" s="147"/>
      <c r="AC632" s="147"/>
      <c r="AD632" s="147"/>
      <c r="AE632" s="147"/>
      <c r="AF632" s="147"/>
      <c r="AG632" s="147" t="s">
        <v>166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248" t="s">
        <v>648</v>
      </c>
      <c r="D633" s="249"/>
      <c r="E633" s="249"/>
      <c r="F633" s="249"/>
      <c r="G633" s="249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188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">
      <c r="A634" s="154"/>
      <c r="B634" s="155"/>
      <c r="C634" s="180" t="s">
        <v>1322</v>
      </c>
      <c r="D634" s="158"/>
      <c r="E634" s="159">
        <v>608.38259000000005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170</v>
      </c>
      <c r="AH634" s="147">
        <v>5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70">
        <v>149</v>
      </c>
      <c r="B635" s="171" t="s">
        <v>652</v>
      </c>
      <c r="C635" s="179" t="s">
        <v>1323</v>
      </c>
      <c r="D635" s="172" t="s">
        <v>324</v>
      </c>
      <c r="E635" s="173">
        <v>89.092560000000006</v>
      </c>
      <c r="F635" s="174"/>
      <c r="G635" s="175">
        <f>ROUND(E635*F635,2)</f>
        <v>0</v>
      </c>
      <c r="H635" s="174"/>
      <c r="I635" s="175">
        <f>ROUND(E635*H635,2)</f>
        <v>0</v>
      </c>
      <c r="J635" s="174"/>
      <c r="K635" s="175">
        <f>ROUND(E635*J635,2)</f>
        <v>0</v>
      </c>
      <c r="L635" s="175">
        <v>21</v>
      </c>
      <c r="M635" s="175">
        <f>G635*(1+L635/100)</f>
        <v>0</v>
      </c>
      <c r="N635" s="173">
        <v>0</v>
      </c>
      <c r="O635" s="173">
        <f>ROUND(E635*N635,2)</f>
        <v>0</v>
      </c>
      <c r="P635" s="173">
        <v>0</v>
      </c>
      <c r="Q635" s="173">
        <f>ROUND(E635*P635,2)</f>
        <v>0</v>
      </c>
      <c r="R635" s="175" t="s">
        <v>516</v>
      </c>
      <c r="S635" s="175" t="s">
        <v>163</v>
      </c>
      <c r="T635" s="176" t="s">
        <v>163</v>
      </c>
      <c r="U635" s="157">
        <v>0</v>
      </c>
      <c r="V635" s="157">
        <f>ROUND(E635*U635,2)</f>
        <v>0</v>
      </c>
      <c r="W635" s="157"/>
      <c r="X635" s="157" t="s">
        <v>164</v>
      </c>
      <c r="Y635" s="157" t="s">
        <v>165</v>
      </c>
      <c r="Z635" s="147"/>
      <c r="AA635" s="147"/>
      <c r="AB635" s="147"/>
      <c r="AC635" s="147"/>
      <c r="AD635" s="147"/>
      <c r="AE635" s="147"/>
      <c r="AF635" s="147"/>
      <c r="AG635" s="147" t="s">
        <v>166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2" x14ac:dyDescent="0.2">
      <c r="A636" s="154"/>
      <c r="B636" s="155"/>
      <c r="C636" s="250" t="s">
        <v>654</v>
      </c>
      <c r="D636" s="251"/>
      <c r="E636" s="251"/>
      <c r="F636" s="251"/>
      <c r="G636" s="251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168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2" x14ac:dyDescent="0.2">
      <c r="A637" s="154"/>
      <c r="B637" s="155"/>
      <c r="C637" s="180" t="s">
        <v>1324</v>
      </c>
      <c r="D637" s="158"/>
      <c r="E637" s="159">
        <v>4.2925000000000004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170</v>
      </c>
      <c r="AH637" s="147">
        <v>6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80" t="s">
        <v>1325</v>
      </c>
      <c r="D638" s="158"/>
      <c r="E638" s="159">
        <v>3.19516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170</v>
      </c>
      <c r="AH638" s="147">
        <v>6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0" t="s">
        <v>1326</v>
      </c>
      <c r="D639" s="158"/>
      <c r="E639" s="159">
        <v>1.4676199999999999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170</v>
      </c>
      <c r="AH639" s="147">
        <v>6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0" t="s">
        <v>1327</v>
      </c>
      <c r="D640" s="158"/>
      <c r="E640" s="159">
        <v>0.33814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170</v>
      </c>
      <c r="AH640" s="147">
        <v>6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">
      <c r="A641" s="154"/>
      <c r="B641" s="155"/>
      <c r="C641" s="180" t="s">
        <v>1328</v>
      </c>
      <c r="D641" s="158"/>
      <c r="E641" s="159">
        <v>3.5639999999999998E-2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170</v>
      </c>
      <c r="AH641" s="147">
        <v>6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4"/>
      <c r="B642" s="155"/>
      <c r="C642" s="180" t="s">
        <v>1329</v>
      </c>
      <c r="D642" s="158"/>
      <c r="E642" s="159">
        <v>7.7439999999999998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170</v>
      </c>
      <c r="AH642" s="147">
        <v>7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80" t="s">
        <v>1330</v>
      </c>
      <c r="D643" s="158"/>
      <c r="E643" s="159">
        <v>72.019499999999994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170</v>
      </c>
      <c r="AH643" s="147">
        <v>7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70">
        <v>150</v>
      </c>
      <c r="B644" s="171" t="s">
        <v>660</v>
      </c>
      <c r="C644" s="179" t="s">
        <v>1331</v>
      </c>
      <c r="D644" s="172" t="s">
        <v>324</v>
      </c>
      <c r="E644" s="173">
        <v>7.4497200000000001</v>
      </c>
      <c r="F644" s="174"/>
      <c r="G644" s="175">
        <f>ROUND(E644*F644,2)</f>
        <v>0</v>
      </c>
      <c r="H644" s="174"/>
      <c r="I644" s="175">
        <f>ROUND(E644*H644,2)</f>
        <v>0</v>
      </c>
      <c r="J644" s="174"/>
      <c r="K644" s="175">
        <f>ROUND(E644*J644,2)</f>
        <v>0</v>
      </c>
      <c r="L644" s="175">
        <v>21</v>
      </c>
      <c r="M644" s="175">
        <f>G644*(1+L644/100)</f>
        <v>0</v>
      </c>
      <c r="N644" s="173">
        <v>0</v>
      </c>
      <c r="O644" s="173">
        <f>ROUND(E644*N644,2)</f>
        <v>0</v>
      </c>
      <c r="P644" s="173">
        <v>0</v>
      </c>
      <c r="Q644" s="173">
        <f>ROUND(E644*P644,2)</f>
        <v>0</v>
      </c>
      <c r="R644" s="175" t="s">
        <v>516</v>
      </c>
      <c r="S644" s="175" t="s">
        <v>163</v>
      </c>
      <c r="T644" s="176" t="s">
        <v>163</v>
      </c>
      <c r="U644" s="157">
        <v>0</v>
      </c>
      <c r="V644" s="157">
        <f>ROUND(E644*U644,2)</f>
        <v>0</v>
      </c>
      <c r="W644" s="157"/>
      <c r="X644" s="157" t="s">
        <v>164</v>
      </c>
      <c r="Y644" s="157" t="s">
        <v>165</v>
      </c>
      <c r="Z644" s="147"/>
      <c r="AA644" s="147"/>
      <c r="AB644" s="147"/>
      <c r="AC644" s="147"/>
      <c r="AD644" s="147"/>
      <c r="AE644" s="147"/>
      <c r="AF644" s="147"/>
      <c r="AG644" s="147" t="s">
        <v>166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2" x14ac:dyDescent="0.2">
      <c r="A645" s="154"/>
      <c r="B645" s="155"/>
      <c r="C645" s="250" t="s">
        <v>662</v>
      </c>
      <c r="D645" s="251"/>
      <c r="E645" s="251"/>
      <c r="F645" s="251"/>
      <c r="G645" s="251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168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">
      <c r="A646" s="154"/>
      <c r="B646" s="155"/>
      <c r="C646" s="180" t="s">
        <v>1332</v>
      </c>
      <c r="D646" s="158"/>
      <c r="E646" s="159">
        <v>5.9881500000000001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170</v>
      </c>
      <c r="AH646" s="147">
        <v>7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80" t="s">
        <v>1333</v>
      </c>
      <c r="D647" s="158"/>
      <c r="E647" s="159">
        <v>1.46157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170</v>
      </c>
      <c r="AH647" s="147">
        <v>7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1.75" outlineLevel="1" x14ac:dyDescent="0.2">
      <c r="A648" s="170">
        <v>151</v>
      </c>
      <c r="B648" s="171" t="s">
        <v>665</v>
      </c>
      <c r="C648" s="179" t="s">
        <v>1334</v>
      </c>
      <c r="D648" s="172" t="s">
        <v>324</v>
      </c>
      <c r="E648" s="173">
        <v>91.3</v>
      </c>
      <c r="F648" s="174"/>
      <c r="G648" s="175">
        <f>ROUND(E648*F648,2)</f>
        <v>0</v>
      </c>
      <c r="H648" s="174"/>
      <c r="I648" s="175">
        <f>ROUND(E648*H648,2)</f>
        <v>0</v>
      </c>
      <c r="J648" s="174"/>
      <c r="K648" s="175">
        <f>ROUND(E648*J648,2)</f>
        <v>0</v>
      </c>
      <c r="L648" s="175">
        <v>21</v>
      </c>
      <c r="M648" s="175">
        <f>G648*(1+L648/100)</f>
        <v>0</v>
      </c>
      <c r="N648" s="173">
        <v>0</v>
      </c>
      <c r="O648" s="173">
        <f>ROUND(E648*N648,2)</f>
        <v>0</v>
      </c>
      <c r="P648" s="173">
        <v>0</v>
      </c>
      <c r="Q648" s="173">
        <f>ROUND(E648*P648,2)</f>
        <v>0</v>
      </c>
      <c r="R648" s="175" t="s">
        <v>516</v>
      </c>
      <c r="S648" s="175" t="s">
        <v>163</v>
      </c>
      <c r="T648" s="176" t="s">
        <v>163</v>
      </c>
      <c r="U648" s="157">
        <v>0</v>
      </c>
      <c r="V648" s="157">
        <f>ROUND(E648*U648,2)</f>
        <v>0</v>
      </c>
      <c r="W648" s="157"/>
      <c r="X648" s="157" t="s">
        <v>164</v>
      </c>
      <c r="Y648" s="157" t="s">
        <v>165</v>
      </c>
      <c r="Z648" s="147"/>
      <c r="AA648" s="147"/>
      <c r="AB648" s="147"/>
      <c r="AC648" s="147"/>
      <c r="AD648" s="147"/>
      <c r="AE648" s="147"/>
      <c r="AF648" s="147"/>
      <c r="AG648" s="147" t="s">
        <v>166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2" x14ac:dyDescent="0.2">
      <c r="A649" s="154"/>
      <c r="B649" s="155"/>
      <c r="C649" s="180" t="s">
        <v>1335</v>
      </c>
      <c r="D649" s="158"/>
      <c r="E649" s="159">
        <v>91.3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170</v>
      </c>
      <c r="AH649" s="147">
        <v>7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21.75" outlineLevel="1" x14ac:dyDescent="0.2">
      <c r="A650" s="170">
        <v>152</v>
      </c>
      <c r="B650" s="171" t="s">
        <v>668</v>
      </c>
      <c r="C650" s="179" t="s">
        <v>1336</v>
      </c>
      <c r="D650" s="172" t="s">
        <v>324</v>
      </c>
      <c r="E650" s="173">
        <v>237.51131000000001</v>
      </c>
      <c r="F650" s="174"/>
      <c r="G650" s="175">
        <f>ROUND(E650*F650,2)</f>
        <v>0</v>
      </c>
      <c r="H650" s="174"/>
      <c r="I650" s="175">
        <f>ROUND(E650*H650,2)</f>
        <v>0</v>
      </c>
      <c r="J650" s="174"/>
      <c r="K650" s="175">
        <f>ROUND(E650*J650,2)</f>
        <v>0</v>
      </c>
      <c r="L650" s="175">
        <v>21</v>
      </c>
      <c r="M650" s="175">
        <f>G650*(1+L650/100)</f>
        <v>0</v>
      </c>
      <c r="N650" s="173">
        <v>0</v>
      </c>
      <c r="O650" s="173">
        <f>ROUND(E650*N650,2)</f>
        <v>0</v>
      </c>
      <c r="P650" s="173">
        <v>0</v>
      </c>
      <c r="Q650" s="173">
        <f>ROUND(E650*P650,2)</f>
        <v>0</v>
      </c>
      <c r="R650" s="175" t="s">
        <v>516</v>
      </c>
      <c r="S650" s="175" t="s">
        <v>163</v>
      </c>
      <c r="T650" s="176" t="s">
        <v>163</v>
      </c>
      <c r="U650" s="157">
        <v>0</v>
      </c>
      <c r="V650" s="157">
        <f>ROUND(E650*U650,2)</f>
        <v>0</v>
      </c>
      <c r="W650" s="157"/>
      <c r="X650" s="157" t="s">
        <v>164</v>
      </c>
      <c r="Y650" s="157" t="s">
        <v>165</v>
      </c>
      <c r="Z650" s="147"/>
      <c r="AA650" s="147"/>
      <c r="AB650" s="147"/>
      <c r="AC650" s="147"/>
      <c r="AD650" s="147"/>
      <c r="AE650" s="147"/>
      <c r="AF650" s="147"/>
      <c r="AG650" s="147" t="s">
        <v>166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180" t="s">
        <v>1337</v>
      </c>
      <c r="D651" s="158"/>
      <c r="E651" s="159">
        <v>55.944000000000003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170</v>
      </c>
      <c r="AH651" s="147">
        <v>7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80" t="s">
        <v>1338</v>
      </c>
      <c r="D652" s="158"/>
      <c r="E652" s="159">
        <v>171.99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170</v>
      </c>
      <c r="AH652" s="147">
        <v>7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80" t="s">
        <v>1339</v>
      </c>
      <c r="D653" s="158"/>
      <c r="E653" s="159">
        <v>3.3939999999999998E-2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170</v>
      </c>
      <c r="AH653" s="147">
        <v>7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80" t="s">
        <v>1340</v>
      </c>
      <c r="D654" s="158"/>
      <c r="E654" s="159">
        <v>5.3999999999999999E-2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170</v>
      </c>
      <c r="AH654" s="147">
        <v>7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80" t="s">
        <v>1341</v>
      </c>
      <c r="D655" s="158"/>
      <c r="E655" s="159">
        <v>9.4893800000000006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170</v>
      </c>
      <c r="AH655" s="147">
        <v>7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ht="21.75" outlineLevel="1" x14ac:dyDescent="0.2">
      <c r="A656" s="170">
        <v>153</v>
      </c>
      <c r="B656" s="171" t="s">
        <v>678</v>
      </c>
      <c r="C656" s="179" t="s">
        <v>1342</v>
      </c>
      <c r="D656" s="172" t="s">
        <v>324</v>
      </c>
      <c r="E656" s="173">
        <v>7.26</v>
      </c>
      <c r="F656" s="174"/>
      <c r="G656" s="175">
        <f>ROUND(E656*F656,2)</f>
        <v>0</v>
      </c>
      <c r="H656" s="174"/>
      <c r="I656" s="175">
        <f>ROUND(E656*H656,2)</f>
        <v>0</v>
      </c>
      <c r="J656" s="174"/>
      <c r="K656" s="175">
        <f>ROUND(E656*J656,2)</f>
        <v>0</v>
      </c>
      <c r="L656" s="175">
        <v>21</v>
      </c>
      <c r="M656" s="175">
        <f>G656*(1+L656/100)</f>
        <v>0</v>
      </c>
      <c r="N656" s="173">
        <v>0</v>
      </c>
      <c r="O656" s="173">
        <f>ROUND(E656*N656,2)</f>
        <v>0</v>
      </c>
      <c r="P656" s="173">
        <v>0</v>
      </c>
      <c r="Q656" s="173">
        <f>ROUND(E656*P656,2)</f>
        <v>0</v>
      </c>
      <c r="R656" s="175" t="s">
        <v>516</v>
      </c>
      <c r="S656" s="175" t="s">
        <v>163</v>
      </c>
      <c r="T656" s="176" t="s">
        <v>163</v>
      </c>
      <c r="U656" s="157">
        <v>0</v>
      </c>
      <c r="V656" s="157">
        <f>ROUND(E656*U656,2)</f>
        <v>0</v>
      </c>
      <c r="W656" s="157"/>
      <c r="X656" s="157" t="s">
        <v>164</v>
      </c>
      <c r="Y656" s="157" t="s">
        <v>165</v>
      </c>
      <c r="Z656" s="147"/>
      <c r="AA656" s="147"/>
      <c r="AB656" s="147"/>
      <c r="AC656" s="147"/>
      <c r="AD656" s="147"/>
      <c r="AE656" s="147"/>
      <c r="AF656" s="147"/>
      <c r="AG656" s="147" t="s">
        <v>166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">
      <c r="A657" s="154"/>
      <c r="B657" s="155"/>
      <c r="C657" s="250" t="s">
        <v>680</v>
      </c>
      <c r="D657" s="251"/>
      <c r="E657" s="251"/>
      <c r="F657" s="251"/>
      <c r="G657" s="251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168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2" x14ac:dyDescent="0.2">
      <c r="A658" s="154"/>
      <c r="B658" s="155"/>
      <c r="C658" s="180" t="s">
        <v>1343</v>
      </c>
      <c r="D658" s="158"/>
      <c r="E658" s="159">
        <v>2.42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170</v>
      </c>
      <c r="AH658" s="147">
        <v>7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80" t="s">
        <v>1344</v>
      </c>
      <c r="D659" s="158"/>
      <c r="E659" s="159">
        <v>4.84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170</v>
      </c>
      <c r="AH659" s="147">
        <v>7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21.75" outlineLevel="1" x14ac:dyDescent="0.2">
      <c r="A660" s="170">
        <v>154</v>
      </c>
      <c r="B660" s="171" t="s">
        <v>683</v>
      </c>
      <c r="C660" s="179" t="s">
        <v>1345</v>
      </c>
      <c r="D660" s="172" t="s">
        <v>324</v>
      </c>
      <c r="E660" s="173">
        <v>1.2</v>
      </c>
      <c r="F660" s="174"/>
      <c r="G660" s="175">
        <f>ROUND(E660*F660,2)</f>
        <v>0</v>
      </c>
      <c r="H660" s="174"/>
      <c r="I660" s="175">
        <f>ROUND(E660*H660,2)</f>
        <v>0</v>
      </c>
      <c r="J660" s="174"/>
      <c r="K660" s="175">
        <f>ROUND(E660*J660,2)</f>
        <v>0</v>
      </c>
      <c r="L660" s="175">
        <v>21</v>
      </c>
      <c r="M660" s="175">
        <f>G660*(1+L660/100)</f>
        <v>0</v>
      </c>
      <c r="N660" s="173">
        <v>0</v>
      </c>
      <c r="O660" s="173">
        <f>ROUND(E660*N660,2)</f>
        <v>0</v>
      </c>
      <c r="P660" s="173">
        <v>0</v>
      </c>
      <c r="Q660" s="173">
        <f>ROUND(E660*P660,2)</f>
        <v>0</v>
      </c>
      <c r="R660" s="175" t="s">
        <v>516</v>
      </c>
      <c r="S660" s="175" t="s">
        <v>163</v>
      </c>
      <c r="T660" s="176" t="s">
        <v>163</v>
      </c>
      <c r="U660" s="157">
        <v>0</v>
      </c>
      <c r="V660" s="157">
        <f>ROUND(E660*U660,2)</f>
        <v>0</v>
      </c>
      <c r="W660" s="157"/>
      <c r="X660" s="157" t="s">
        <v>164</v>
      </c>
      <c r="Y660" s="157" t="s">
        <v>165</v>
      </c>
      <c r="Z660" s="147"/>
      <c r="AA660" s="147"/>
      <c r="AB660" s="147"/>
      <c r="AC660" s="147"/>
      <c r="AD660" s="147"/>
      <c r="AE660" s="147"/>
      <c r="AF660" s="147"/>
      <c r="AG660" s="147" t="s">
        <v>166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2" x14ac:dyDescent="0.2">
      <c r="A661" s="154"/>
      <c r="B661" s="155"/>
      <c r="C661" s="180" t="s">
        <v>685</v>
      </c>
      <c r="D661" s="158"/>
      <c r="E661" s="159">
        <v>1.2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170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x14ac:dyDescent="0.2">
      <c r="A662" s="3"/>
      <c r="B662" s="4"/>
      <c r="C662" s="182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AE662">
        <v>12</v>
      </c>
      <c r="AF662">
        <v>21</v>
      </c>
      <c r="AG662" t="s">
        <v>143</v>
      </c>
    </row>
    <row r="663" spans="1:60" ht="13.6" x14ac:dyDescent="0.2">
      <c r="A663" s="150"/>
      <c r="B663" s="151" t="s">
        <v>29</v>
      </c>
      <c r="C663" s="183"/>
      <c r="D663" s="152"/>
      <c r="E663" s="153"/>
      <c r="F663" s="153"/>
      <c r="G663" s="169">
        <f>G8+G204+G261+G281+G299+G340+G417+G429+G451+G484+G507+G554+G564+G600+G604</f>
        <v>0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AE663">
        <f>SUMIF(L7:L661,AE662,G7:G661)</f>
        <v>0</v>
      </c>
      <c r="AF663">
        <f>SUMIF(L7:L661,AF662,G7:G661)</f>
        <v>0</v>
      </c>
      <c r="AG663" t="s">
        <v>686</v>
      </c>
    </row>
    <row r="664" spans="1:60" x14ac:dyDescent="0.2">
      <c r="C664" s="184"/>
      <c r="D664" s="10"/>
      <c r="AG664" t="s">
        <v>688</v>
      </c>
    </row>
    <row r="665" spans="1:60" x14ac:dyDescent="0.2">
      <c r="D665" s="10"/>
    </row>
    <row r="666" spans="1:60" x14ac:dyDescent="0.2">
      <c r="D666" s="10"/>
    </row>
    <row r="667" spans="1:60" x14ac:dyDescent="0.2">
      <c r="D667" s="10"/>
    </row>
    <row r="668" spans="1:60" x14ac:dyDescent="0.2">
      <c r="D668" s="10"/>
    </row>
    <row r="669" spans="1:60" x14ac:dyDescent="0.2">
      <c r="D669" s="10"/>
    </row>
    <row r="670" spans="1:60" x14ac:dyDescent="0.2">
      <c r="D670" s="10"/>
    </row>
    <row r="671" spans="1:60" x14ac:dyDescent="0.2">
      <c r="D671" s="10"/>
    </row>
    <row r="672" spans="1:60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msqjJ0BVZjkoFBa9fOLizHfamTtFRl2kvvkdwRIjAI36ZWr7CxFsXpY+cDUNDz2moxFTyMvgJpswgEb7TylXg==" saltValue="+KmR7Sdihg5z5N0ZT6Qnzg==" spinCount="100000" sheet="1" formatRows="0"/>
  <mergeCells count="289">
    <mergeCell ref="C14:G14"/>
    <mergeCell ref="C15:G15"/>
    <mergeCell ref="C18:G18"/>
    <mergeCell ref="C22:G22"/>
    <mergeCell ref="C27:G27"/>
    <mergeCell ref="C30:G30"/>
    <mergeCell ref="A1:G1"/>
    <mergeCell ref="C2:G2"/>
    <mergeCell ref="C3:G3"/>
    <mergeCell ref="C4:G4"/>
    <mergeCell ref="C10:G10"/>
    <mergeCell ref="C11:G11"/>
    <mergeCell ref="C47:G47"/>
    <mergeCell ref="C48:G48"/>
    <mergeCell ref="C51:G51"/>
    <mergeCell ref="C52:G52"/>
    <mergeCell ref="C55:G55"/>
    <mergeCell ref="C56:G56"/>
    <mergeCell ref="C33:G33"/>
    <mergeCell ref="C34:G34"/>
    <mergeCell ref="C37:G37"/>
    <mergeCell ref="C38:G38"/>
    <mergeCell ref="C41:G41"/>
    <mergeCell ref="C44:G44"/>
    <mergeCell ref="C75:G75"/>
    <mergeCell ref="C76:G76"/>
    <mergeCell ref="C80:G80"/>
    <mergeCell ref="C81:G81"/>
    <mergeCell ref="C84:G84"/>
    <mergeCell ref="C87:G87"/>
    <mergeCell ref="C59:G59"/>
    <mergeCell ref="C60:G60"/>
    <mergeCell ref="C66:G66"/>
    <mergeCell ref="C67:G67"/>
    <mergeCell ref="C70:G70"/>
    <mergeCell ref="C74:G74"/>
    <mergeCell ref="C102:G102"/>
    <mergeCell ref="C103:G103"/>
    <mergeCell ref="C106:G106"/>
    <mergeCell ref="C107:G107"/>
    <mergeCell ref="C110:G110"/>
    <mergeCell ref="C111:G111"/>
    <mergeCell ref="C88:G88"/>
    <mergeCell ref="C91:G91"/>
    <mergeCell ref="C94:G94"/>
    <mergeCell ref="C95:G95"/>
    <mergeCell ref="C98:G98"/>
    <mergeCell ref="C99:G99"/>
    <mergeCell ref="C120:G120"/>
    <mergeCell ref="C124:G124"/>
    <mergeCell ref="C125:G125"/>
    <mergeCell ref="C126:G126"/>
    <mergeCell ref="C127:G127"/>
    <mergeCell ref="C128:G128"/>
    <mergeCell ref="C114:G114"/>
    <mergeCell ref="C115:G115"/>
    <mergeCell ref="C116:G116"/>
    <mergeCell ref="C117:G117"/>
    <mergeCell ref="C118:G118"/>
    <mergeCell ref="C119:G119"/>
    <mergeCell ref="C137:G137"/>
    <mergeCell ref="C138:G138"/>
    <mergeCell ref="C141:G141"/>
    <mergeCell ref="C147:G147"/>
    <mergeCell ref="C148:G148"/>
    <mergeCell ref="C152:G152"/>
    <mergeCell ref="C129:G129"/>
    <mergeCell ref="C130:G130"/>
    <mergeCell ref="C133:G133"/>
    <mergeCell ref="C134:G134"/>
    <mergeCell ref="C135:G135"/>
    <mergeCell ref="C136:G136"/>
    <mergeCell ref="C165:G165"/>
    <mergeCell ref="C168:G168"/>
    <mergeCell ref="C169:G169"/>
    <mergeCell ref="C172:G172"/>
    <mergeCell ref="C175:G175"/>
    <mergeCell ref="C176:G176"/>
    <mergeCell ref="C153:G153"/>
    <mergeCell ref="C156:G156"/>
    <mergeCell ref="C157:G157"/>
    <mergeCell ref="C160:G160"/>
    <mergeCell ref="C161:G161"/>
    <mergeCell ref="C164:G164"/>
    <mergeCell ref="C191:G191"/>
    <mergeCell ref="C196:G196"/>
    <mergeCell ref="C199:G199"/>
    <mergeCell ref="C206:G206"/>
    <mergeCell ref="C209:G209"/>
    <mergeCell ref="C212:G212"/>
    <mergeCell ref="C177:G177"/>
    <mergeCell ref="C180:G180"/>
    <mergeCell ref="C181:G181"/>
    <mergeCell ref="C182:G182"/>
    <mergeCell ref="C185:G185"/>
    <mergeCell ref="C188:G188"/>
    <mergeCell ref="C231:G231"/>
    <mergeCell ref="C234:G234"/>
    <mergeCell ref="C238:G238"/>
    <mergeCell ref="C241:G241"/>
    <mergeCell ref="C244:G244"/>
    <mergeCell ref="C247:G247"/>
    <mergeCell ref="C215:G215"/>
    <mergeCell ref="C218:G218"/>
    <mergeCell ref="C219:G219"/>
    <mergeCell ref="C222:G222"/>
    <mergeCell ref="C225:G225"/>
    <mergeCell ref="C228:G228"/>
    <mergeCell ref="C265:G265"/>
    <mergeCell ref="C268:G268"/>
    <mergeCell ref="C269:G269"/>
    <mergeCell ref="C270:G270"/>
    <mergeCell ref="C273:G273"/>
    <mergeCell ref="C274:G274"/>
    <mergeCell ref="C250:G250"/>
    <mergeCell ref="C253:G253"/>
    <mergeCell ref="C256:G256"/>
    <mergeCell ref="C259:G259"/>
    <mergeCell ref="C263:G263"/>
    <mergeCell ref="C264:G264"/>
    <mergeCell ref="C288:G288"/>
    <mergeCell ref="C289:G289"/>
    <mergeCell ref="C292:G292"/>
    <mergeCell ref="C293:G293"/>
    <mergeCell ref="C296:G296"/>
    <mergeCell ref="C297:G297"/>
    <mergeCell ref="C275:G275"/>
    <mergeCell ref="C276:G276"/>
    <mergeCell ref="C279:G279"/>
    <mergeCell ref="C283:G283"/>
    <mergeCell ref="C284:G284"/>
    <mergeCell ref="C287:G287"/>
    <mergeCell ref="C315:G315"/>
    <mergeCell ref="C318:G318"/>
    <mergeCell ref="C319:G319"/>
    <mergeCell ref="C323:G323"/>
    <mergeCell ref="C324:G324"/>
    <mergeCell ref="C328:G328"/>
    <mergeCell ref="C301:G301"/>
    <mergeCell ref="C304:G304"/>
    <mergeCell ref="C307:G307"/>
    <mergeCell ref="C308:G308"/>
    <mergeCell ref="C311:G311"/>
    <mergeCell ref="C314:G314"/>
    <mergeCell ref="C344:G344"/>
    <mergeCell ref="C347:G347"/>
    <mergeCell ref="C348:G348"/>
    <mergeCell ref="C351:G351"/>
    <mergeCell ref="C352:G352"/>
    <mergeCell ref="C353:G353"/>
    <mergeCell ref="C329:G329"/>
    <mergeCell ref="C332:G332"/>
    <mergeCell ref="C335:G335"/>
    <mergeCell ref="C338:G338"/>
    <mergeCell ref="C342:G342"/>
    <mergeCell ref="C343:G343"/>
    <mergeCell ref="C368:G368"/>
    <mergeCell ref="C369:G369"/>
    <mergeCell ref="C372:G372"/>
    <mergeCell ref="C373:G373"/>
    <mergeCell ref="C374:G374"/>
    <mergeCell ref="C375:G375"/>
    <mergeCell ref="C356:G356"/>
    <mergeCell ref="C357:G357"/>
    <mergeCell ref="C360:G360"/>
    <mergeCell ref="C361:G361"/>
    <mergeCell ref="C364:G364"/>
    <mergeCell ref="C365:G365"/>
    <mergeCell ref="C388:G388"/>
    <mergeCell ref="C389:G389"/>
    <mergeCell ref="C390:G390"/>
    <mergeCell ref="C394:G394"/>
    <mergeCell ref="C395:G395"/>
    <mergeCell ref="C396:G396"/>
    <mergeCell ref="C378:G378"/>
    <mergeCell ref="C379:G379"/>
    <mergeCell ref="C382:G382"/>
    <mergeCell ref="C383:G383"/>
    <mergeCell ref="C386:G386"/>
    <mergeCell ref="C387:G387"/>
    <mergeCell ref="C407:G407"/>
    <mergeCell ref="C410:G410"/>
    <mergeCell ref="C411:G411"/>
    <mergeCell ref="C414:G414"/>
    <mergeCell ref="C415:G415"/>
    <mergeCell ref="C419:G419"/>
    <mergeCell ref="C399:G399"/>
    <mergeCell ref="C400:G400"/>
    <mergeCell ref="C401:G401"/>
    <mergeCell ref="C402:G402"/>
    <mergeCell ref="C405:G405"/>
    <mergeCell ref="C406:G406"/>
    <mergeCell ref="C431:G431"/>
    <mergeCell ref="C432:G432"/>
    <mergeCell ref="C435:G435"/>
    <mergeCell ref="C436:G436"/>
    <mergeCell ref="C439:G439"/>
    <mergeCell ref="C440:G440"/>
    <mergeCell ref="C420:G420"/>
    <mergeCell ref="C421:G421"/>
    <mergeCell ref="C424:G424"/>
    <mergeCell ref="C425:G425"/>
    <mergeCell ref="C426:G426"/>
    <mergeCell ref="C427:G427"/>
    <mergeCell ref="C454:G454"/>
    <mergeCell ref="C455:G455"/>
    <mergeCell ref="C459:G459"/>
    <mergeCell ref="C460:G460"/>
    <mergeCell ref="C463:G463"/>
    <mergeCell ref="C464:G464"/>
    <mergeCell ref="C441:G441"/>
    <mergeCell ref="C444:G444"/>
    <mergeCell ref="C445:G445"/>
    <mergeCell ref="C448:G448"/>
    <mergeCell ref="C449:G449"/>
    <mergeCell ref="C453:G453"/>
    <mergeCell ref="C477:G477"/>
    <mergeCell ref="C478:G478"/>
    <mergeCell ref="C479:G479"/>
    <mergeCell ref="C481:G481"/>
    <mergeCell ref="C482:G482"/>
    <mergeCell ref="C486:G486"/>
    <mergeCell ref="C465:G465"/>
    <mergeCell ref="C468:G468"/>
    <mergeCell ref="C469:G469"/>
    <mergeCell ref="C470:G470"/>
    <mergeCell ref="C473:G473"/>
    <mergeCell ref="C474:G474"/>
    <mergeCell ref="C502:G502"/>
    <mergeCell ref="C505:G505"/>
    <mergeCell ref="C509:G509"/>
    <mergeCell ref="C510:G510"/>
    <mergeCell ref="C513:G513"/>
    <mergeCell ref="C514:G514"/>
    <mergeCell ref="C487:G487"/>
    <mergeCell ref="C491:G491"/>
    <mergeCell ref="C492:G492"/>
    <mergeCell ref="C495:G495"/>
    <mergeCell ref="C496:G496"/>
    <mergeCell ref="C499:G499"/>
    <mergeCell ref="C527:G527"/>
    <mergeCell ref="C528:G528"/>
    <mergeCell ref="C531:G531"/>
    <mergeCell ref="C532:G532"/>
    <mergeCell ref="C535:G535"/>
    <mergeCell ref="C536:G536"/>
    <mergeCell ref="C515:G515"/>
    <mergeCell ref="C516:G516"/>
    <mergeCell ref="C519:G519"/>
    <mergeCell ref="C520:G520"/>
    <mergeCell ref="C523:G523"/>
    <mergeCell ref="C524:G524"/>
    <mergeCell ref="C558:G558"/>
    <mergeCell ref="C561:G561"/>
    <mergeCell ref="C562:G562"/>
    <mergeCell ref="C566:G566"/>
    <mergeCell ref="C567:G567"/>
    <mergeCell ref="C570:G570"/>
    <mergeCell ref="C537:G537"/>
    <mergeCell ref="C542:G542"/>
    <mergeCell ref="C546:G546"/>
    <mergeCell ref="C552:G552"/>
    <mergeCell ref="C556:G556"/>
    <mergeCell ref="C557:G557"/>
    <mergeCell ref="C583:G583"/>
    <mergeCell ref="C584:G584"/>
    <mergeCell ref="C587:G587"/>
    <mergeCell ref="C588:G588"/>
    <mergeCell ref="C589:G589"/>
    <mergeCell ref="C592:G592"/>
    <mergeCell ref="C571:G571"/>
    <mergeCell ref="C574:G574"/>
    <mergeCell ref="C575:G575"/>
    <mergeCell ref="C578:G578"/>
    <mergeCell ref="C579:G579"/>
    <mergeCell ref="C582:G582"/>
    <mergeCell ref="C657:G657"/>
    <mergeCell ref="C612:G612"/>
    <mergeCell ref="C623:G623"/>
    <mergeCell ref="C630:G630"/>
    <mergeCell ref="C633:G633"/>
    <mergeCell ref="C636:G636"/>
    <mergeCell ref="C645:G645"/>
    <mergeCell ref="C593:G593"/>
    <mergeCell ref="C597:G597"/>
    <mergeCell ref="C598:G598"/>
    <mergeCell ref="C602:G602"/>
    <mergeCell ref="C606:G606"/>
    <mergeCell ref="C609:G6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5B30-4682-4559-90BD-E5D0D76147C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56</v>
      </c>
      <c r="C3" s="255" t="s">
        <v>57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50</v>
      </c>
      <c r="C4" s="258" t="s">
        <v>51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78</v>
      </c>
      <c r="C8" s="178" t="s">
        <v>79</v>
      </c>
      <c r="D8" s="165"/>
      <c r="E8" s="166"/>
      <c r="F8" s="167"/>
      <c r="G8" s="167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7.0000000000000007E-2</v>
      </c>
      <c r="P8" s="166"/>
      <c r="Q8" s="166">
        <f>SUM(Q9:Q13)</f>
        <v>0</v>
      </c>
      <c r="R8" s="167"/>
      <c r="S8" s="167"/>
      <c r="T8" s="168"/>
      <c r="U8" s="162"/>
      <c r="V8" s="162">
        <f>SUM(V9:V13)</f>
        <v>21.31</v>
      </c>
      <c r="W8" s="162"/>
      <c r="X8" s="162"/>
      <c r="Y8" s="162"/>
      <c r="AG8" t="s">
        <v>158</v>
      </c>
    </row>
    <row r="9" spans="1:60" ht="21.75" outlineLevel="1" x14ac:dyDescent="0.2">
      <c r="A9" s="170">
        <v>1</v>
      </c>
      <c r="B9" s="171" t="s">
        <v>689</v>
      </c>
      <c r="C9" s="179" t="s">
        <v>690</v>
      </c>
      <c r="D9" s="172" t="s">
        <v>186</v>
      </c>
      <c r="E9" s="173">
        <v>219.7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3.3E-4</v>
      </c>
      <c r="O9" s="173">
        <f>ROUND(E9*N9,2)</f>
        <v>7.0000000000000007E-2</v>
      </c>
      <c r="P9" s="173">
        <v>0</v>
      </c>
      <c r="Q9" s="173">
        <f>ROUND(E9*P9,2)</f>
        <v>0</v>
      </c>
      <c r="R9" s="175" t="s">
        <v>691</v>
      </c>
      <c r="S9" s="175" t="s">
        <v>163</v>
      </c>
      <c r="T9" s="176" t="s">
        <v>163</v>
      </c>
      <c r="U9" s="157">
        <v>9.7000000000000003E-2</v>
      </c>
      <c r="V9" s="157">
        <f>ROUND(E9*U9,2)</f>
        <v>21.31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692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693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0" t="s">
        <v>1346</v>
      </c>
      <c r="D12" s="158"/>
      <c r="E12" s="159">
        <v>71.3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0" t="s">
        <v>1347</v>
      </c>
      <c r="D13" s="158"/>
      <c r="E13" s="159">
        <v>148.4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.6" x14ac:dyDescent="0.2">
      <c r="A14" s="163" t="s">
        <v>157</v>
      </c>
      <c r="B14" s="164" t="s">
        <v>90</v>
      </c>
      <c r="C14" s="178" t="s">
        <v>91</v>
      </c>
      <c r="D14" s="165"/>
      <c r="E14" s="166"/>
      <c r="F14" s="167"/>
      <c r="G14" s="167">
        <f>SUMIF(AG15:AG44,"&lt;&gt;NOR",G15:G44)</f>
        <v>0</v>
      </c>
      <c r="H14" s="167"/>
      <c r="I14" s="167">
        <f>SUM(I15:I44)</f>
        <v>0</v>
      </c>
      <c r="J14" s="167"/>
      <c r="K14" s="167">
        <f>SUM(K15:K44)</f>
        <v>0</v>
      </c>
      <c r="L14" s="167"/>
      <c r="M14" s="167">
        <f>SUM(M15:M44)</f>
        <v>0</v>
      </c>
      <c r="N14" s="166"/>
      <c r="O14" s="166">
        <f>SUM(O15:O44)</f>
        <v>0</v>
      </c>
      <c r="P14" s="166"/>
      <c r="Q14" s="166">
        <f>SUM(Q15:Q44)</f>
        <v>0</v>
      </c>
      <c r="R14" s="167"/>
      <c r="S14" s="167"/>
      <c r="T14" s="168"/>
      <c r="U14" s="162"/>
      <c r="V14" s="162">
        <f>SUM(V15:V44)</f>
        <v>0</v>
      </c>
      <c r="W14" s="162"/>
      <c r="X14" s="162"/>
      <c r="Y14" s="162"/>
      <c r="AG14" t="s">
        <v>158</v>
      </c>
    </row>
    <row r="15" spans="1:60" ht="21.75" outlineLevel="1" x14ac:dyDescent="0.2">
      <c r="A15" s="170">
        <v>2</v>
      </c>
      <c r="B15" s="171" t="s">
        <v>695</v>
      </c>
      <c r="C15" s="179" t="s">
        <v>696</v>
      </c>
      <c r="D15" s="172" t="s">
        <v>338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309</v>
      </c>
      <c r="T15" s="176" t="s">
        <v>310</v>
      </c>
      <c r="U15" s="157">
        <v>0</v>
      </c>
      <c r="V15" s="157">
        <f>ROUND(E15*U15,2)</f>
        <v>0</v>
      </c>
      <c r="W15" s="157"/>
      <c r="X15" s="157" t="s">
        <v>164</v>
      </c>
      <c r="Y15" s="157" t="s">
        <v>165</v>
      </c>
      <c r="Z15" s="147"/>
      <c r="AA15" s="147"/>
      <c r="AB15" s="147"/>
      <c r="AC15" s="147"/>
      <c r="AD15" s="147"/>
      <c r="AE15" s="147"/>
      <c r="AF15" s="147"/>
      <c r="AG15" s="147" t="s">
        <v>166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0" t="s">
        <v>697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2" t="s">
        <v>698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7" t="str">
        <f>C17</f>
        <v>- Kompletní dodávka předizolovaného potrubí v rozsahu celé trasy. Viz montážní schéma a koordinační situace.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0" t="s">
        <v>72</v>
      </c>
      <c r="D18" s="158"/>
      <c r="E18" s="159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3</v>
      </c>
      <c r="B19" s="171" t="s">
        <v>699</v>
      </c>
      <c r="C19" s="179" t="s">
        <v>700</v>
      </c>
      <c r="D19" s="172" t="s">
        <v>338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309</v>
      </c>
      <c r="T19" s="176" t="s">
        <v>310</v>
      </c>
      <c r="U19" s="157">
        <v>0</v>
      </c>
      <c r="V19" s="157">
        <f>ROUND(E19*U19,2)</f>
        <v>0</v>
      </c>
      <c r="W19" s="157"/>
      <c r="X19" s="157" t="s">
        <v>164</v>
      </c>
      <c r="Y19" s="157" t="s">
        <v>165</v>
      </c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0" t="s">
        <v>701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0" t="s">
        <v>72</v>
      </c>
      <c r="D21" s="158"/>
      <c r="E21" s="159">
        <v>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4</v>
      </c>
      <c r="B22" s="171" t="s">
        <v>702</v>
      </c>
      <c r="C22" s="179" t="s">
        <v>703</v>
      </c>
      <c r="D22" s="172" t="s">
        <v>338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309</v>
      </c>
      <c r="T22" s="176" t="s">
        <v>310</v>
      </c>
      <c r="U22" s="157">
        <v>0</v>
      </c>
      <c r="V22" s="157">
        <f>ROUND(E22*U22,2)</f>
        <v>0</v>
      </c>
      <c r="W22" s="157"/>
      <c r="X22" s="157" t="s">
        <v>164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0" t="s">
        <v>701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0" t="s">
        <v>72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5</v>
      </c>
      <c r="B25" s="171" t="s">
        <v>704</v>
      </c>
      <c r="C25" s="179" t="s">
        <v>705</v>
      </c>
      <c r="D25" s="172" t="s">
        <v>338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309</v>
      </c>
      <c r="T25" s="176" t="s">
        <v>310</v>
      </c>
      <c r="U25" s="157">
        <v>0</v>
      </c>
      <c r="V25" s="157">
        <f>ROUND(E25*U25,2)</f>
        <v>0</v>
      </c>
      <c r="W25" s="157"/>
      <c r="X25" s="157" t="s">
        <v>164</v>
      </c>
      <c r="Y25" s="157" t="s">
        <v>165</v>
      </c>
      <c r="Z25" s="147"/>
      <c r="AA25" s="147"/>
      <c r="AB25" s="147"/>
      <c r="AC25" s="147"/>
      <c r="AD25" s="147"/>
      <c r="AE25" s="147"/>
      <c r="AF25" s="147"/>
      <c r="AG25" s="147" t="s">
        <v>166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0" t="s">
        <v>701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0" t="s">
        <v>72</v>
      </c>
      <c r="D27" s="158"/>
      <c r="E27" s="159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0">
        <v>6</v>
      </c>
      <c r="B28" s="171" t="s">
        <v>706</v>
      </c>
      <c r="C28" s="179" t="s">
        <v>707</v>
      </c>
      <c r="D28" s="172" t="s">
        <v>338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309</v>
      </c>
      <c r="T28" s="176" t="s">
        <v>310</v>
      </c>
      <c r="U28" s="157">
        <v>0</v>
      </c>
      <c r="V28" s="157">
        <f>ROUND(E28*U28,2)</f>
        <v>0</v>
      </c>
      <c r="W28" s="157"/>
      <c r="X28" s="157" t="s">
        <v>164</v>
      </c>
      <c r="Y28" s="157" t="s">
        <v>165</v>
      </c>
      <c r="Z28" s="147"/>
      <c r="AA28" s="147"/>
      <c r="AB28" s="147"/>
      <c r="AC28" s="147"/>
      <c r="AD28" s="147"/>
      <c r="AE28" s="147"/>
      <c r="AF28" s="147"/>
      <c r="AG28" s="147" t="s">
        <v>166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0" t="s">
        <v>701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0" t="s">
        <v>72</v>
      </c>
      <c r="D30" s="158"/>
      <c r="E30" s="159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0">
        <v>7</v>
      </c>
      <c r="B31" s="171" t="s">
        <v>708</v>
      </c>
      <c r="C31" s="179" t="s">
        <v>709</v>
      </c>
      <c r="D31" s="172" t="s">
        <v>338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309</v>
      </c>
      <c r="T31" s="176" t="s">
        <v>310</v>
      </c>
      <c r="U31" s="157">
        <v>0</v>
      </c>
      <c r="V31" s="157">
        <f>ROUND(E31*U31,2)</f>
        <v>0</v>
      </c>
      <c r="W31" s="157"/>
      <c r="X31" s="157" t="s">
        <v>164</v>
      </c>
      <c r="Y31" s="157" t="s">
        <v>165</v>
      </c>
      <c r="Z31" s="147"/>
      <c r="AA31" s="147"/>
      <c r="AB31" s="147"/>
      <c r="AC31" s="147"/>
      <c r="AD31" s="147"/>
      <c r="AE31" s="147"/>
      <c r="AF31" s="147"/>
      <c r="AG31" s="147" t="s">
        <v>166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0" t="s">
        <v>701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168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0" t="s">
        <v>72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0">
        <v>8</v>
      </c>
      <c r="B34" s="171" t="s">
        <v>710</v>
      </c>
      <c r="C34" s="179" t="s">
        <v>711</v>
      </c>
      <c r="D34" s="172" t="s">
        <v>338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309</v>
      </c>
      <c r="T34" s="176" t="s">
        <v>310</v>
      </c>
      <c r="U34" s="157">
        <v>0</v>
      </c>
      <c r="V34" s="157">
        <f>ROUND(E34*U34,2)</f>
        <v>0</v>
      </c>
      <c r="W34" s="157"/>
      <c r="X34" s="157" t="s">
        <v>164</v>
      </c>
      <c r="Y34" s="157" t="s">
        <v>165</v>
      </c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0" t="s">
        <v>701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0" t="s">
        <v>72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9</v>
      </c>
      <c r="B37" s="171" t="s">
        <v>712</v>
      </c>
      <c r="C37" s="179" t="s">
        <v>713</v>
      </c>
      <c r="D37" s="172" t="s">
        <v>338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309</v>
      </c>
      <c r="T37" s="176" t="s">
        <v>310</v>
      </c>
      <c r="U37" s="157">
        <v>0</v>
      </c>
      <c r="V37" s="157">
        <f>ROUND(E37*U37,2)</f>
        <v>0</v>
      </c>
      <c r="W37" s="157"/>
      <c r="X37" s="157" t="s">
        <v>164</v>
      </c>
      <c r="Y37" s="157" t="s">
        <v>165</v>
      </c>
      <c r="Z37" s="147"/>
      <c r="AA37" s="147"/>
      <c r="AB37" s="147"/>
      <c r="AC37" s="147"/>
      <c r="AD37" s="147"/>
      <c r="AE37" s="147"/>
      <c r="AF37" s="147"/>
      <c r="AG37" s="147" t="s">
        <v>166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0" t="s">
        <v>72</v>
      </c>
      <c r="D38" s="158"/>
      <c r="E38" s="159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0">
        <v>10</v>
      </c>
      <c r="B39" s="171" t="s">
        <v>714</v>
      </c>
      <c r="C39" s="179" t="s">
        <v>715</v>
      </c>
      <c r="D39" s="172" t="s">
        <v>338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309</v>
      </c>
      <c r="T39" s="176" t="s">
        <v>310</v>
      </c>
      <c r="U39" s="157">
        <v>0</v>
      </c>
      <c r="V39" s="157">
        <f>ROUND(E39*U39,2)</f>
        <v>0</v>
      </c>
      <c r="W39" s="157"/>
      <c r="X39" s="157" t="s">
        <v>164</v>
      </c>
      <c r="Y39" s="157" t="s">
        <v>165</v>
      </c>
      <c r="Z39" s="147"/>
      <c r="AA39" s="147"/>
      <c r="AB39" s="147"/>
      <c r="AC39" s="147"/>
      <c r="AD39" s="147"/>
      <c r="AE39" s="147"/>
      <c r="AF39" s="147"/>
      <c r="AG39" s="147" t="s">
        <v>166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0" t="s">
        <v>716</v>
      </c>
      <c r="D40" s="251"/>
      <c r="E40" s="251"/>
      <c r="F40" s="251"/>
      <c r="G40" s="251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0" t="s">
        <v>72</v>
      </c>
      <c r="D41" s="158"/>
      <c r="E41" s="159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11</v>
      </c>
      <c r="B42" s="171" t="s">
        <v>521</v>
      </c>
      <c r="C42" s="179" t="s">
        <v>522</v>
      </c>
      <c r="D42" s="172" t="s">
        <v>523</v>
      </c>
      <c r="E42" s="173">
        <v>3500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 t="s">
        <v>318</v>
      </c>
      <c r="S42" s="175" t="s">
        <v>524</v>
      </c>
      <c r="T42" s="176" t="s">
        <v>524</v>
      </c>
      <c r="U42" s="157">
        <v>0</v>
      </c>
      <c r="V42" s="157">
        <f>ROUND(E42*U42,2)</f>
        <v>0</v>
      </c>
      <c r="W42" s="157"/>
      <c r="X42" s="157" t="s">
        <v>319</v>
      </c>
      <c r="Y42" s="157" t="s">
        <v>165</v>
      </c>
      <c r="Z42" s="147"/>
      <c r="AA42" s="147"/>
      <c r="AB42" s="147"/>
      <c r="AC42" s="147"/>
      <c r="AD42" s="147"/>
      <c r="AE42" s="147"/>
      <c r="AF42" s="147"/>
      <c r="AG42" s="147" t="s">
        <v>320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.75" outlineLevel="2" x14ac:dyDescent="0.2">
      <c r="A43" s="154"/>
      <c r="B43" s="155"/>
      <c r="C43" s="250" t="s">
        <v>717</v>
      </c>
      <c r="D43" s="251"/>
      <c r="E43" s="251"/>
      <c r="F43" s="251"/>
      <c r="G43" s="25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168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7" t="str">
        <f>C43</f>
        <v>Drobný instalační materiál, spojovací materiál, konektory, štítky, vývodky, kabelový managment, lišty, podložky, matice, šrouby, měděné dráty červené a modré barvy, atd.</v>
      </c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0" t="s">
        <v>718</v>
      </c>
      <c r="D44" s="158"/>
      <c r="E44" s="159">
        <v>3500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13.6" x14ac:dyDescent="0.2">
      <c r="A45" s="163" t="s">
        <v>157</v>
      </c>
      <c r="B45" s="164" t="s">
        <v>96</v>
      </c>
      <c r="C45" s="178" t="s">
        <v>97</v>
      </c>
      <c r="D45" s="165"/>
      <c r="E45" s="166"/>
      <c r="F45" s="167"/>
      <c r="G45" s="167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0</v>
      </c>
      <c r="L45" s="167"/>
      <c r="M45" s="167">
        <f>SUM(M46:M47)</f>
        <v>0</v>
      </c>
      <c r="N45" s="166"/>
      <c r="O45" s="166">
        <f>SUM(O46:O47)</f>
        <v>0.09</v>
      </c>
      <c r="P45" s="166"/>
      <c r="Q45" s="166">
        <f>SUM(Q46:Q47)</f>
        <v>0</v>
      </c>
      <c r="R45" s="167"/>
      <c r="S45" s="167"/>
      <c r="T45" s="168"/>
      <c r="U45" s="162"/>
      <c r="V45" s="162">
        <f>SUM(V46:V47)</f>
        <v>3.9</v>
      </c>
      <c r="W45" s="162"/>
      <c r="X45" s="162"/>
      <c r="Y45" s="162"/>
      <c r="AG45" t="s">
        <v>158</v>
      </c>
    </row>
    <row r="46" spans="1:60" outlineLevel="1" x14ac:dyDescent="0.2">
      <c r="A46" s="170">
        <v>12</v>
      </c>
      <c r="B46" s="171" t="s">
        <v>719</v>
      </c>
      <c r="C46" s="179" t="s">
        <v>720</v>
      </c>
      <c r="D46" s="172" t="s">
        <v>161</v>
      </c>
      <c r="E46" s="173">
        <v>15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5.9100000000000003E-3</v>
      </c>
      <c r="O46" s="173">
        <f>ROUND(E46*N46,2)</f>
        <v>0.09</v>
      </c>
      <c r="P46" s="173">
        <v>0</v>
      </c>
      <c r="Q46" s="173">
        <f>ROUND(E46*P46,2)</f>
        <v>0</v>
      </c>
      <c r="R46" s="175" t="s">
        <v>721</v>
      </c>
      <c r="S46" s="175" t="s">
        <v>163</v>
      </c>
      <c r="T46" s="176" t="s">
        <v>163</v>
      </c>
      <c r="U46" s="157">
        <v>0.26</v>
      </c>
      <c r="V46" s="157">
        <f>ROUND(E46*U46,2)</f>
        <v>3.9</v>
      </c>
      <c r="W46" s="157"/>
      <c r="X46" s="157" t="s">
        <v>164</v>
      </c>
      <c r="Y46" s="157" t="s">
        <v>165</v>
      </c>
      <c r="Z46" s="147"/>
      <c r="AA46" s="147"/>
      <c r="AB46" s="147"/>
      <c r="AC46" s="147"/>
      <c r="AD46" s="147"/>
      <c r="AE46" s="147"/>
      <c r="AF46" s="147"/>
      <c r="AG46" s="147" t="s">
        <v>166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0" t="s">
        <v>722</v>
      </c>
      <c r="D47" s="158"/>
      <c r="E47" s="159">
        <v>15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13.6" x14ac:dyDescent="0.2">
      <c r="A48" s="163" t="s">
        <v>157</v>
      </c>
      <c r="B48" s="164" t="s">
        <v>102</v>
      </c>
      <c r="C48" s="178" t="s">
        <v>103</v>
      </c>
      <c r="D48" s="165"/>
      <c r="E48" s="166"/>
      <c r="F48" s="167"/>
      <c r="G48" s="167">
        <f>SUMIF(AG49:AG55,"&lt;&gt;NOR",G49:G55)</f>
        <v>0</v>
      </c>
      <c r="H48" s="167"/>
      <c r="I48" s="167">
        <f>SUM(I49:I55)</f>
        <v>0</v>
      </c>
      <c r="J48" s="167"/>
      <c r="K48" s="167">
        <f>SUM(K49:K55)</f>
        <v>0</v>
      </c>
      <c r="L48" s="167"/>
      <c r="M48" s="167">
        <f>SUM(M49:M55)</f>
        <v>0</v>
      </c>
      <c r="N48" s="166"/>
      <c r="O48" s="166">
        <f>SUM(O49:O55)</f>
        <v>0</v>
      </c>
      <c r="P48" s="166"/>
      <c r="Q48" s="166">
        <f>SUM(Q49:Q55)</f>
        <v>0</v>
      </c>
      <c r="R48" s="167"/>
      <c r="S48" s="167"/>
      <c r="T48" s="168"/>
      <c r="U48" s="162"/>
      <c r="V48" s="162">
        <f>SUM(V49:V55)</f>
        <v>4.49</v>
      </c>
      <c r="W48" s="162"/>
      <c r="X48" s="162"/>
      <c r="Y48" s="162"/>
      <c r="AG48" t="s">
        <v>158</v>
      </c>
    </row>
    <row r="49" spans="1:60" outlineLevel="1" x14ac:dyDescent="0.2">
      <c r="A49" s="170">
        <v>13</v>
      </c>
      <c r="B49" s="171" t="s">
        <v>723</v>
      </c>
      <c r="C49" s="179" t="s">
        <v>724</v>
      </c>
      <c r="D49" s="172" t="s">
        <v>324</v>
      </c>
      <c r="E49" s="173">
        <v>12.03177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 t="s">
        <v>494</v>
      </c>
      <c r="S49" s="175" t="s">
        <v>163</v>
      </c>
      <c r="T49" s="176" t="s">
        <v>163</v>
      </c>
      <c r="U49" s="157">
        <v>0.373</v>
      </c>
      <c r="V49" s="157">
        <f>ROUND(E49*U49,2)</f>
        <v>4.49</v>
      </c>
      <c r="W49" s="157"/>
      <c r="X49" s="157" t="s">
        <v>164</v>
      </c>
      <c r="Y49" s="157" t="s">
        <v>165</v>
      </c>
      <c r="Z49" s="147"/>
      <c r="AA49" s="147"/>
      <c r="AB49" s="147"/>
      <c r="AC49" s="147"/>
      <c r="AD49" s="147"/>
      <c r="AE49" s="147"/>
      <c r="AF49" s="147"/>
      <c r="AG49" s="147" t="s">
        <v>166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48" t="s">
        <v>725</v>
      </c>
      <c r="D50" s="249"/>
      <c r="E50" s="249"/>
      <c r="F50" s="249"/>
      <c r="G50" s="24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188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7" t="str">
        <f>C50</f>
        <v>svařovaných (vodovody, plynovody, teplovody, shybky, produktovody - 827 1.2, 827 2.2, 827 4.2, 827 5.2, 827 6.2) včetně drobných objektů,</v>
      </c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726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0" t="s">
        <v>1348</v>
      </c>
      <c r="D52" s="158"/>
      <c r="E52" s="159">
        <v>0.83765999999999996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0" t="s">
        <v>1349</v>
      </c>
      <c r="D53" s="158"/>
      <c r="E53" s="159">
        <v>1.0361499999999999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0" t="s">
        <v>1350</v>
      </c>
      <c r="D54" s="158"/>
      <c r="E54" s="159">
        <v>3.9535200000000001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0" t="s">
        <v>1351</v>
      </c>
      <c r="D55" s="158"/>
      <c r="E55" s="159">
        <v>6.20444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13.6" x14ac:dyDescent="0.2">
      <c r="A56" s="163" t="s">
        <v>157</v>
      </c>
      <c r="B56" s="164" t="s">
        <v>106</v>
      </c>
      <c r="C56" s="178" t="s">
        <v>107</v>
      </c>
      <c r="D56" s="165"/>
      <c r="E56" s="166"/>
      <c r="F56" s="167"/>
      <c r="G56" s="167">
        <f>SUMIF(AG57:AG80,"&lt;&gt;NOR",G57:G80)</f>
        <v>0</v>
      </c>
      <c r="H56" s="167"/>
      <c r="I56" s="167">
        <f>SUM(I57:I80)</f>
        <v>0</v>
      </c>
      <c r="J56" s="167"/>
      <c r="K56" s="167">
        <f>SUM(K57:K80)</f>
        <v>0</v>
      </c>
      <c r="L56" s="167"/>
      <c r="M56" s="167">
        <f>SUM(M57:M80)</f>
        <v>0</v>
      </c>
      <c r="N56" s="166"/>
      <c r="O56" s="166">
        <f>SUM(O57:O80)</f>
        <v>0.45999999999999996</v>
      </c>
      <c r="P56" s="166"/>
      <c r="Q56" s="166">
        <f>SUM(Q57:Q80)</f>
        <v>14.56</v>
      </c>
      <c r="R56" s="167"/>
      <c r="S56" s="167"/>
      <c r="T56" s="168"/>
      <c r="U56" s="162"/>
      <c r="V56" s="162">
        <f>SUM(V57:V80)</f>
        <v>154.52000000000001</v>
      </c>
      <c r="W56" s="162"/>
      <c r="X56" s="162"/>
      <c r="Y56" s="162"/>
      <c r="AG56" t="s">
        <v>158</v>
      </c>
    </row>
    <row r="57" spans="1:60" ht="21.75" outlineLevel="1" x14ac:dyDescent="0.2">
      <c r="A57" s="170">
        <v>14</v>
      </c>
      <c r="B57" s="171" t="s">
        <v>730</v>
      </c>
      <c r="C57" s="179" t="s">
        <v>731</v>
      </c>
      <c r="D57" s="172" t="s">
        <v>161</v>
      </c>
      <c r="E57" s="173">
        <v>735.55254000000002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1.9800000000000002E-2</v>
      </c>
      <c r="Q57" s="173">
        <f>ROUND(E57*P57,2)</f>
        <v>14.56</v>
      </c>
      <c r="R57" s="175" t="s">
        <v>732</v>
      </c>
      <c r="S57" s="175" t="s">
        <v>163</v>
      </c>
      <c r="T57" s="176" t="s">
        <v>163</v>
      </c>
      <c r="U57" s="157">
        <v>0.2</v>
      </c>
      <c r="V57" s="157">
        <f>ROUND(E57*U57,2)</f>
        <v>147.11000000000001</v>
      </c>
      <c r="W57" s="157"/>
      <c r="X57" s="157" t="s">
        <v>164</v>
      </c>
      <c r="Y57" s="157" t="s">
        <v>165</v>
      </c>
      <c r="Z57" s="147"/>
      <c r="AA57" s="147"/>
      <c r="AB57" s="147"/>
      <c r="AC57" s="147"/>
      <c r="AD57" s="147"/>
      <c r="AE57" s="147"/>
      <c r="AF57" s="147"/>
      <c r="AG57" s="147" t="s">
        <v>166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0" t="s">
        <v>1352</v>
      </c>
      <c r="D58" s="158"/>
      <c r="E58" s="159">
        <v>9.7967999999999993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0" t="s">
        <v>1353</v>
      </c>
      <c r="D59" s="158"/>
      <c r="E59" s="159">
        <v>62.39808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0" t="s">
        <v>1354</v>
      </c>
      <c r="D60" s="158"/>
      <c r="E60" s="159">
        <v>74.479230000000001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0" t="s">
        <v>1355</v>
      </c>
      <c r="D61" s="158"/>
      <c r="E61" s="159">
        <v>282.17012999999997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0" t="s">
        <v>1356</v>
      </c>
      <c r="D62" s="158"/>
      <c r="E62" s="159">
        <v>306.70828999999998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.75" outlineLevel="1" x14ac:dyDescent="0.2">
      <c r="A63" s="170">
        <v>15</v>
      </c>
      <c r="B63" s="171" t="s">
        <v>737</v>
      </c>
      <c r="C63" s="179" t="s">
        <v>738</v>
      </c>
      <c r="D63" s="172" t="s">
        <v>335</v>
      </c>
      <c r="E63" s="173">
        <v>12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 t="s">
        <v>732</v>
      </c>
      <c r="S63" s="175" t="s">
        <v>163</v>
      </c>
      <c r="T63" s="176" t="s">
        <v>163</v>
      </c>
      <c r="U63" s="157">
        <v>0.5</v>
      </c>
      <c r="V63" s="157">
        <f>ROUND(E63*U63,2)</f>
        <v>6</v>
      </c>
      <c r="W63" s="157"/>
      <c r="X63" s="157" t="s">
        <v>164</v>
      </c>
      <c r="Y63" s="157" t="s">
        <v>165</v>
      </c>
      <c r="Z63" s="147"/>
      <c r="AA63" s="147"/>
      <c r="AB63" s="147"/>
      <c r="AC63" s="147"/>
      <c r="AD63" s="147"/>
      <c r="AE63" s="147"/>
      <c r="AF63" s="147"/>
      <c r="AG63" s="147" t="s">
        <v>166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0" t="s">
        <v>739</v>
      </c>
      <c r="D64" s="158"/>
      <c r="E64" s="159">
        <v>12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16</v>
      </c>
      <c r="B65" s="171" t="s">
        <v>1357</v>
      </c>
      <c r="C65" s="179" t="s">
        <v>1358</v>
      </c>
      <c r="D65" s="172" t="s">
        <v>186</v>
      </c>
      <c r="E65" s="173">
        <v>5.7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1E-3</v>
      </c>
      <c r="O65" s="173">
        <f>ROUND(E65*N65,2)</f>
        <v>0.01</v>
      </c>
      <c r="P65" s="173">
        <v>0</v>
      </c>
      <c r="Q65" s="173">
        <f>ROUND(E65*P65,2)</f>
        <v>0</v>
      </c>
      <c r="R65" s="175"/>
      <c r="S65" s="175" t="s">
        <v>309</v>
      </c>
      <c r="T65" s="176" t="s">
        <v>310</v>
      </c>
      <c r="U65" s="157">
        <v>0</v>
      </c>
      <c r="V65" s="157">
        <f>ROUND(E65*U65,2)</f>
        <v>0</v>
      </c>
      <c r="W65" s="157"/>
      <c r="X65" s="157" t="s">
        <v>164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0" t="s">
        <v>701</v>
      </c>
      <c r="D66" s="251"/>
      <c r="E66" s="251"/>
      <c r="F66" s="251"/>
      <c r="G66" s="25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0" t="s">
        <v>1359</v>
      </c>
      <c r="D67" s="158"/>
      <c r="E67" s="159">
        <v>5.7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17</v>
      </c>
      <c r="B68" s="171" t="s">
        <v>1360</v>
      </c>
      <c r="C68" s="179" t="s">
        <v>1361</v>
      </c>
      <c r="D68" s="172" t="s">
        <v>186</v>
      </c>
      <c r="E68" s="173">
        <v>11.9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1E-3</v>
      </c>
      <c r="O68" s="173">
        <f>ROUND(E68*N68,2)</f>
        <v>0.01</v>
      </c>
      <c r="P68" s="173">
        <v>0</v>
      </c>
      <c r="Q68" s="173">
        <f>ROUND(E68*P68,2)</f>
        <v>0</v>
      </c>
      <c r="R68" s="175"/>
      <c r="S68" s="175" t="s">
        <v>309</v>
      </c>
      <c r="T68" s="176" t="s">
        <v>310</v>
      </c>
      <c r="U68" s="157">
        <v>0</v>
      </c>
      <c r="V68" s="157">
        <f>ROUND(E68*U68,2)</f>
        <v>0</v>
      </c>
      <c r="W68" s="157"/>
      <c r="X68" s="157" t="s">
        <v>164</v>
      </c>
      <c r="Y68" s="157" t="s">
        <v>165</v>
      </c>
      <c r="Z68" s="147"/>
      <c r="AA68" s="147"/>
      <c r="AB68" s="147"/>
      <c r="AC68" s="147"/>
      <c r="AD68" s="147"/>
      <c r="AE68" s="147"/>
      <c r="AF68" s="147"/>
      <c r="AG68" s="147" t="s">
        <v>166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0" t="s">
        <v>701</v>
      </c>
      <c r="D69" s="251"/>
      <c r="E69" s="251"/>
      <c r="F69" s="251"/>
      <c r="G69" s="25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0" t="s">
        <v>1362</v>
      </c>
      <c r="D70" s="158"/>
      <c r="E70" s="159">
        <v>11.9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170</v>
      </c>
      <c r="AH70" s="147">
        <v>5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0">
        <v>18</v>
      </c>
      <c r="B71" s="171" t="s">
        <v>743</v>
      </c>
      <c r="C71" s="179" t="s">
        <v>744</v>
      </c>
      <c r="D71" s="172" t="s">
        <v>186</v>
      </c>
      <c r="E71" s="173">
        <v>56.2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4.0000000000000001E-3</v>
      </c>
      <c r="O71" s="173">
        <f>ROUND(E71*N71,2)</f>
        <v>0.22</v>
      </c>
      <c r="P71" s="173">
        <v>0</v>
      </c>
      <c r="Q71" s="173">
        <f>ROUND(E71*P71,2)</f>
        <v>0</v>
      </c>
      <c r="R71" s="175"/>
      <c r="S71" s="175" t="s">
        <v>309</v>
      </c>
      <c r="T71" s="176" t="s">
        <v>310</v>
      </c>
      <c r="U71" s="157">
        <v>0</v>
      </c>
      <c r="V71" s="157">
        <f>ROUND(E71*U71,2)</f>
        <v>0</v>
      </c>
      <c r="W71" s="157"/>
      <c r="X71" s="157" t="s">
        <v>164</v>
      </c>
      <c r="Y71" s="157" t="s">
        <v>165</v>
      </c>
      <c r="Z71" s="147"/>
      <c r="AA71" s="147"/>
      <c r="AB71" s="147"/>
      <c r="AC71" s="147"/>
      <c r="AD71" s="147"/>
      <c r="AE71" s="147"/>
      <c r="AF71" s="147"/>
      <c r="AG71" s="147" t="s">
        <v>166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0" t="s">
        <v>701</v>
      </c>
      <c r="D72" s="251"/>
      <c r="E72" s="251"/>
      <c r="F72" s="251"/>
      <c r="G72" s="251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0" t="s">
        <v>1363</v>
      </c>
      <c r="D73" s="158"/>
      <c r="E73" s="159">
        <v>56.2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19</v>
      </c>
      <c r="B74" s="171" t="s">
        <v>746</v>
      </c>
      <c r="C74" s="179" t="s">
        <v>1364</v>
      </c>
      <c r="D74" s="172" t="s">
        <v>186</v>
      </c>
      <c r="E74" s="173">
        <v>55.5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4.0000000000000001E-3</v>
      </c>
      <c r="O74" s="173">
        <f>ROUND(E74*N74,2)</f>
        <v>0.22</v>
      </c>
      <c r="P74" s="173">
        <v>0</v>
      </c>
      <c r="Q74" s="173">
        <f>ROUND(E74*P74,2)</f>
        <v>0</v>
      </c>
      <c r="R74" s="175"/>
      <c r="S74" s="175" t="s">
        <v>309</v>
      </c>
      <c r="T74" s="176" t="s">
        <v>310</v>
      </c>
      <c r="U74" s="157">
        <v>0</v>
      </c>
      <c r="V74" s="157">
        <f>ROUND(E74*U74,2)</f>
        <v>0</v>
      </c>
      <c r="W74" s="157"/>
      <c r="X74" s="157" t="s">
        <v>164</v>
      </c>
      <c r="Y74" s="157" t="s">
        <v>165</v>
      </c>
      <c r="Z74" s="147"/>
      <c r="AA74" s="147"/>
      <c r="AB74" s="147"/>
      <c r="AC74" s="147"/>
      <c r="AD74" s="147"/>
      <c r="AE74" s="147"/>
      <c r="AF74" s="147"/>
      <c r="AG74" s="147" t="s">
        <v>166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0" t="s">
        <v>701</v>
      </c>
      <c r="D75" s="251"/>
      <c r="E75" s="251"/>
      <c r="F75" s="251"/>
      <c r="G75" s="251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0" t="s">
        <v>1365</v>
      </c>
      <c r="D76" s="158"/>
      <c r="E76" s="159">
        <v>55.5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170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0">
        <v>20</v>
      </c>
      <c r="B77" s="171" t="s">
        <v>749</v>
      </c>
      <c r="C77" s="179" t="s">
        <v>750</v>
      </c>
      <c r="D77" s="172" t="s">
        <v>324</v>
      </c>
      <c r="E77" s="173">
        <v>0.46439999999999998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 t="s">
        <v>732</v>
      </c>
      <c r="S77" s="175" t="s">
        <v>163</v>
      </c>
      <c r="T77" s="176" t="s">
        <v>163</v>
      </c>
      <c r="U77" s="157">
        <v>1.74</v>
      </c>
      <c r="V77" s="157">
        <f>ROUND(E77*U77,2)</f>
        <v>0.81</v>
      </c>
      <c r="W77" s="157"/>
      <c r="X77" s="157" t="s">
        <v>751</v>
      </c>
      <c r="Y77" s="157" t="s">
        <v>165</v>
      </c>
      <c r="Z77" s="147"/>
      <c r="AA77" s="147"/>
      <c r="AB77" s="147"/>
      <c r="AC77" s="147"/>
      <c r="AD77" s="147"/>
      <c r="AE77" s="147"/>
      <c r="AF77" s="147"/>
      <c r="AG77" s="147" t="s">
        <v>752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48" t="s">
        <v>753</v>
      </c>
      <c r="D78" s="249"/>
      <c r="E78" s="249"/>
      <c r="F78" s="249"/>
      <c r="G78" s="249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1.75" outlineLevel="1" x14ac:dyDescent="0.2">
      <c r="A79" s="170">
        <v>21</v>
      </c>
      <c r="B79" s="171" t="s">
        <v>754</v>
      </c>
      <c r="C79" s="179" t="s">
        <v>755</v>
      </c>
      <c r="D79" s="172" t="s">
        <v>324</v>
      </c>
      <c r="E79" s="173">
        <v>0.46439999999999998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732</v>
      </c>
      <c r="S79" s="175" t="s">
        <v>163</v>
      </c>
      <c r="T79" s="176" t="s">
        <v>163</v>
      </c>
      <c r="U79" s="157">
        <v>1.282</v>
      </c>
      <c r="V79" s="157">
        <f>ROUND(E79*U79,2)</f>
        <v>0.6</v>
      </c>
      <c r="W79" s="157"/>
      <c r="X79" s="157" t="s">
        <v>751</v>
      </c>
      <c r="Y79" s="157" t="s">
        <v>165</v>
      </c>
      <c r="Z79" s="147"/>
      <c r="AA79" s="147"/>
      <c r="AB79" s="147"/>
      <c r="AC79" s="147"/>
      <c r="AD79" s="147"/>
      <c r="AE79" s="147"/>
      <c r="AF79" s="147"/>
      <c r="AG79" s="147" t="s">
        <v>752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48" t="s">
        <v>753</v>
      </c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188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13.6" x14ac:dyDescent="0.2">
      <c r="A81" s="163" t="s">
        <v>157</v>
      </c>
      <c r="B81" s="164" t="s">
        <v>108</v>
      </c>
      <c r="C81" s="178" t="s">
        <v>109</v>
      </c>
      <c r="D81" s="165"/>
      <c r="E81" s="166"/>
      <c r="F81" s="167"/>
      <c r="G81" s="167">
        <f>SUMIF(AG82:AG142,"&lt;&gt;NOR",G82:G142)</f>
        <v>0</v>
      </c>
      <c r="H81" s="167"/>
      <c r="I81" s="167">
        <f>SUM(I82:I142)</f>
        <v>0</v>
      </c>
      <c r="J81" s="167"/>
      <c r="K81" s="167">
        <f>SUM(K82:K142)</f>
        <v>0</v>
      </c>
      <c r="L81" s="167"/>
      <c r="M81" s="167">
        <f>SUM(M82:M142)</f>
        <v>0</v>
      </c>
      <c r="N81" s="166"/>
      <c r="O81" s="166">
        <f>SUM(O82:O142)</f>
        <v>3.2599999999999989</v>
      </c>
      <c r="P81" s="166"/>
      <c r="Q81" s="166">
        <f>SUM(Q82:Q142)</f>
        <v>13.25</v>
      </c>
      <c r="R81" s="167"/>
      <c r="S81" s="167"/>
      <c r="T81" s="168"/>
      <c r="U81" s="162"/>
      <c r="V81" s="162">
        <f>SUM(V82:V142)</f>
        <v>331.15000000000003</v>
      </c>
      <c r="W81" s="162"/>
      <c r="X81" s="162"/>
      <c r="Y81" s="162"/>
      <c r="AG81" t="s">
        <v>158</v>
      </c>
    </row>
    <row r="82" spans="1:60" outlineLevel="1" x14ac:dyDescent="0.2">
      <c r="A82" s="170">
        <v>22</v>
      </c>
      <c r="B82" s="171" t="s">
        <v>1366</v>
      </c>
      <c r="C82" s="179" t="s">
        <v>1367</v>
      </c>
      <c r="D82" s="172" t="s">
        <v>186</v>
      </c>
      <c r="E82" s="173">
        <v>5.7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1.0359999999999999E-2</v>
      </c>
      <c r="O82" s="173">
        <f>ROUND(E82*N82,2)</f>
        <v>0.06</v>
      </c>
      <c r="P82" s="173">
        <v>0</v>
      </c>
      <c r="Q82" s="173">
        <f>ROUND(E82*P82,2)</f>
        <v>0</v>
      </c>
      <c r="R82" s="175" t="s">
        <v>758</v>
      </c>
      <c r="S82" s="175" t="s">
        <v>163</v>
      </c>
      <c r="T82" s="176" t="s">
        <v>163</v>
      </c>
      <c r="U82" s="157">
        <v>0.54300000000000004</v>
      </c>
      <c r="V82" s="157">
        <f>ROUND(E82*U82,2)</f>
        <v>3.1</v>
      </c>
      <c r="W82" s="157"/>
      <c r="X82" s="157" t="s">
        <v>164</v>
      </c>
      <c r="Y82" s="157" t="s">
        <v>165</v>
      </c>
      <c r="Z82" s="147"/>
      <c r="AA82" s="147"/>
      <c r="AB82" s="147"/>
      <c r="AC82" s="147"/>
      <c r="AD82" s="147"/>
      <c r="AE82" s="147"/>
      <c r="AF82" s="147"/>
      <c r="AG82" s="147" t="s">
        <v>166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0" t="s">
        <v>764</v>
      </c>
      <c r="D83" s="251"/>
      <c r="E83" s="251"/>
      <c r="F83" s="251"/>
      <c r="G83" s="251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168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0" t="s">
        <v>1368</v>
      </c>
      <c r="D84" s="158"/>
      <c r="E84" s="159">
        <v>5.7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0">
        <v>23</v>
      </c>
      <c r="B85" s="171" t="s">
        <v>756</v>
      </c>
      <c r="C85" s="179" t="s">
        <v>757</v>
      </c>
      <c r="D85" s="172" t="s">
        <v>186</v>
      </c>
      <c r="E85" s="173">
        <v>19.5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2.0000000000000002E-5</v>
      </c>
      <c r="O85" s="173">
        <f>ROUND(E85*N85,2)</f>
        <v>0</v>
      </c>
      <c r="P85" s="173">
        <v>3.2000000000000002E-3</v>
      </c>
      <c r="Q85" s="173">
        <f>ROUND(E85*P85,2)</f>
        <v>0.06</v>
      </c>
      <c r="R85" s="175" t="s">
        <v>758</v>
      </c>
      <c r="S85" s="175" t="s">
        <v>163</v>
      </c>
      <c r="T85" s="176" t="s">
        <v>163</v>
      </c>
      <c r="U85" s="157">
        <v>5.2999999999999999E-2</v>
      </c>
      <c r="V85" s="157">
        <f>ROUND(E85*U85,2)</f>
        <v>1.03</v>
      </c>
      <c r="W85" s="157"/>
      <c r="X85" s="157" t="s">
        <v>164</v>
      </c>
      <c r="Y85" s="157" t="s">
        <v>165</v>
      </c>
      <c r="Z85" s="147"/>
      <c r="AA85" s="147"/>
      <c r="AB85" s="147"/>
      <c r="AC85" s="147"/>
      <c r="AD85" s="147"/>
      <c r="AE85" s="147"/>
      <c r="AF85" s="147"/>
      <c r="AG85" s="147" t="s">
        <v>166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0" t="s">
        <v>759</v>
      </c>
      <c r="D86" s="251"/>
      <c r="E86" s="251"/>
      <c r="F86" s="251"/>
      <c r="G86" s="25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168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0" t="s">
        <v>1369</v>
      </c>
      <c r="D87" s="158"/>
      <c r="E87" s="159">
        <v>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170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0" t="s">
        <v>1370</v>
      </c>
      <c r="D88" s="158"/>
      <c r="E88" s="159">
        <v>16.5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24</v>
      </c>
      <c r="B89" s="171" t="s">
        <v>1371</v>
      </c>
      <c r="C89" s="179" t="s">
        <v>1372</v>
      </c>
      <c r="D89" s="172" t="s">
        <v>186</v>
      </c>
      <c r="E89" s="173">
        <v>124.2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5.0000000000000002E-5</v>
      </c>
      <c r="O89" s="173">
        <f>ROUND(E89*N89,2)</f>
        <v>0.01</v>
      </c>
      <c r="P89" s="173">
        <v>5.3200000000000001E-3</v>
      </c>
      <c r="Q89" s="173">
        <f>ROUND(E89*P89,2)</f>
        <v>0.66</v>
      </c>
      <c r="R89" s="175" t="s">
        <v>758</v>
      </c>
      <c r="S89" s="175" t="s">
        <v>163</v>
      </c>
      <c r="T89" s="176" t="s">
        <v>163</v>
      </c>
      <c r="U89" s="157">
        <v>0.10299999999999999</v>
      </c>
      <c r="V89" s="157">
        <f>ROUND(E89*U89,2)</f>
        <v>12.79</v>
      </c>
      <c r="W89" s="157"/>
      <c r="X89" s="157" t="s">
        <v>164</v>
      </c>
      <c r="Y89" s="157" t="s">
        <v>165</v>
      </c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0" t="s">
        <v>759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0" t="s">
        <v>1373</v>
      </c>
      <c r="D91" s="158"/>
      <c r="E91" s="159">
        <v>124.2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1.75" outlineLevel="1" x14ac:dyDescent="0.2">
      <c r="A92" s="170">
        <v>25</v>
      </c>
      <c r="B92" s="171" t="s">
        <v>1374</v>
      </c>
      <c r="C92" s="179" t="s">
        <v>1375</v>
      </c>
      <c r="D92" s="172" t="s">
        <v>186</v>
      </c>
      <c r="E92" s="173">
        <v>11.9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1.048E-2</v>
      </c>
      <c r="O92" s="173">
        <f>ROUND(E92*N92,2)</f>
        <v>0.12</v>
      </c>
      <c r="P92" s="173">
        <v>0</v>
      </c>
      <c r="Q92" s="173">
        <f>ROUND(E92*P92,2)</f>
        <v>0</v>
      </c>
      <c r="R92" s="175" t="s">
        <v>758</v>
      </c>
      <c r="S92" s="175" t="s">
        <v>163</v>
      </c>
      <c r="T92" s="176" t="s">
        <v>163</v>
      </c>
      <c r="U92" s="157">
        <v>0.58099999999999996</v>
      </c>
      <c r="V92" s="157">
        <f>ROUND(E92*U92,2)</f>
        <v>6.91</v>
      </c>
      <c r="W92" s="157"/>
      <c r="X92" s="157" t="s">
        <v>164</v>
      </c>
      <c r="Y92" s="157" t="s">
        <v>165</v>
      </c>
      <c r="Z92" s="147"/>
      <c r="AA92" s="147"/>
      <c r="AB92" s="147"/>
      <c r="AC92" s="147"/>
      <c r="AD92" s="147"/>
      <c r="AE92" s="147"/>
      <c r="AF92" s="147"/>
      <c r="AG92" s="147" t="s">
        <v>166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0" t="s">
        <v>764</v>
      </c>
      <c r="D93" s="251"/>
      <c r="E93" s="251"/>
      <c r="F93" s="251"/>
      <c r="G93" s="25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0" t="s">
        <v>1376</v>
      </c>
      <c r="D94" s="158"/>
      <c r="E94" s="159">
        <v>11.9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1.75" outlineLevel="1" x14ac:dyDescent="0.2">
      <c r="A95" s="170">
        <v>26</v>
      </c>
      <c r="B95" s="171" t="s">
        <v>766</v>
      </c>
      <c r="C95" s="179" t="s">
        <v>767</v>
      </c>
      <c r="D95" s="172" t="s">
        <v>186</v>
      </c>
      <c r="E95" s="173">
        <v>56.2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1.5339999999999999E-2</v>
      </c>
      <c r="O95" s="173">
        <f>ROUND(E95*N95,2)</f>
        <v>0.86</v>
      </c>
      <c r="P95" s="173">
        <v>0</v>
      </c>
      <c r="Q95" s="173">
        <f>ROUND(E95*P95,2)</f>
        <v>0</v>
      </c>
      <c r="R95" s="175" t="s">
        <v>758</v>
      </c>
      <c r="S95" s="175" t="s">
        <v>163</v>
      </c>
      <c r="T95" s="176" t="s">
        <v>163</v>
      </c>
      <c r="U95" s="157">
        <v>0.78100000000000003</v>
      </c>
      <c r="V95" s="157">
        <f>ROUND(E95*U95,2)</f>
        <v>43.89</v>
      </c>
      <c r="W95" s="157"/>
      <c r="X95" s="157" t="s">
        <v>164</v>
      </c>
      <c r="Y95" s="157" t="s">
        <v>165</v>
      </c>
      <c r="Z95" s="147"/>
      <c r="AA95" s="147"/>
      <c r="AB95" s="147"/>
      <c r="AC95" s="147"/>
      <c r="AD95" s="147"/>
      <c r="AE95" s="147"/>
      <c r="AF95" s="147"/>
      <c r="AG95" s="147" t="s">
        <v>166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0" t="s">
        <v>764</v>
      </c>
      <c r="D96" s="251"/>
      <c r="E96" s="251"/>
      <c r="F96" s="251"/>
      <c r="G96" s="251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168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0" t="s">
        <v>1377</v>
      </c>
      <c r="D97" s="158"/>
      <c r="E97" s="159">
        <v>56.2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1.75" outlineLevel="1" x14ac:dyDescent="0.2">
      <c r="A98" s="170">
        <v>27</v>
      </c>
      <c r="B98" s="171" t="s">
        <v>769</v>
      </c>
      <c r="C98" s="179" t="s">
        <v>770</v>
      </c>
      <c r="D98" s="172" t="s">
        <v>186</v>
      </c>
      <c r="E98" s="173">
        <v>55.5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2.3029999999999998E-2</v>
      </c>
      <c r="O98" s="173">
        <f>ROUND(E98*N98,2)</f>
        <v>1.28</v>
      </c>
      <c r="P98" s="173">
        <v>0</v>
      </c>
      <c r="Q98" s="173">
        <f>ROUND(E98*P98,2)</f>
        <v>0</v>
      </c>
      <c r="R98" s="175" t="s">
        <v>758</v>
      </c>
      <c r="S98" s="175" t="s">
        <v>163</v>
      </c>
      <c r="T98" s="176" t="s">
        <v>163</v>
      </c>
      <c r="U98" s="157">
        <v>0.98899999999999999</v>
      </c>
      <c r="V98" s="157">
        <f>ROUND(E98*U98,2)</f>
        <v>54.89</v>
      </c>
      <c r="W98" s="157"/>
      <c r="X98" s="157" t="s">
        <v>164</v>
      </c>
      <c r="Y98" s="157" t="s">
        <v>165</v>
      </c>
      <c r="Z98" s="147"/>
      <c r="AA98" s="147"/>
      <c r="AB98" s="147"/>
      <c r="AC98" s="147"/>
      <c r="AD98" s="147"/>
      <c r="AE98" s="147"/>
      <c r="AF98" s="147"/>
      <c r="AG98" s="147" t="s">
        <v>166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0" t="s">
        <v>764</v>
      </c>
      <c r="D99" s="251"/>
      <c r="E99" s="251"/>
      <c r="F99" s="251"/>
      <c r="G99" s="251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0" t="s">
        <v>1378</v>
      </c>
      <c r="D100" s="158"/>
      <c r="E100" s="159">
        <v>55.5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28</v>
      </c>
      <c r="B101" s="171" t="s">
        <v>772</v>
      </c>
      <c r="C101" s="179" t="s">
        <v>773</v>
      </c>
      <c r="D101" s="172" t="s">
        <v>186</v>
      </c>
      <c r="E101" s="173">
        <v>125.5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6.0000000000000002E-5</v>
      </c>
      <c r="O101" s="173">
        <f>ROUND(E101*N101,2)</f>
        <v>0.01</v>
      </c>
      <c r="P101" s="173">
        <v>8.4100000000000008E-3</v>
      </c>
      <c r="Q101" s="173">
        <f>ROUND(E101*P101,2)</f>
        <v>1.06</v>
      </c>
      <c r="R101" s="175" t="s">
        <v>758</v>
      </c>
      <c r="S101" s="175" t="s">
        <v>163</v>
      </c>
      <c r="T101" s="176" t="s">
        <v>163</v>
      </c>
      <c r="U101" s="157">
        <v>0.187</v>
      </c>
      <c r="V101" s="157">
        <f>ROUND(E101*U101,2)</f>
        <v>23.47</v>
      </c>
      <c r="W101" s="157"/>
      <c r="X101" s="157" t="s">
        <v>164</v>
      </c>
      <c r="Y101" s="157" t="s">
        <v>165</v>
      </c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0" t="s">
        <v>759</v>
      </c>
      <c r="D102" s="251"/>
      <c r="E102" s="251"/>
      <c r="F102" s="251"/>
      <c r="G102" s="251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168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0" t="s">
        <v>1379</v>
      </c>
      <c r="D103" s="158"/>
      <c r="E103" s="159">
        <v>125.5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0">
        <v>29</v>
      </c>
      <c r="B104" s="171" t="s">
        <v>775</v>
      </c>
      <c r="C104" s="179" t="s">
        <v>776</v>
      </c>
      <c r="D104" s="172" t="s">
        <v>186</v>
      </c>
      <c r="E104" s="173">
        <v>306.7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1E-4</v>
      </c>
      <c r="O104" s="173">
        <f>ROUND(E104*N104,2)</f>
        <v>0.03</v>
      </c>
      <c r="P104" s="173">
        <v>1.384E-2</v>
      </c>
      <c r="Q104" s="173">
        <f>ROUND(E104*P104,2)</f>
        <v>4.24</v>
      </c>
      <c r="R104" s="175" t="s">
        <v>758</v>
      </c>
      <c r="S104" s="175" t="s">
        <v>163</v>
      </c>
      <c r="T104" s="176" t="s">
        <v>163</v>
      </c>
      <c r="U104" s="157">
        <v>0.19800000000000001</v>
      </c>
      <c r="V104" s="157">
        <f>ROUND(E104*U104,2)</f>
        <v>60.73</v>
      </c>
      <c r="W104" s="157"/>
      <c r="X104" s="157" t="s">
        <v>164</v>
      </c>
      <c r="Y104" s="157" t="s">
        <v>165</v>
      </c>
      <c r="Z104" s="147"/>
      <c r="AA104" s="147"/>
      <c r="AB104" s="147"/>
      <c r="AC104" s="147"/>
      <c r="AD104" s="147"/>
      <c r="AE104" s="147"/>
      <c r="AF104" s="147"/>
      <c r="AG104" s="147" t="s">
        <v>166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0" t="s">
        <v>759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168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0" t="s">
        <v>1380</v>
      </c>
      <c r="D106" s="158"/>
      <c r="E106" s="159">
        <v>306.7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30</v>
      </c>
      <c r="B107" s="171" t="s">
        <v>778</v>
      </c>
      <c r="C107" s="179" t="s">
        <v>779</v>
      </c>
      <c r="D107" s="172" t="s">
        <v>186</v>
      </c>
      <c r="E107" s="173">
        <v>306.2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1.2999999999999999E-4</v>
      </c>
      <c r="O107" s="173">
        <f>ROUND(E107*N107,2)</f>
        <v>0.04</v>
      </c>
      <c r="P107" s="173">
        <v>2.359E-2</v>
      </c>
      <c r="Q107" s="173">
        <f>ROUND(E107*P107,2)</f>
        <v>7.22</v>
      </c>
      <c r="R107" s="175" t="s">
        <v>758</v>
      </c>
      <c r="S107" s="175" t="s">
        <v>163</v>
      </c>
      <c r="T107" s="176" t="s">
        <v>163</v>
      </c>
      <c r="U107" s="157">
        <v>0.20799999999999999</v>
      </c>
      <c r="V107" s="157">
        <f>ROUND(E107*U107,2)</f>
        <v>63.69</v>
      </c>
      <c r="W107" s="157"/>
      <c r="X107" s="157" t="s">
        <v>164</v>
      </c>
      <c r="Y107" s="157" t="s">
        <v>165</v>
      </c>
      <c r="Z107" s="147"/>
      <c r="AA107" s="147"/>
      <c r="AB107" s="147"/>
      <c r="AC107" s="147"/>
      <c r="AD107" s="147"/>
      <c r="AE107" s="147"/>
      <c r="AF107" s="147"/>
      <c r="AG107" s="147" t="s">
        <v>166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0" t="s">
        <v>759</v>
      </c>
      <c r="D108" s="251"/>
      <c r="E108" s="251"/>
      <c r="F108" s="251"/>
      <c r="G108" s="251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168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0" t="s">
        <v>1381</v>
      </c>
      <c r="D109" s="158"/>
      <c r="E109" s="159">
        <v>306.2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0">
        <v>31</v>
      </c>
      <c r="B110" s="171" t="s">
        <v>781</v>
      </c>
      <c r="C110" s="179" t="s">
        <v>782</v>
      </c>
      <c r="D110" s="172" t="s">
        <v>335</v>
      </c>
      <c r="E110" s="173">
        <v>2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4.0000000000000003E-5</v>
      </c>
      <c r="O110" s="173">
        <f>ROUND(E110*N110,2)</f>
        <v>0</v>
      </c>
      <c r="P110" s="173">
        <v>7.0499999999999998E-3</v>
      </c>
      <c r="Q110" s="173">
        <f>ROUND(E110*P110,2)</f>
        <v>0.01</v>
      </c>
      <c r="R110" s="175" t="s">
        <v>758</v>
      </c>
      <c r="S110" s="175" t="s">
        <v>163</v>
      </c>
      <c r="T110" s="176" t="s">
        <v>163</v>
      </c>
      <c r="U110" s="157">
        <v>9.2999999999999999E-2</v>
      </c>
      <c r="V110" s="157">
        <f>ROUND(E110*U110,2)</f>
        <v>0.19</v>
      </c>
      <c r="W110" s="157"/>
      <c r="X110" s="157" t="s">
        <v>164</v>
      </c>
      <c r="Y110" s="157" t="s">
        <v>165</v>
      </c>
      <c r="Z110" s="147"/>
      <c r="AA110" s="147"/>
      <c r="AB110" s="147"/>
      <c r="AC110" s="147"/>
      <c r="AD110" s="147"/>
      <c r="AE110" s="147"/>
      <c r="AF110" s="147"/>
      <c r="AG110" s="147" t="s">
        <v>166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0" t="s">
        <v>759</v>
      </c>
      <c r="D111" s="251"/>
      <c r="E111" s="251"/>
      <c r="F111" s="251"/>
      <c r="G111" s="251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0" t="s">
        <v>76</v>
      </c>
      <c r="D112" s="158"/>
      <c r="E112" s="159">
        <v>2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1.75" outlineLevel="1" x14ac:dyDescent="0.2">
      <c r="A113" s="170">
        <v>32</v>
      </c>
      <c r="B113" s="171" t="s">
        <v>1382</v>
      </c>
      <c r="C113" s="179" t="s">
        <v>1383</v>
      </c>
      <c r="D113" s="172" t="s">
        <v>186</v>
      </c>
      <c r="E113" s="173">
        <v>127.1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 t="s">
        <v>758</v>
      </c>
      <c r="S113" s="175" t="s">
        <v>163</v>
      </c>
      <c r="T113" s="176" t="s">
        <v>163</v>
      </c>
      <c r="U113" s="157">
        <v>3.2000000000000001E-2</v>
      </c>
      <c r="V113" s="157">
        <f>ROUND(E113*U113,2)</f>
        <v>4.07</v>
      </c>
      <c r="W113" s="157"/>
      <c r="X113" s="157" t="s">
        <v>164</v>
      </c>
      <c r="Y113" s="157" t="s">
        <v>165</v>
      </c>
      <c r="Z113" s="147"/>
      <c r="AA113" s="147"/>
      <c r="AB113" s="147"/>
      <c r="AC113" s="147"/>
      <c r="AD113" s="147"/>
      <c r="AE113" s="147"/>
      <c r="AF113" s="147"/>
      <c r="AG113" s="147" t="s">
        <v>166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0" t="s">
        <v>785</v>
      </c>
      <c r="D114" s="251"/>
      <c r="E114" s="251"/>
      <c r="F114" s="251"/>
      <c r="G114" s="251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168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0" t="s">
        <v>1359</v>
      </c>
      <c r="D115" s="158"/>
      <c r="E115" s="159">
        <v>5.7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0" t="s">
        <v>1384</v>
      </c>
      <c r="D116" s="158"/>
      <c r="E116" s="159">
        <v>121.4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170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1.75" outlineLevel="1" x14ac:dyDescent="0.2">
      <c r="A117" s="170">
        <v>33</v>
      </c>
      <c r="B117" s="171" t="s">
        <v>1385</v>
      </c>
      <c r="C117" s="179" t="s">
        <v>1386</v>
      </c>
      <c r="D117" s="172" t="s">
        <v>186</v>
      </c>
      <c r="E117" s="173">
        <v>133.80000000000001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 t="s">
        <v>758</v>
      </c>
      <c r="S117" s="175" t="s">
        <v>163</v>
      </c>
      <c r="T117" s="176" t="s">
        <v>163</v>
      </c>
      <c r="U117" s="157">
        <v>4.1000000000000002E-2</v>
      </c>
      <c r="V117" s="157">
        <f>ROUND(E117*U117,2)</f>
        <v>5.49</v>
      </c>
      <c r="W117" s="157"/>
      <c r="X117" s="157" t="s">
        <v>164</v>
      </c>
      <c r="Y117" s="157" t="s">
        <v>165</v>
      </c>
      <c r="Z117" s="147"/>
      <c r="AA117" s="147"/>
      <c r="AB117" s="147"/>
      <c r="AC117" s="147"/>
      <c r="AD117" s="147"/>
      <c r="AE117" s="147"/>
      <c r="AF117" s="147"/>
      <c r="AG117" s="147" t="s">
        <v>166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0" t="s">
        <v>785</v>
      </c>
      <c r="D118" s="251"/>
      <c r="E118" s="251"/>
      <c r="F118" s="251"/>
      <c r="G118" s="251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168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0" t="s">
        <v>1362</v>
      </c>
      <c r="D119" s="158"/>
      <c r="E119" s="159">
        <v>11.9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0" t="s">
        <v>1387</v>
      </c>
      <c r="D120" s="158"/>
      <c r="E120" s="159">
        <v>121.9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170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0">
        <v>34</v>
      </c>
      <c r="B121" s="171" t="s">
        <v>786</v>
      </c>
      <c r="C121" s="179" t="s">
        <v>787</v>
      </c>
      <c r="D121" s="172" t="s">
        <v>186</v>
      </c>
      <c r="E121" s="173">
        <v>316.3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 t="s">
        <v>758</v>
      </c>
      <c r="S121" s="175" t="s">
        <v>163</v>
      </c>
      <c r="T121" s="176" t="s">
        <v>163</v>
      </c>
      <c r="U121" s="157">
        <v>5.2999999999999999E-2</v>
      </c>
      <c r="V121" s="157">
        <f>ROUND(E121*U121,2)</f>
        <v>16.760000000000002</v>
      </c>
      <c r="W121" s="157"/>
      <c r="X121" s="157" t="s">
        <v>164</v>
      </c>
      <c r="Y121" s="157" t="s">
        <v>165</v>
      </c>
      <c r="Z121" s="147"/>
      <c r="AA121" s="147"/>
      <c r="AB121" s="147"/>
      <c r="AC121" s="147"/>
      <c r="AD121" s="147"/>
      <c r="AE121" s="147"/>
      <c r="AF121" s="147"/>
      <c r="AG121" s="147" t="s">
        <v>166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0" t="s">
        <v>785</v>
      </c>
      <c r="D122" s="251"/>
      <c r="E122" s="251"/>
      <c r="F122" s="251"/>
      <c r="G122" s="251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168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0" t="s">
        <v>1363</v>
      </c>
      <c r="D123" s="158"/>
      <c r="E123" s="159">
        <v>56.2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0" t="s">
        <v>1388</v>
      </c>
      <c r="D124" s="158"/>
      <c r="E124" s="159">
        <v>260.10000000000002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170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0">
        <v>35</v>
      </c>
      <c r="B125" s="171" t="s">
        <v>790</v>
      </c>
      <c r="C125" s="179" t="s">
        <v>791</v>
      </c>
      <c r="D125" s="172" t="s">
        <v>186</v>
      </c>
      <c r="E125" s="173">
        <v>315.10000000000002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 t="s">
        <v>758</v>
      </c>
      <c r="S125" s="175" t="s">
        <v>163</v>
      </c>
      <c r="T125" s="176" t="s">
        <v>163</v>
      </c>
      <c r="U125" s="157">
        <v>6.3E-2</v>
      </c>
      <c r="V125" s="157">
        <f>ROUND(E125*U125,2)</f>
        <v>19.850000000000001</v>
      </c>
      <c r="W125" s="157"/>
      <c r="X125" s="157" t="s">
        <v>164</v>
      </c>
      <c r="Y125" s="157" t="s">
        <v>165</v>
      </c>
      <c r="Z125" s="147"/>
      <c r="AA125" s="147"/>
      <c r="AB125" s="147"/>
      <c r="AC125" s="147"/>
      <c r="AD125" s="147"/>
      <c r="AE125" s="147"/>
      <c r="AF125" s="147"/>
      <c r="AG125" s="147" t="s">
        <v>166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0" t="s">
        <v>785</v>
      </c>
      <c r="D126" s="251"/>
      <c r="E126" s="251"/>
      <c r="F126" s="251"/>
      <c r="G126" s="251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168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0" t="s">
        <v>1365</v>
      </c>
      <c r="D127" s="158"/>
      <c r="E127" s="159">
        <v>55.5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0" t="s">
        <v>1389</v>
      </c>
      <c r="D128" s="158"/>
      <c r="E128" s="159">
        <v>259.60000000000002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170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0">
        <v>36</v>
      </c>
      <c r="B129" s="171" t="s">
        <v>1390</v>
      </c>
      <c r="C129" s="179" t="s">
        <v>1391</v>
      </c>
      <c r="D129" s="172" t="s">
        <v>335</v>
      </c>
      <c r="E129" s="173">
        <v>4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3.0000000000000001E-3</v>
      </c>
      <c r="O129" s="173">
        <f>ROUND(E129*N129,2)</f>
        <v>0.01</v>
      </c>
      <c r="P129" s="173">
        <v>0</v>
      </c>
      <c r="Q129" s="173">
        <f>ROUND(E129*P129,2)</f>
        <v>0</v>
      </c>
      <c r="R129" s="175"/>
      <c r="S129" s="175" t="s">
        <v>309</v>
      </c>
      <c r="T129" s="176" t="s">
        <v>310</v>
      </c>
      <c r="U129" s="157">
        <v>0</v>
      </c>
      <c r="V129" s="157">
        <f>ROUND(E129*U129,2)</f>
        <v>0</v>
      </c>
      <c r="W129" s="157"/>
      <c r="X129" s="157" t="s">
        <v>319</v>
      </c>
      <c r="Y129" s="157" t="s">
        <v>165</v>
      </c>
      <c r="Z129" s="147"/>
      <c r="AA129" s="147"/>
      <c r="AB129" s="147"/>
      <c r="AC129" s="147"/>
      <c r="AD129" s="147"/>
      <c r="AE129" s="147"/>
      <c r="AF129" s="147"/>
      <c r="AG129" s="147" t="s">
        <v>320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0" t="s">
        <v>80</v>
      </c>
      <c r="D130" s="158"/>
      <c r="E130" s="159">
        <v>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0">
        <v>37</v>
      </c>
      <c r="B131" s="171" t="s">
        <v>1392</v>
      </c>
      <c r="C131" s="179" t="s">
        <v>1393</v>
      </c>
      <c r="D131" s="172" t="s">
        <v>335</v>
      </c>
      <c r="E131" s="173">
        <v>4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3.0000000000000001E-3</v>
      </c>
      <c r="O131" s="173">
        <f>ROUND(E131*N131,2)</f>
        <v>0.01</v>
      </c>
      <c r="P131" s="173">
        <v>0</v>
      </c>
      <c r="Q131" s="173">
        <f>ROUND(E131*P131,2)</f>
        <v>0</v>
      </c>
      <c r="R131" s="175"/>
      <c r="S131" s="175" t="s">
        <v>309</v>
      </c>
      <c r="T131" s="176" t="s">
        <v>310</v>
      </c>
      <c r="U131" s="157">
        <v>0</v>
      </c>
      <c r="V131" s="157">
        <f>ROUND(E131*U131,2)</f>
        <v>0</v>
      </c>
      <c r="W131" s="157"/>
      <c r="X131" s="157" t="s">
        <v>319</v>
      </c>
      <c r="Y131" s="157" t="s">
        <v>165</v>
      </c>
      <c r="Z131" s="147"/>
      <c r="AA131" s="147"/>
      <c r="AB131" s="147"/>
      <c r="AC131" s="147"/>
      <c r="AD131" s="147"/>
      <c r="AE131" s="147"/>
      <c r="AF131" s="147"/>
      <c r="AG131" s="147" t="s">
        <v>320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0" t="s">
        <v>80</v>
      </c>
      <c r="D132" s="158"/>
      <c r="E132" s="159">
        <v>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0">
        <v>38</v>
      </c>
      <c r="B133" s="171" t="s">
        <v>1394</v>
      </c>
      <c r="C133" s="179" t="s">
        <v>1395</v>
      </c>
      <c r="D133" s="172" t="s">
        <v>335</v>
      </c>
      <c r="E133" s="173">
        <v>4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3.0000000000000001E-3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/>
      <c r="S133" s="175" t="s">
        <v>309</v>
      </c>
      <c r="T133" s="176" t="s">
        <v>310</v>
      </c>
      <c r="U133" s="157">
        <v>0</v>
      </c>
      <c r="V133" s="157">
        <f>ROUND(E133*U133,2)</f>
        <v>0</v>
      </c>
      <c r="W133" s="157"/>
      <c r="X133" s="157" t="s">
        <v>319</v>
      </c>
      <c r="Y133" s="157" t="s">
        <v>165</v>
      </c>
      <c r="Z133" s="147"/>
      <c r="AA133" s="147"/>
      <c r="AB133" s="147"/>
      <c r="AC133" s="147"/>
      <c r="AD133" s="147"/>
      <c r="AE133" s="147"/>
      <c r="AF133" s="147"/>
      <c r="AG133" s="147" t="s">
        <v>320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0" t="s">
        <v>80</v>
      </c>
      <c r="D134" s="158"/>
      <c r="E134" s="159">
        <v>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170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0">
        <v>39</v>
      </c>
      <c r="B135" s="171" t="s">
        <v>1396</v>
      </c>
      <c r="C135" s="179" t="s">
        <v>1397</v>
      </c>
      <c r="D135" s="172" t="s">
        <v>335</v>
      </c>
      <c r="E135" s="173">
        <v>6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3.0000000000000001E-3</v>
      </c>
      <c r="O135" s="173">
        <f>ROUND(E135*N135,2)</f>
        <v>0.02</v>
      </c>
      <c r="P135" s="173">
        <v>0</v>
      </c>
      <c r="Q135" s="173">
        <f>ROUND(E135*P135,2)</f>
        <v>0</v>
      </c>
      <c r="R135" s="175"/>
      <c r="S135" s="175" t="s">
        <v>309</v>
      </c>
      <c r="T135" s="176" t="s">
        <v>310</v>
      </c>
      <c r="U135" s="157">
        <v>0</v>
      </c>
      <c r="V135" s="157">
        <f>ROUND(E135*U135,2)</f>
        <v>0</v>
      </c>
      <c r="W135" s="157"/>
      <c r="X135" s="157" t="s">
        <v>319</v>
      </c>
      <c r="Y135" s="157" t="s">
        <v>165</v>
      </c>
      <c r="Z135" s="147"/>
      <c r="AA135" s="147"/>
      <c r="AB135" s="147"/>
      <c r="AC135" s="147"/>
      <c r="AD135" s="147"/>
      <c r="AE135" s="147"/>
      <c r="AF135" s="147"/>
      <c r="AG135" s="147" t="s">
        <v>320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0" t="s">
        <v>1398</v>
      </c>
      <c r="D136" s="158"/>
      <c r="E136" s="159">
        <v>6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0">
        <v>40</v>
      </c>
      <c r="B137" s="171" t="s">
        <v>796</v>
      </c>
      <c r="C137" s="179" t="s">
        <v>797</v>
      </c>
      <c r="D137" s="172" t="s">
        <v>335</v>
      </c>
      <c r="E137" s="173">
        <v>17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3.0000000000000001E-3</v>
      </c>
      <c r="O137" s="173">
        <f>ROUND(E137*N137,2)</f>
        <v>0.05</v>
      </c>
      <c r="P137" s="173">
        <v>0</v>
      </c>
      <c r="Q137" s="173">
        <f>ROUND(E137*P137,2)</f>
        <v>0</v>
      </c>
      <c r="R137" s="175"/>
      <c r="S137" s="175" t="s">
        <v>309</v>
      </c>
      <c r="T137" s="176" t="s">
        <v>310</v>
      </c>
      <c r="U137" s="157">
        <v>0</v>
      </c>
      <c r="V137" s="157">
        <f>ROUND(E137*U137,2)</f>
        <v>0</v>
      </c>
      <c r="W137" s="157"/>
      <c r="X137" s="157" t="s">
        <v>319</v>
      </c>
      <c r="Y137" s="157" t="s">
        <v>165</v>
      </c>
      <c r="Z137" s="147"/>
      <c r="AA137" s="147"/>
      <c r="AB137" s="147"/>
      <c r="AC137" s="147"/>
      <c r="AD137" s="147"/>
      <c r="AE137" s="147"/>
      <c r="AF137" s="147"/>
      <c r="AG137" s="147" t="s">
        <v>320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0" t="s">
        <v>1399</v>
      </c>
      <c r="D138" s="158"/>
      <c r="E138" s="159">
        <v>17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0">
        <v>41</v>
      </c>
      <c r="B139" s="171" t="s">
        <v>799</v>
      </c>
      <c r="C139" s="179" t="s">
        <v>800</v>
      </c>
      <c r="D139" s="172" t="s">
        <v>335</v>
      </c>
      <c r="E139" s="173">
        <v>15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0.05</v>
      </c>
      <c r="O139" s="173">
        <f>ROUND(E139*N139,2)</f>
        <v>0.75</v>
      </c>
      <c r="P139" s="173">
        <v>0</v>
      </c>
      <c r="Q139" s="173">
        <f>ROUND(E139*P139,2)</f>
        <v>0</v>
      </c>
      <c r="R139" s="175"/>
      <c r="S139" s="175" t="s">
        <v>309</v>
      </c>
      <c r="T139" s="176" t="s">
        <v>310</v>
      </c>
      <c r="U139" s="157">
        <v>0</v>
      </c>
      <c r="V139" s="157">
        <f>ROUND(E139*U139,2)</f>
        <v>0</v>
      </c>
      <c r="W139" s="157"/>
      <c r="X139" s="157" t="s">
        <v>319</v>
      </c>
      <c r="Y139" s="157" t="s">
        <v>165</v>
      </c>
      <c r="Z139" s="147"/>
      <c r="AA139" s="147"/>
      <c r="AB139" s="147"/>
      <c r="AC139" s="147"/>
      <c r="AD139" s="147"/>
      <c r="AE139" s="147"/>
      <c r="AF139" s="147"/>
      <c r="AG139" s="147" t="s">
        <v>320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0" t="s">
        <v>722</v>
      </c>
      <c r="D140" s="158"/>
      <c r="E140" s="159">
        <v>15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5">
        <v>42</v>
      </c>
      <c r="B141" s="186" t="s">
        <v>802</v>
      </c>
      <c r="C141" s="192" t="s">
        <v>803</v>
      </c>
      <c r="D141" s="187" t="s">
        <v>324</v>
      </c>
      <c r="E141" s="188">
        <v>3.2637200000000002</v>
      </c>
      <c r="F141" s="189"/>
      <c r="G141" s="190">
        <f>ROUND(E141*F141,2)</f>
        <v>0</v>
      </c>
      <c r="H141" s="189"/>
      <c r="I141" s="190">
        <f>ROUND(E141*H141,2)</f>
        <v>0</v>
      </c>
      <c r="J141" s="189"/>
      <c r="K141" s="190">
        <f>ROUND(E141*J141,2)</f>
        <v>0</v>
      </c>
      <c r="L141" s="190">
        <v>21</v>
      </c>
      <c r="M141" s="190">
        <f>G141*(1+L141/100)</f>
        <v>0</v>
      </c>
      <c r="N141" s="188">
        <v>0</v>
      </c>
      <c r="O141" s="188">
        <f>ROUND(E141*N141,2)</f>
        <v>0</v>
      </c>
      <c r="P141" s="188">
        <v>0</v>
      </c>
      <c r="Q141" s="188">
        <f>ROUND(E141*P141,2)</f>
        <v>0</v>
      </c>
      <c r="R141" s="190" t="s">
        <v>758</v>
      </c>
      <c r="S141" s="190" t="s">
        <v>163</v>
      </c>
      <c r="T141" s="191" t="s">
        <v>163</v>
      </c>
      <c r="U141" s="157">
        <v>3.5630000000000002</v>
      </c>
      <c r="V141" s="157">
        <f>ROUND(E141*U141,2)</f>
        <v>11.63</v>
      </c>
      <c r="W141" s="157"/>
      <c r="X141" s="157" t="s">
        <v>751</v>
      </c>
      <c r="Y141" s="157" t="s">
        <v>165</v>
      </c>
      <c r="Z141" s="147"/>
      <c r="AA141" s="147"/>
      <c r="AB141" s="147"/>
      <c r="AC141" s="147"/>
      <c r="AD141" s="147"/>
      <c r="AE141" s="147"/>
      <c r="AF141" s="147"/>
      <c r="AG141" s="147" t="s">
        <v>752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1.75" outlineLevel="1" x14ac:dyDescent="0.2">
      <c r="A142" s="185">
        <v>43</v>
      </c>
      <c r="B142" s="186" t="s">
        <v>804</v>
      </c>
      <c r="C142" s="192" t="s">
        <v>805</v>
      </c>
      <c r="D142" s="187" t="s">
        <v>324</v>
      </c>
      <c r="E142" s="188">
        <v>3.2637200000000002</v>
      </c>
      <c r="F142" s="189"/>
      <c r="G142" s="190">
        <f>ROUND(E142*F142,2)</f>
        <v>0</v>
      </c>
      <c r="H142" s="189"/>
      <c r="I142" s="190">
        <f>ROUND(E142*H142,2)</f>
        <v>0</v>
      </c>
      <c r="J142" s="189"/>
      <c r="K142" s="190">
        <f>ROUND(E142*J142,2)</f>
        <v>0</v>
      </c>
      <c r="L142" s="190">
        <v>21</v>
      </c>
      <c r="M142" s="190">
        <f>G142*(1+L142/100)</f>
        <v>0</v>
      </c>
      <c r="N142" s="188">
        <v>0</v>
      </c>
      <c r="O142" s="188">
        <f>ROUND(E142*N142,2)</f>
        <v>0</v>
      </c>
      <c r="P142" s="188">
        <v>0</v>
      </c>
      <c r="Q142" s="188">
        <f>ROUND(E142*P142,2)</f>
        <v>0</v>
      </c>
      <c r="R142" s="190" t="s">
        <v>758</v>
      </c>
      <c r="S142" s="190" t="s">
        <v>163</v>
      </c>
      <c r="T142" s="191" t="s">
        <v>163</v>
      </c>
      <c r="U142" s="157">
        <v>0.81599999999999995</v>
      </c>
      <c r="V142" s="157">
        <f>ROUND(E142*U142,2)</f>
        <v>2.66</v>
      </c>
      <c r="W142" s="157"/>
      <c r="X142" s="157" t="s">
        <v>751</v>
      </c>
      <c r="Y142" s="157" t="s">
        <v>165</v>
      </c>
      <c r="Z142" s="147"/>
      <c r="AA142" s="147"/>
      <c r="AB142" s="147"/>
      <c r="AC142" s="147"/>
      <c r="AD142" s="147"/>
      <c r="AE142" s="147"/>
      <c r="AF142" s="147"/>
      <c r="AG142" s="147" t="s">
        <v>752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13.6" x14ac:dyDescent="0.2">
      <c r="A143" s="163" t="s">
        <v>157</v>
      </c>
      <c r="B143" s="164" t="s">
        <v>110</v>
      </c>
      <c r="C143" s="178" t="s">
        <v>111</v>
      </c>
      <c r="D143" s="165"/>
      <c r="E143" s="166"/>
      <c r="F143" s="167"/>
      <c r="G143" s="167">
        <f>SUMIF(AG144:AG175,"&lt;&gt;NOR",G144:G175)</f>
        <v>0</v>
      </c>
      <c r="H143" s="167"/>
      <c r="I143" s="167">
        <f>SUM(I144:I175)</f>
        <v>0</v>
      </c>
      <c r="J143" s="167"/>
      <c r="K143" s="167">
        <f>SUM(K144:K175)</f>
        <v>0</v>
      </c>
      <c r="L143" s="167"/>
      <c r="M143" s="167">
        <f>SUM(M144:M175)</f>
        <v>0</v>
      </c>
      <c r="N143" s="166"/>
      <c r="O143" s="166">
        <f>SUM(O144:O175)</f>
        <v>0.26</v>
      </c>
      <c r="P143" s="166"/>
      <c r="Q143" s="166">
        <f>SUM(Q144:Q175)</f>
        <v>1.0799999999999998</v>
      </c>
      <c r="R143" s="167"/>
      <c r="S143" s="167"/>
      <c r="T143" s="168"/>
      <c r="U143" s="162"/>
      <c r="V143" s="162">
        <f>SUM(V144:V175)</f>
        <v>43.269999999999996</v>
      </c>
      <c r="W143" s="162"/>
      <c r="X143" s="162"/>
      <c r="Y143" s="162"/>
      <c r="AG143" t="s">
        <v>158</v>
      </c>
    </row>
    <row r="144" spans="1:60" outlineLevel="1" x14ac:dyDescent="0.2">
      <c r="A144" s="170">
        <v>44</v>
      </c>
      <c r="B144" s="171" t="s">
        <v>1400</v>
      </c>
      <c r="C144" s="179" t="s">
        <v>1401</v>
      </c>
      <c r="D144" s="172" t="s">
        <v>335</v>
      </c>
      <c r="E144" s="173">
        <v>4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2.0000000000000002E-5</v>
      </c>
      <c r="O144" s="173">
        <f>ROUND(E144*N144,2)</f>
        <v>0</v>
      </c>
      <c r="P144" s="173">
        <v>1.4E-2</v>
      </c>
      <c r="Q144" s="173">
        <f>ROUND(E144*P144,2)</f>
        <v>0.06</v>
      </c>
      <c r="R144" s="175" t="s">
        <v>758</v>
      </c>
      <c r="S144" s="175" t="s">
        <v>163</v>
      </c>
      <c r="T144" s="176" t="s">
        <v>163</v>
      </c>
      <c r="U144" s="157">
        <v>0.52</v>
      </c>
      <c r="V144" s="157">
        <f>ROUND(E144*U144,2)</f>
        <v>2.08</v>
      </c>
      <c r="W144" s="157"/>
      <c r="X144" s="157" t="s">
        <v>164</v>
      </c>
      <c r="Y144" s="157" t="s">
        <v>165</v>
      </c>
      <c r="Z144" s="147"/>
      <c r="AA144" s="147"/>
      <c r="AB144" s="147"/>
      <c r="AC144" s="147"/>
      <c r="AD144" s="147"/>
      <c r="AE144" s="147"/>
      <c r="AF144" s="147"/>
      <c r="AG144" s="147" t="s">
        <v>166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0" t="s">
        <v>759</v>
      </c>
      <c r="D145" s="251"/>
      <c r="E145" s="251"/>
      <c r="F145" s="251"/>
      <c r="G145" s="251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168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0" t="s">
        <v>1402</v>
      </c>
      <c r="D146" s="158"/>
      <c r="E146" s="159">
        <v>4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0">
        <v>45</v>
      </c>
      <c r="B147" s="171" t="s">
        <v>806</v>
      </c>
      <c r="C147" s="179" t="s">
        <v>807</v>
      </c>
      <c r="D147" s="172" t="s">
        <v>335</v>
      </c>
      <c r="E147" s="173">
        <v>11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2.0000000000000002E-5</v>
      </c>
      <c r="O147" s="173">
        <f>ROUND(E147*N147,2)</f>
        <v>0</v>
      </c>
      <c r="P147" s="173">
        <v>3.9E-2</v>
      </c>
      <c r="Q147" s="173">
        <f>ROUND(E147*P147,2)</f>
        <v>0.43</v>
      </c>
      <c r="R147" s="175" t="s">
        <v>758</v>
      </c>
      <c r="S147" s="175" t="s">
        <v>163</v>
      </c>
      <c r="T147" s="176" t="s">
        <v>163</v>
      </c>
      <c r="U147" s="157">
        <v>0.70699999999999996</v>
      </c>
      <c r="V147" s="157">
        <f>ROUND(E147*U147,2)</f>
        <v>7.78</v>
      </c>
      <c r="W147" s="157"/>
      <c r="X147" s="157" t="s">
        <v>164</v>
      </c>
      <c r="Y147" s="157" t="s">
        <v>165</v>
      </c>
      <c r="Z147" s="147"/>
      <c r="AA147" s="147"/>
      <c r="AB147" s="147"/>
      <c r="AC147" s="147"/>
      <c r="AD147" s="147"/>
      <c r="AE147" s="147"/>
      <c r="AF147" s="147"/>
      <c r="AG147" s="147" t="s">
        <v>166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0" t="s">
        <v>759</v>
      </c>
      <c r="D148" s="251"/>
      <c r="E148" s="251"/>
      <c r="F148" s="251"/>
      <c r="G148" s="251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168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0" t="s">
        <v>1403</v>
      </c>
      <c r="D149" s="158"/>
      <c r="E149" s="159">
        <v>11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170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0">
        <v>46</v>
      </c>
      <c r="B150" s="171" t="s">
        <v>809</v>
      </c>
      <c r="C150" s="179" t="s">
        <v>810</v>
      </c>
      <c r="D150" s="172" t="s">
        <v>335</v>
      </c>
      <c r="E150" s="173">
        <v>7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2.0000000000000002E-5</v>
      </c>
      <c r="O150" s="173">
        <f>ROUND(E150*N150,2)</f>
        <v>0</v>
      </c>
      <c r="P150" s="173">
        <v>8.3000000000000004E-2</v>
      </c>
      <c r="Q150" s="173">
        <f>ROUND(E150*P150,2)</f>
        <v>0.57999999999999996</v>
      </c>
      <c r="R150" s="175" t="s">
        <v>758</v>
      </c>
      <c r="S150" s="175" t="s">
        <v>163</v>
      </c>
      <c r="T150" s="176" t="s">
        <v>163</v>
      </c>
      <c r="U150" s="157">
        <v>1.238</v>
      </c>
      <c r="V150" s="157">
        <f>ROUND(E150*U150,2)</f>
        <v>8.67</v>
      </c>
      <c r="W150" s="157"/>
      <c r="X150" s="157" t="s">
        <v>164</v>
      </c>
      <c r="Y150" s="157" t="s">
        <v>165</v>
      </c>
      <c r="Z150" s="147"/>
      <c r="AA150" s="147"/>
      <c r="AB150" s="147"/>
      <c r="AC150" s="147"/>
      <c r="AD150" s="147"/>
      <c r="AE150" s="147"/>
      <c r="AF150" s="147"/>
      <c r="AG150" s="147" t="s">
        <v>166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0" t="s">
        <v>759</v>
      </c>
      <c r="D151" s="251"/>
      <c r="E151" s="251"/>
      <c r="F151" s="251"/>
      <c r="G151" s="251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168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0" t="s">
        <v>1404</v>
      </c>
      <c r="D152" s="158"/>
      <c r="E152" s="159">
        <v>7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0">
        <v>47</v>
      </c>
      <c r="B153" s="171" t="s">
        <v>1405</v>
      </c>
      <c r="C153" s="179" t="s">
        <v>1406</v>
      </c>
      <c r="D153" s="172" t="s">
        <v>338</v>
      </c>
      <c r="E153" s="173">
        <v>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5.4999999999999997E-3</v>
      </c>
      <c r="O153" s="173">
        <f>ROUND(E153*N153,2)</f>
        <v>0.01</v>
      </c>
      <c r="P153" s="173">
        <v>0</v>
      </c>
      <c r="Q153" s="173">
        <f>ROUND(E153*P153,2)</f>
        <v>0</v>
      </c>
      <c r="R153" s="175" t="s">
        <v>758</v>
      </c>
      <c r="S153" s="175" t="s">
        <v>163</v>
      </c>
      <c r="T153" s="176" t="s">
        <v>163</v>
      </c>
      <c r="U153" s="157">
        <v>0.66600000000000004</v>
      </c>
      <c r="V153" s="157">
        <f>ROUND(E153*U153,2)</f>
        <v>1.33</v>
      </c>
      <c r="W153" s="157"/>
      <c r="X153" s="157" t="s">
        <v>164</v>
      </c>
      <c r="Y153" s="157" t="s">
        <v>165</v>
      </c>
      <c r="Z153" s="147"/>
      <c r="AA153" s="147"/>
      <c r="AB153" s="147"/>
      <c r="AC153" s="147"/>
      <c r="AD153" s="147"/>
      <c r="AE153" s="147"/>
      <c r="AF153" s="147"/>
      <c r="AG153" s="147" t="s">
        <v>166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0" t="s">
        <v>76</v>
      </c>
      <c r="D154" s="158"/>
      <c r="E154" s="159">
        <v>2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0">
        <v>48</v>
      </c>
      <c r="B155" s="171" t="s">
        <v>1407</v>
      </c>
      <c r="C155" s="179" t="s">
        <v>1408</v>
      </c>
      <c r="D155" s="172" t="s">
        <v>338</v>
      </c>
      <c r="E155" s="173">
        <v>2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6.62E-3</v>
      </c>
      <c r="O155" s="173">
        <f>ROUND(E155*N155,2)</f>
        <v>0.01</v>
      </c>
      <c r="P155" s="173">
        <v>0</v>
      </c>
      <c r="Q155" s="173">
        <f>ROUND(E155*P155,2)</f>
        <v>0</v>
      </c>
      <c r="R155" s="175" t="s">
        <v>758</v>
      </c>
      <c r="S155" s="175" t="s">
        <v>163</v>
      </c>
      <c r="T155" s="176" t="s">
        <v>163</v>
      </c>
      <c r="U155" s="157">
        <v>0.78</v>
      </c>
      <c r="V155" s="157">
        <f>ROUND(E155*U155,2)</f>
        <v>1.56</v>
      </c>
      <c r="W155" s="157"/>
      <c r="X155" s="157" t="s">
        <v>164</v>
      </c>
      <c r="Y155" s="157" t="s">
        <v>165</v>
      </c>
      <c r="Z155" s="147"/>
      <c r="AA155" s="147"/>
      <c r="AB155" s="147"/>
      <c r="AC155" s="147"/>
      <c r="AD155" s="147"/>
      <c r="AE155" s="147"/>
      <c r="AF155" s="147"/>
      <c r="AG155" s="147" t="s">
        <v>166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0" t="s">
        <v>76</v>
      </c>
      <c r="D156" s="158"/>
      <c r="E156" s="159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0">
        <v>49</v>
      </c>
      <c r="B157" s="171" t="s">
        <v>813</v>
      </c>
      <c r="C157" s="179" t="s">
        <v>814</v>
      </c>
      <c r="D157" s="172" t="s">
        <v>338</v>
      </c>
      <c r="E157" s="173">
        <v>4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1.013E-2</v>
      </c>
      <c r="O157" s="173">
        <f>ROUND(E157*N157,2)</f>
        <v>0.04</v>
      </c>
      <c r="P157" s="173">
        <v>0</v>
      </c>
      <c r="Q157" s="173">
        <f>ROUND(E157*P157,2)</f>
        <v>0</v>
      </c>
      <c r="R157" s="175" t="s">
        <v>758</v>
      </c>
      <c r="S157" s="175" t="s">
        <v>163</v>
      </c>
      <c r="T157" s="176" t="s">
        <v>163</v>
      </c>
      <c r="U157" s="157">
        <v>1.726</v>
      </c>
      <c r="V157" s="157">
        <f>ROUND(E157*U157,2)</f>
        <v>6.9</v>
      </c>
      <c r="W157" s="157"/>
      <c r="X157" s="157" t="s">
        <v>164</v>
      </c>
      <c r="Y157" s="157" t="s">
        <v>165</v>
      </c>
      <c r="Z157" s="147"/>
      <c r="AA157" s="147"/>
      <c r="AB157" s="147"/>
      <c r="AC157" s="147"/>
      <c r="AD157" s="147"/>
      <c r="AE157" s="147"/>
      <c r="AF157" s="147"/>
      <c r="AG157" s="147" t="s">
        <v>166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0" t="s">
        <v>80</v>
      </c>
      <c r="D158" s="158"/>
      <c r="E158" s="159">
        <v>4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50</v>
      </c>
      <c r="B159" s="171" t="s">
        <v>815</v>
      </c>
      <c r="C159" s="179" t="s">
        <v>816</v>
      </c>
      <c r="D159" s="172" t="s">
        <v>338</v>
      </c>
      <c r="E159" s="173">
        <v>4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1.8939999999999999E-2</v>
      </c>
      <c r="O159" s="173">
        <f>ROUND(E159*N159,2)</f>
        <v>0.08</v>
      </c>
      <c r="P159" s="173">
        <v>0</v>
      </c>
      <c r="Q159" s="173">
        <f>ROUND(E159*P159,2)</f>
        <v>0</v>
      </c>
      <c r="R159" s="175" t="s">
        <v>758</v>
      </c>
      <c r="S159" s="175" t="s">
        <v>163</v>
      </c>
      <c r="T159" s="176" t="s">
        <v>163</v>
      </c>
      <c r="U159" s="157">
        <v>2.5379999999999998</v>
      </c>
      <c r="V159" s="157">
        <f>ROUND(E159*U159,2)</f>
        <v>10.15</v>
      </c>
      <c r="W159" s="157"/>
      <c r="X159" s="157" t="s">
        <v>164</v>
      </c>
      <c r="Y159" s="157" t="s">
        <v>165</v>
      </c>
      <c r="Z159" s="147"/>
      <c r="AA159" s="147"/>
      <c r="AB159" s="147"/>
      <c r="AC159" s="147"/>
      <c r="AD159" s="147"/>
      <c r="AE159" s="147"/>
      <c r="AF159" s="147"/>
      <c r="AG159" s="147" t="s">
        <v>166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0" t="s">
        <v>80</v>
      </c>
      <c r="D160" s="158"/>
      <c r="E160" s="159">
        <v>4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0">
        <v>51</v>
      </c>
      <c r="B161" s="171" t="s">
        <v>817</v>
      </c>
      <c r="C161" s="179" t="s">
        <v>818</v>
      </c>
      <c r="D161" s="172" t="s">
        <v>335</v>
      </c>
      <c r="E161" s="173">
        <v>12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1.2999999999999999E-4</v>
      </c>
      <c r="O161" s="173">
        <f>ROUND(E161*N161,2)</f>
        <v>0</v>
      </c>
      <c r="P161" s="173">
        <v>1.1000000000000001E-3</v>
      </c>
      <c r="Q161" s="173">
        <f>ROUND(E161*P161,2)</f>
        <v>0.01</v>
      </c>
      <c r="R161" s="175" t="s">
        <v>758</v>
      </c>
      <c r="S161" s="175" t="s">
        <v>163</v>
      </c>
      <c r="T161" s="176" t="s">
        <v>163</v>
      </c>
      <c r="U161" s="157">
        <v>0.22900000000000001</v>
      </c>
      <c r="V161" s="157">
        <f>ROUND(E161*U161,2)</f>
        <v>2.75</v>
      </c>
      <c r="W161" s="157"/>
      <c r="X161" s="157" t="s">
        <v>164</v>
      </c>
      <c r="Y161" s="157" t="s">
        <v>165</v>
      </c>
      <c r="Z161" s="147"/>
      <c r="AA161" s="147"/>
      <c r="AB161" s="147"/>
      <c r="AC161" s="147"/>
      <c r="AD161" s="147"/>
      <c r="AE161" s="147"/>
      <c r="AF161" s="147"/>
      <c r="AG161" s="147" t="s">
        <v>166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50" t="s">
        <v>759</v>
      </c>
      <c r="D162" s="251"/>
      <c r="E162" s="251"/>
      <c r="F162" s="251"/>
      <c r="G162" s="251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168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0" t="s">
        <v>1409</v>
      </c>
      <c r="D163" s="158"/>
      <c r="E163" s="159">
        <v>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170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0" t="s">
        <v>798</v>
      </c>
      <c r="D164" s="158"/>
      <c r="E164" s="159">
        <v>10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0">
        <v>52</v>
      </c>
      <c r="B165" s="171" t="s">
        <v>820</v>
      </c>
      <c r="C165" s="179" t="s">
        <v>821</v>
      </c>
      <c r="D165" s="172" t="s">
        <v>335</v>
      </c>
      <c r="E165" s="173">
        <v>2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 t="s">
        <v>758</v>
      </c>
      <c r="S165" s="175" t="s">
        <v>163</v>
      </c>
      <c r="T165" s="176" t="s">
        <v>163</v>
      </c>
      <c r="U165" s="157">
        <v>6.2E-2</v>
      </c>
      <c r="V165" s="157">
        <f>ROUND(E165*U165,2)</f>
        <v>0.12</v>
      </c>
      <c r="W165" s="157"/>
      <c r="X165" s="157" t="s">
        <v>164</v>
      </c>
      <c r="Y165" s="157" t="s">
        <v>165</v>
      </c>
      <c r="Z165" s="147"/>
      <c r="AA165" s="147"/>
      <c r="AB165" s="147"/>
      <c r="AC165" s="147"/>
      <c r="AD165" s="147"/>
      <c r="AE165" s="147"/>
      <c r="AF165" s="147"/>
      <c r="AG165" s="147" t="s">
        <v>166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0" t="s">
        <v>76</v>
      </c>
      <c r="D166" s="158"/>
      <c r="E166" s="159">
        <v>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0">
        <v>53</v>
      </c>
      <c r="B167" s="171" t="s">
        <v>822</v>
      </c>
      <c r="C167" s="179" t="s">
        <v>823</v>
      </c>
      <c r="D167" s="172" t="s">
        <v>335</v>
      </c>
      <c r="E167" s="173">
        <v>2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1.3999999999999999E-4</v>
      </c>
      <c r="O167" s="173">
        <f>ROUND(E167*N167,2)</f>
        <v>0</v>
      </c>
      <c r="P167" s="173">
        <v>0</v>
      </c>
      <c r="Q167" s="173">
        <f>ROUND(E167*P167,2)</f>
        <v>0</v>
      </c>
      <c r="R167" s="175" t="s">
        <v>758</v>
      </c>
      <c r="S167" s="175" t="s">
        <v>163</v>
      </c>
      <c r="T167" s="176" t="s">
        <v>163</v>
      </c>
      <c r="U167" s="157">
        <v>0.16500000000000001</v>
      </c>
      <c r="V167" s="157">
        <f>ROUND(E167*U167,2)</f>
        <v>0.33</v>
      </c>
      <c r="W167" s="157"/>
      <c r="X167" s="157" t="s">
        <v>164</v>
      </c>
      <c r="Y167" s="157" t="s">
        <v>165</v>
      </c>
      <c r="Z167" s="147"/>
      <c r="AA167" s="147"/>
      <c r="AB167" s="147"/>
      <c r="AC167" s="147"/>
      <c r="AD167" s="147"/>
      <c r="AE167" s="147"/>
      <c r="AF167" s="147"/>
      <c r="AG167" s="147" t="s">
        <v>166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0" t="s">
        <v>1410</v>
      </c>
      <c r="D168" s="158"/>
      <c r="E168" s="159">
        <v>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170</v>
      </c>
      <c r="AH168" s="147">
        <v>5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0">
        <v>54</v>
      </c>
      <c r="B169" s="171" t="s">
        <v>825</v>
      </c>
      <c r="C169" s="179" t="s">
        <v>826</v>
      </c>
      <c r="D169" s="172" t="s">
        <v>335</v>
      </c>
      <c r="E169" s="173">
        <v>2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2.4000000000000001E-4</v>
      </c>
      <c r="O169" s="173">
        <f>ROUND(E169*N169,2)</f>
        <v>0</v>
      </c>
      <c r="P169" s="173">
        <v>0</v>
      </c>
      <c r="Q169" s="173">
        <f>ROUND(E169*P169,2)</f>
        <v>0</v>
      </c>
      <c r="R169" s="175" t="s">
        <v>758</v>
      </c>
      <c r="S169" s="175" t="s">
        <v>163</v>
      </c>
      <c r="T169" s="176" t="s">
        <v>163</v>
      </c>
      <c r="U169" s="157">
        <v>0.27800000000000002</v>
      </c>
      <c r="V169" s="157">
        <f>ROUND(E169*U169,2)</f>
        <v>0.56000000000000005</v>
      </c>
      <c r="W169" s="157"/>
      <c r="X169" s="157" t="s">
        <v>164</v>
      </c>
      <c r="Y169" s="157" t="s">
        <v>165</v>
      </c>
      <c r="Z169" s="147"/>
      <c r="AA169" s="147"/>
      <c r="AB169" s="147"/>
      <c r="AC169" s="147"/>
      <c r="AD169" s="147"/>
      <c r="AE169" s="147"/>
      <c r="AF169" s="147"/>
      <c r="AG169" s="147" t="s">
        <v>166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0" t="s">
        <v>1410</v>
      </c>
      <c r="D170" s="158"/>
      <c r="E170" s="159">
        <v>2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170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.75" outlineLevel="1" x14ac:dyDescent="0.2">
      <c r="A171" s="170">
        <v>55</v>
      </c>
      <c r="B171" s="171" t="s">
        <v>827</v>
      </c>
      <c r="C171" s="179" t="s">
        <v>828</v>
      </c>
      <c r="D171" s="172" t="s">
        <v>335</v>
      </c>
      <c r="E171" s="173">
        <v>8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1.4999999999999999E-2</v>
      </c>
      <c r="O171" s="173">
        <f>ROUND(E171*N171,2)</f>
        <v>0.12</v>
      </c>
      <c r="P171" s="173">
        <v>0</v>
      </c>
      <c r="Q171" s="173">
        <f>ROUND(E171*P171,2)</f>
        <v>0</v>
      </c>
      <c r="R171" s="175"/>
      <c r="S171" s="175" t="s">
        <v>309</v>
      </c>
      <c r="T171" s="176" t="s">
        <v>310</v>
      </c>
      <c r="U171" s="157">
        <v>0</v>
      </c>
      <c r="V171" s="157">
        <f>ROUND(E171*U171,2)</f>
        <v>0</v>
      </c>
      <c r="W171" s="157"/>
      <c r="X171" s="157" t="s">
        <v>164</v>
      </c>
      <c r="Y171" s="157" t="s">
        <v>165</v>
      </c>
      <c r="Z171" s="147"/>
      <c r="AA171" s="147"/>
      <c r="AB171" s="147"/>
      <c r="AC171" s="147"/>
      <c r="AD171" s="147"/>
      <c r="AE171" s="147"/>
      <c r="AF171" s="147"/>
      <c r="AG171" s="147" t="s">
        <v>166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0" t="s">
        <v>716</v>
      </c>
      <c r="D172" s="251"/>
      <c r="E172" s="251"/>
      <c r="F172" s="251"/>
      <c r="G172" s="251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0" t="s">
        <v>88</v>
      </c>
      <c r="D173" s="158"/>
      <c r="E173" s="159">
        <v>8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5">
        <v>56</v>
      </c>
      <c r="B174" s="186" t="s">
        <v>831</v>
      </c>
      <c r="C174" s="192" t="s">
        <v>832</v>
      </c>
      <c r="D174" s="187" t="s">
        <v>324</v>
      </c>
      <c r="E174" s="188">
        <v>0.26328000000000001</v>
      </c>
      <c r="F174" s="189"/>
      <c r="G174" s="190">
        <f>ROUND(E174*F174,2)</f>
        <v>0</v>
      </c>
      <c r="H174" s="189"/>
      <c r="I174" s="190">
        <f>ROUND(E174*H174,2)</f>
        <v>0</v>
      </c>
      <c r="J174" s="189"/>
      <c r="K174" s="190">
        <f>ROUND(E174*J174,2)</f>
        <v>0</v>
      </c>
      <c r="L174" s="190">
        <v>21</v>
      </c>
      <c r="M174" s="190">
        <f>G174*(1+L174/100)</f>
        <v>0</v>
      </c>
      <c r="N174" s="188">
        <v>0</v>
      </c>
      <c r="O174" s="188">
        <f>ROUND(E174*N174,2)</f>
        <v>0</v>
      </c>
      <c r="P174" s="188">
        <v>0</v>
      </c>
      <c r="Q174" s="188">
        <f>ROUND(E174*P174,2)</f>
        <v>0</v>
      </c>
      <c r="R174" s="190" t="s">
        <v>758</v>
      </c>
      <c r="S174" s="190" t="s">
        <v>163</v>
      </c>
      <c r="T174" s="191" t="s">
        <v>163</v>
      </c>
      <c r="U174" s="157">
        <v>2.5750000000000002</v>
      </c>
      <c r="V174" s="157">
        <f>ROUND(E174*U174,2)</f>
        <v>0.68</v>
      </c>
      <c r="W174" s="157"/>
      <c r="X174" s="157" t="s">
        <v>751</v>
      </c>
      <c r="Y174" s="157" t="s">
        <v>165</v>
      </c>
      <c r="Z174" s="147"/>
      <c r="AA174" s="147"/>
      <c r="AB174" s="147"/>
      <c r="AC174" s="147"/>
      <c r="AD174" s="147"/>
      <c r="AE174" s="147"/>
      <c r="AF174" s="147"/>
      <c r="AG174" s="147" t="s">
        <v>752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1.75" outlineLevel="1" x14ac:dyDescent="0.2">
      <c r="A175" s="185">
        <v>57</v>
      </c>
      <c r="B175" s="186" t="s">
        <v>833</v>
      </c>
      <c r="C175" s="192" t="s">
        <v>834</v>
      </c>
      <c r="D175" s="187" t="s">
        <v>324</v>
      </c>
      <c r="E175" s="188">
        <v>0.26328000000000001</v>
      </c>
      <c r="F175" s="189"/>
      <c r="G175" s="190">
        <f>ROUND(E175*F175,2)</f>
        <v>0</v>
      </c>
      <c r="H175" s="189"/>
      <c r="I175" s="190">
        <f>ROUND(E175*H175,2)</f>
        <v>0</v>
      </c>
      <c r="J175" s="189"/>
      <c r="K175" s="190">
        <f>ROUND(E175*J175,2)</f>
        <v>0</v>
      </c>
      <c r="L175" s="190">
        <v>21</v>
      </c>
      <c r="M175" s="190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90" t="s">
        <v>758</v>
      </c>
      <c r="S175" s="190" t="s">
        <v>163</v>
      </c>
      <c r="T175" s="191" t="s">
        <v>163</v>
      </c>
      <c r="U175" s="157">
        <v>1.355</v>
      </c>
      <c r="V175" s="157">
        <f>ROUND(E175*U175,2)</f>
        <v>0.36</v>
      </c>
      <c r="W175" s="157"/>
      <c r="X175" s="157" t="s">
        <v>751</v>
      </c>
      <c r="Y175" s="157" t="s">
        <v>165</v>
      </c>
      <c r="Z175" s="147"/>
      <c r="AA175" s="147"/>
      <c r="AB175" s="147"/>
      <c r="AC175" s="147"/>
      <c r="AD175" s="147"/>
      <c r="AE175" s="147"/>
      <c r="AF175" s="147"/>
      <c r="AG175" s="147" t="s">
        <v>752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13.6" x14ac:dyDescent="0.2">
      <c r="A176" s="163" t="s">
        <v>157</v>
      </c>
      <c r="B176" s="164" t="s">
        <v>112</v>
      </c>
      <c r="C176" s="178" t="s">
        <v>113</v>
      </c>
      <c r="D176" s="165"/>
      <c r="E176" s="166"/>
      <c r="F176" s="167"/>
      <c r="G176" s="167">
        <f>SUMIF(AG177:AG190,"&lt;&gt;NOR",G177:G190)</f>
        <v>0</v>
      </c>
      <c r="H176" s="167"/>
      <c r="I176" s="167">
        <f>SUM(I177:I190)</f>
        <v>0</v>
      </c>
      <c r="J176" s="167"/>
      <c r="K176" s="167">
        <f>SUM(K177:K190)</f>
        <v>0</v>
      </c>
      <c r="L176" s="167"/>
      <c r="M176" s="167">
        <f>SUM(M177:M190)</f>
        <v>0</v>
      </c>
      <c r="N176" s="166"/>
      <c r="O176" s="166">
        <f>SUM(O177:O190)</f>
        <v>0.11</v>
      </c>
      <c r="P176" s="166"/>
      <c r="Q176" s="166">
        <f>SUM(Q177:Q190)</f>
        <v>2.27</v>
      </c>
      <c r="R176" s="167"/>
      <c r="S176" s="167"/>
      <c r="T176" s="168"/>
      <c r="U176" s="162"/>
      <c r="V176" s="162">
        <f>SUM(V177:V190)</f>
        <v>220.95000000000002</v>
      </c>
      <c r="W176" s="162"/>
      <c r="X176" s="162"/>
      <c r="Y176" s="162"/>
      <c r="AG176" t="s">
        <v>158</v>
      </c>
    </row>
    <row r="177" spans="1:60" outlineLevel="1" x14ac:dyDescent="0.2">
      <c r="A177" s="170">
        <v>58</v>
      </c>
      <c r="B177" s="171" t="s">
        <v>835</v>
      </c>
      <c r="C177" s="179" t="s">
        <v>836</v>
      </c>
      <c r="D177" s="172" t="s">
        <v>317</v>
      </c>
      <c r="E177" s="173">
        <v>2272.8000000000002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5.0000000000000002E-5</v>
      </c>
      <c r="O177" s="173">
        <f>ROUND(E177*N177,2)</f>
        <v>0.11</v>
      </c>
      <c r="P177" s="173">
        <v>1E-3</v>
      </c>
      <c r="Q177" s="173">
        <f>ROUND(E177*P177,2)</f>
        <v>2.27</v>
      </c>
      <c r="R177" s="175" t="s">
        <v>837</v>
      </c>
      <c r="S177" s="175" t="s">
        <v>163</v>
      </c>
      <c r="T177" s="176" t="s">
        <v>163</v>
      </c>
      <c r="U177" s="157">
        <v>9.7000000000000003E-2</v>
      </c>
      <c r="V177" s="157">
        <f>ROUND(E177*U177,2)</f>
        <v>220.46</v>
      </c>
      <c r="W177" s="157"/>
      <c r="X177" s="157" t="s">
        <v>164</v>
      </c>
      <c r="Y177" s="157" t="s">
        <v>165</v>
      </c>
      <c r="Z177" s="147"/>
      <c r="AA177" s="147"/>
      <c r="AB177" s="147"/>
      <c r="AC177" s="147"/>
      <c r="AD177" s="147"/>
      <c r="AE177" s="147"/>
      <c r="AF177" s="147"/>
      <c r="AG177" s="147" t="s">
        <v>166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0" t="s">
        <v>759</v>
      </c>
      <c r="D178" s="251"/>
      <c r="E178" s="251"/>
      <c r="F178" s="251"/>
      <c r="G178" s="251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168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0" t="s">
        <v>1411</v>
      </c>
      <c r="D179" s="158"/>
      <c r="E179" s="159">
        <v>181.3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0" t="s">
        <v>1412</v>
      </c>
      <c r="D180" s="158"/>
      <c r="E180" s="159">
        <v>188.7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0" t="s">
        <v>1413</v>
      </c>
      <c r="D181" s="158"/>
      <c r="E181" s="159">
        <v>920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0" t="s">
        <v>1414</v>
      </c>
      <c r="D182" s="158"/>
      <c r="E182" s="159">
        <v>609.5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0" t="s">
        <v>842</v>
      </c>
      <c r="D183" s="158"/>
      <c r="E183" s="159">
        <v>19.600000000000001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0" t="s">
        <v>1415</v>
      </c>
      <c r="D184" s="158"/>
      <c r="E184" s="159">
        <v>29.2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0" t="s">
        <v>1416</v>
      </c>
      <c r="D185" s="158"/>
      <c r="E185" s="159">
        <v>129.80000000000001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0" t="s">
        <v>1417</v>
      </c>
      <c r="D186" s="158"/>
      <c r="E186" s="159">
        <v>194.7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0">
        <v>59</v>
      </c>
      <c r="B187" s="171" t="s">
        <v>845</v>
      </c>
      <c r="C187" s="179" t="s">
        <v>846</v>
      </c>
      <c r="D187" s="172" t="s">
        <v>324</v>
      </c>
      <c r="E187" s="173">
        <v>0.11364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 t="s">
        <v>837</v>
      </c>
      <c r="S187" s="175" t="s">
        <v>163</v>
      </c>
      <c r="T187" s="176" t="s">
        <v>163</v>
      </c>
      <c r="U187" s="157">
        <v>3.327</v>
      </c>
      <c r="V187" s="157">
        <f>ROUND(E187*U187,2)</f>
        <v>0.38</v>
      </c>
      <c r="W187" s="157"/>
      <c r="X187" s="157" t="s">
        <v>751</v>
      </c>
      <c r="Y187" s="157" t="s">
        <v>165</v>
      </c>
      <c r="Z187" s="147"/>
      <c r="AA187" s="147"/>
      <c r="AB187" s="147"/>
      <c r="AC187" s="147"/>
      <c r="AD187" s="147"/>
      <c r="AE187" s="147"/>
      <c r="AF187" s="147"/>
      <c r="AG187" s="147" t="s">
        <v>752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48" t="s">
        <v>753</v>
      </c>
      <c r="D188" s="249"/>
      <c r="E188" s="249"/>
      <c r="F188" s="249"/>
      <c r="G188" s="249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1.75" outlineLevel="1" x14ac:dyDescent="0.2">
      <c r="A189" s="170">
        <v>60</v>
      </c>
      <c r="B189" s="171" t="s">
        <v>847</v>
      </c>
      <c r="C189" s="179" t="s">
        <v>848</v>
      </c>
      <c r="D189" s="172" t="s">
        <v>324</v>
      </c>
      <c r="E189" s="173">
        <v>0.11364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 t="s">
        <v>837</v>
      </c>
      <c r="S189" s="175" t="s">
        <v>163</v>
      </c>
      <c r="T189" s="176" t="s">
        <v>163</v>
      </c>
      <c r="U189" s="157">
        <v>0.95</v>
      </c>
      <c r="V189" s="157">
        <f>ROUND(E189*U189,2)</f>
        <v>0.11</v>
      </c>
      <c r="W189" s="157"/>
      <c r="X189" s="157" t="s">
        <v>751</v>
      </c>
      <c r="Y189" s="157" t="s">
        <v>165</v>
      </c>
      <c r="Z189" s="147"/>
      <c r="AA189" s="147"/>
      <c r="AB189" s="147"/>
      <c r="AC189" s="147"/>
      <c r="AD189" s="147"/>
      <c r="AE189" s="147"/>
      <c r="AF189" s="147"/>
      <c r="AG189" s="147" t="s">
        <v>752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48" t="s">
        <v>753</v>
      </c>
      <c r="D190" s="249"/>
      <c r="E190" s="249"/>
      <c r="F190" s="249"/>
      <c r="G190" s="249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188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13.6" x14ac:dyDescent="0.2">
      <c r="A191" s="163" t="s">
        <v>157</v>
      </c>
      <c r="B191" s="164" t="s">
        <v>114</v>
      </c>
      <c r="C191" s="178" t="s">
        <v>115</v>
      </c>
      <c r="D191" s="165"/>
      <c r="E191" s="166"/>
      <c r="F191" s="167"/>
      <c r="G191" s="167">
        <f>SUMIF(AG192:AG208,"&lt;&gt;NOR",G192:G208)</f>
        <v>0</v>
      </c>
      <c r="H191" s="167"/>
      <c r="I191" s="167">
        <f>SUM(I192:I208)</f>
        <v>0</v>
      </c>
      <c r="J191" s="167"/>
      <c r="K191" s="167">
        <f>SUM(K192:K208)</f>
        <v>0</v>
      </c>
      <c r="L191" s="167"/>
      <c r="M191" s="167">
        <f>SUM(M192:M208)</f>
        <v>0</v>
      </c>
      <c r="N191" s="166"/>
      <c r="O191" s="166">
        <f>SUM(O192:O208)</f>
        <v>0.02</v>
      </c>
      <c r="P191" s="166"/>
      <c r="Q191" s="166">
        <f>SUM(Q192:Q208)</f>
        <v>0</v>
      </c>
      <c r="R191" s="167"/>
      <c r="S191" s="167"/>
      <c r="T191" s="168"/>
      <c r="U191" s="162"/>
      <c r="V191" s="162">
        <f>SUM(V192:V208)</f>
        <v>14.469999999999999</v>
      </c>
      <c r="W191" s="162"/>
      <c r="X191" s="162"/>
      <c r="Y191" s="162"/>
      <c r="AG191" t="s">
        <v>158</v>
      </c>
    </row>
    <row r="192" spans="1:60" ht="21.75" outlineLevel="1" x14ac:dyDescent="0.2">
      <c r="A192" s="170">
        <v>61</v>
      </c>
      <c r="B192" s="171" t="s">
        <v>849</v>
      </c>
      <c r="C192" s="179" t="s">
        <v>850</v>
      </c>
      <c r="D192" s="172" t="s">
        <v>186</v>
      </c>
      <c r="E192" s="173">
        <v>6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6.9999999999999994E-5</v>
      </c>
      <c r="O192" s="173">
        <f>ROUND(E192*N192,2)</f>
        <v>0</v>
      </c>
      <c r="P192" s="173">
        <v>0</v>
      </c>
      <c r="Q192" s="173">
        <f>ROUND(E192*P192,2)</f>
        <v>0</v>
      </c>
      <c r="R192" s="175" t="s">
        <v>851</v>
      </c>
      <c r="S192" s="175" t="s">
        <v>163</v>
      </c>
      <c r="T192" s="176" t="s">
        <v>163</v>
      </c>
      <c r="U192" s="157">
        <v>8.6999999999999994E-2</v>
      </c>
      <c r="V192" s="157">
        <f>ROUND(E192*U192,2)</f>
        <v>0.52</v>
      </c>
      <c r="W192" s="157"/>
      <c r="X192" s="157" t="s">
        <v>164</v>
      </c>
      <c r="Y192" s="157" t="s">
        <v>165</v>
      </c>
      <c r="Z192" s="147"/>
      <c r="AA192" s="147"/>
      <c r="AB192" s="147"/>
      <c r="AC192" s="147"/>
      <c r="AD192" s="147"/>
      <c r="AE192" s="147"/>
      <c r="AF192" s="147"/>
      <c r="AG192" s="147" t="s">
        <v>166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48" t="s">
        <v>852</v>
      </c>
      <c r="D193" s="249"/>
      <c r="E193" s="249"/>
      <c r="F193" s="249"/>
      <c r="G193" s="249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188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2" t="s">
        <v>701</v>
      </c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168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252" t="s">
        <v>853</v>
      </c>
      <c r="D195" s="253"/>
      <c r="E195" s="253"/>
      <c r="F195" s="253"/>
      <c r="G195" s="253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168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0" t="s">
        <v>1359</v>
      </c>
      <c r="D196" s="158"/>
      <c r="E196" s="159">
        <v>5.7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170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0" t="s">
        <v>1418</v>
      </c>
      <c r="D197" s="158"/>
      <c r="E197" s="159">
        <v>0.3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170</v>
      </c>
      <c r="AH197" s="147">
        <v>5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1.75" outlineLevel="1" x14ac:dyDescent="0.2">
      <c r="A198" s="170">
        <v>62</v>
      </c>
      <c r="B198" s="171" t="s">
        <v>855</v>
      </c>
      <c r="C198" s="179" t="s">
        <v>856</v>
      </c>
      <c r="D198" s="172" t="s">
        <v>186</v>
      </c>
      <c r="E198" s="173">
        <v>68.099999999999994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9.0000000000000006E-5</v>
      </c>
      <c r="O198" s="173">
        <f>ROUND(E198*N198,2)</f>
        <v>0.01</v>
      </c>
      <c r="P198" s="173">
        <v>0</v>
      </c>
      <c r="Q198" s="173">
        <f>ROUND(E198*P198,2)</f>
        <v>0</v>
      </c>
      <c r="R198" s="175" t="s">
        <v>851</v>
      </c>
      <c r="S198" s="175" t="s">
        <v>163</v>
      </c>
      <c r="T198" s="176" t="s">
        <v>163</v>
      </c>
      <c r="U198" s="157">
        <v>0.10299999999999999</v>
      </c>
      <c r="V198" s="157">
        <f>ROUND(E198*U198,2)</f>
        <v>7.01</v>
      </c>
      <c r="W198" s="157"/>
      <c r="X198" s="157" t="s">
        <v>164</v>
      </c>
      <c r="Y198" s="157" t="s">
        <v>165</v>
      </c>
      <c r="Z198" s="147"/>
      <c r="AA198" s="147"/>
      <c r="AB198" s="147"/>
      <c r="AC198" s="147"/>
      <c r="AD198" s="147"/>
      <c r="AE198" s="147"/>
      <c r="AF198" s="147"/>
      <c r="AG198" s="147" t="s">
        <v>166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48" t="s">
        <v>852</v>
      </c>
      <c r="D199" s="249"/>
      <c r="E199" s="249"/>
      <c r="F199" s="249"/>
      <c r="G199" s="249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188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2" t="s">
        <v>701</v>
      </c>
      <c r="D200" s="253"/>
      <c r="E200" s="253"/>
      <c r="F200" s="253"/>
      <c r="G200" s="253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168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252" t="s">
        <v>853</v>
      </c>
      <c r="D201" s="253"/>
      <c r="E201" s="253"/>
      <c r="F201" s="253"/>
      <c r="G201" s="253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168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0" t="s">
        <v>1362</v>
      </c>
      <c r="D202" s="158"/>
      <c r="E202" s="159">
        <v>11.9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170</v>
      </c>
      <c r="AH202" s="147">
        <v>5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0" t="s">
        <v>1363</v>
      </c>
      <c r="D203" s="158"/>
      <c r="E203" s="159">
        <v>56.2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170</v>
      </c>
      <c r="AH203" s="147">
        <v>5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1.75" outlineLevel="1" x14ac:dyDescent="0.2">
      <c r="A204" s="170">
        <v>63</v>
      </c>
      <c r="B204" s="171" t="s">
        <v>857</v>
      </c>
      <c r="C204" s="179" t="s">
        <v>858</v>
      </c>
      <c r="D204" s="172" t="s">
        <v>186</v>
      </c>
      <c r="E204" s="173">
        <v>55.5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1.3999999999999999E-4</v>
      </c>
      <c r="O204" s="173">
        <f>ROUND(E204*N204,2)</f>
        <v>0.01</v>
      </c>
      <c r="P204" s="173">
        <v>0</v>
      </c>
      <c r="Q204" s="173">
        <f>ROUND(E204*P204,2)</f>
        <v>0</v>
      </c>
      <c r="R204" s="175" t="s">
        <v>851</v>
      </c>
      <c r="S204" s="175" t="s">
        <v>163</v>
      </c>
      <c r="T204" s="176" t="s">
        <v>163</v>
      </c>
      <c r="U204" s="157">
        <v>0.125</v>
      </c>
      <c r="V204" s="157">
        <f>ROUND(E204*U204,2)</f>
        <v>6.94</v>
      </c>
      <c r="W204" s="157"/>
      <c r="X204" s="157" t="s">
        <v>164</v>
      </c>
      <c r="Y204" s="157" t="s">
        <v>165</v>
      </c>
      <c r="Z204" s="147"/>
      <c r="AA204" s="147"/>
      <c r="AB204" s="147"/>
      <c r="AC204" s="147"/>
      <c r="AD204" s="147"/>
      <c r="AE204" s="147"/>
      <c r="AF204" s="147"/>
      <c r="AG204" s="147" t="s">
        <v>166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48" t="s">
        <v>852</v>
      </c>
      <c r="D205" s="249"/>
      <c r="E205" s="249"/>
      <c r="F205" s="249"/>
      <c r="G205" s="249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188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52" t="s">
        <v>701</v>
      </c>
      <c r="D206" s="253"/>
      <c r="E206" s="253"/>
      <c r="F206" s="253"/>
      <c r="G206" s="253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168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252" t="s">
        <v>853</v>
      </c>
      <c r="D207" s="253"/>
      <c r="E207" s="253"/>
      <c r="F207" s="253"/>
      <c r="G207" s="253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168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0" t="s">
        <v>1365</v>
      </c>
      <c r="D208" s="158"/>
      <c r="E208" s="159">
        <v>55.5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170</v>
      </c>
      <c r="AH208" s="147">
        <v>5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13.6" x14ac:dyDescent="0.2">
      <c r="A209" s="163" t="s">
        <v>157</v>
      </c>
      <c r="B209" s="164" t="s">
        <v>116</v>
      </c>
      <c r="C209" s="178" t="s">
        <v>117</v>
      </c>
      <c r="D209" s="165"/>
      <c r="E209" s="166"/>
      <c r="F209" s="167"/>
      <c r="G209" s="167">
        <f>SUMIF(AG210:AG211,"&lt;&gt;NOR",G210:G211)</f>
        <v>0</v>
      </c>
      <c r="H209" s="167"/>
      <c r="I209" s="167">
        <f>SUM(I210:I211)</f>
        <v>0</v>
      </c>
      <c r="J209" s="167"/>
      <c r="K209" s="167">
        <f>SUM(K210:K211)</f>
        <v>0</v>
      </c>
      <c r="L209" s="167"/>
      <c r="M209" s="167">
        <f>SUM(M210:M211)</f>
        <v>0</v>
      </c>
      <c r="N209" s="166"/>
      <c r="O209" s="166">
        <f>SUM(O210:O211)</f>
        <v>0</v>
      </c>
      <c r="P209" s="166"/>
      <c r="Q209" s="166">
        <f>SUM(Q210:Q211)</f>
        <v>0</v>
      </c>
      <c r="R209" s="167"/>
      <c r="S209" s="167"/>
      <c r="T209" s="168"/>
      <c r="U209" s="162"/>
      <c r="V209" s="162">
        <f>SUM(V210:V211)</f>
        <v>0</v>
      </c>
      <c r="W209" s="162"/>
      <c r="X209" s="162"/>
      <c r="Y209" s="162"/>
      <c r="AG209" t="s">
        <v>158</v>
      </c>
    </row>
    <row r="210" spans="1:60" outlineLevel="1" x14ac:dyDescent="0.2">
      <c r="A210" s="170">
        <v>64</v>
      </c>
      <c r="B210" s="171" t="s">
        <v>859</v>
      </c>
      <c r="C210" s="179" t="s">
        <v>860</v>
      </c>
      <c r="D210" s="172" t="s">
        <v>335</v>
      </c>
      <c r="E210" s="173">
        <v>4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8.0000000000000004E-4</v>
      </c>
      <c r="O210" s="173">
        <f>ROUND(E210*N210,2)</f>
        <v>0</v>
      </c>
      <c r="P210" s="173">
        <v>0</v>
      </c>
      <c r="Q210" s="173">
        <f>ROUND(E210*P210,2)</f>
        <v>0</v>
      </c>
      <c r="R210" s="175" t="s">
        <v>318</v>
      </c>
      <c r="S210" s="175" t="s">
        <v>163</v>
      </c>
      <c r="T210" s="176" t="s">
        <v>163</v>
      </c>
      <c r="U210" s="157">
        <v>0</v>
      </c>
      <c r="V210" s="157">
        <f>ROUND(E210*U210,2)</f>
        <v>0</v>
      </c>
      <c r="W210" s="157"/>
      <c r="X210" s="157" t="s">
        <v>319</v>
      </c>
      <c r="Y210" s="157" t="s">
        <v>165</v>
      </c>
      <c r="Z210" s="147"/>
      <c r="AA210" s="147"/>
      <c r="AB210" s="147"/>
      <c r="AC210" s="147"/>
      <c r="AD210" s="147"/>
      <c r="AE210" s="147"/>
      <c r="AF210" s="147"/>
      <c r="AG210" s="147" t="s">
        <v>320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0" t="s">
        <v>80</v>
      </c>
      <c r="D211" s="158"/>
      <c r="E211" s="159">
        <v>4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13.6" x14ac:dyDescent="0.2">
      <c r="A212" s="163" t="s">
        <v>157</v>
      </c>
      <c r="B212" s="164" t="s">
        <v>118</v>
      </c>
      <c r="C212" s="178" t="s">
        <v>119</v>
      </c>
      <c r="D212" s="165"/>
      <c r="E212" s="166"/>
      <c r="F212" s="167"/>
      <c r="G212" s="167">
        <f>SUMIF(AG213:AG216,"&lt;&gt;NOR",G213:G216)</f>
        <v>0</v>
      </c>
      <c r="H212" s="167"/>
      <c r="I212" s="167">
        <f>SUM(I213:I216)</f>
        <v>0</v>
      </c>
      <c r="J212" s="167"/>
      <c r="K212" s="167">
        <f>SUM(K213:K216)</f>
        <v>0</v>
      </c>
      <c r="L212" s="167"/>
      <c r="M212" s="167">
        <f>SUM(M213:M216)</f>
        <v>0</v>
      </c>
      <c r="N212" s="166"/>
      <c r="O212" s="166">
        <f>SUM(O213:O216)</f>
        <v>0</v>
      </c>
      <c r="P212" s="166"/>
      <c r="Q212" s="166">
        <f>SUM(Q213:Q216)</f>
        <v>0</v>
      </c>
      <c r="R212" s="167"/>
      <c r="S212" s="167"/>
      <c r="T212" s="168"/>
      <c r="U212" s="162"/>
      <c r="V212" s="162">
        <f>SUM(V213:V216)</f>
        <v>51.84</v>
      </c>
      <c r="W212" s="162"/>
      <c r="X212" s="162"/>
      <c r="Y212" s="162"/>
      <c r="AG212" t="s">
        <v>158</v>
      </c>
    </row>
    <row r="213" spans="1:60" outlineLevel="1" x14ac:dyDescent="0.2">
      <c r="A213" s="170">
        <v>65</v>
      </c>
      <c r="B213" s="171" t="s">
        <v>861</v>
      </c>
      <c r="C213" s="179" t="s">
        <v>862</v>
      </c>
      <c r="D213" s="172" t="s">
        <v>186</v>
      </c>
      <c r="E213" s="173">
        <v>219.7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5"/>
      <c r="S213" s="175" t="s">
        <v>163</v>
      </c>
      <c r="T213" s="176" t="s">
        <v>163</v>
      </c>
      <c r="U213" s="157">
        <v>0.11799999999999999</v>
      </c>
      <c r="V213" s="157">
        <f>ROUND(E213*U213,2)</f>
        <v>25.92</v>
      </c>
      <c r="W213" s="157"/>
      <c r="X213" s="157" t="s">
        <v>164</v>
      </c>
      <c r="Y213" s="157" t="s">
        <v>165</v>
      </c>
      <c r="Z213" s="147"/>
      <c r="AA213" s="147"/>
      <c r="AB213" s="147"/>
      <c r="AC213" s="147"/>
      <c r="AD213" s="147"/>
      <c r="AE213" s="147"/>
      <c r="AF213" s="147"/>
      <c r="AG213" s="147" t="s">
        <v>166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80" t="s">
        <v>1419</v>
      </c>
      <c r="D214" s="158"/>
      <c r="E214" s="159">
        <v>219.7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170</v>
      </c>
      <c r="AH214" s="147">
        <v>5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0">
        <v>66</v>
      </c>
      <c r="B215" s="171" t="s">
        <v>864</v>
      </c>
      <c r="C215" s="179" t="s">
        <v>865</v>
      </c>
      <c r="D215" s="172" t="s">
        <v>186</v>
      </c>
      <c r="E215" s="173">
        <v>219.7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5"/>
      <c r="S215" s="175" t="s">
        <v>163</v>
      </c>
      <c r="T215" s="176" t="s">
        <v>163</v>
      </c>
      <c r="U215" s="157">
        <v>0.11799999999999999</v>
      </c>
      <c r="V215" s="157">
        <f>ROUND(E215*U215,2)</f>
        <v>25.92</v>
      </c>
      <c r="W215" s="157"/>
      <c r="X215" s="157" t="s">
        <v>164</v>
      </c>
      <c r="Y215" s="157" t="s">
        <v>165</v>
      </c>
      <c r="Z215" s="147"/>
      <c r="AA215" s="147"/>
      <c r="AB215" s="147"/>
      <c r="AC215" s="147"/>
      <c r="AD215" s="147"/>
      <c r="AE215" s="147"/>
      <c r="AF215" s="147"/>
      <c r="AG215" s="147" t="s">
        <v>166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80" t="s">
        <v>1420</v>
      </c>
      <c r="D216" s="158"/>
      <c r="E216" s="159">
        <v>219.7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170</v>
      </c>
      <c r="AH216" s="147">
        <v>5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13.6" x14ac:dyDescent="0.2">
      <c r="A217" s="163" t="s">
        <v>157</v>
      </c>
      <c r="B217" s="164" t="s">
        <v>120</v>
      </c>
      <c r="C217" s="178" t="s">
        <v>121</v>
      </c>
      <c r="D217" s="165"/>
      <c r="E217" s="166"/>
      <c r="F217" s="167"/>
      <c r="G217" s="167">
        <f>SUMIF(AG218:AG323,"&lt;&gt;NOR",G218:G323)</f>
        <v>0</v>
      </c>
      <c r="H217" s="167"/>
      <c r="I217" s="167">
        <f>SUM(I218:I323)</f>
        <v>0</v>
      </c>
      <c r="J217" s="167"/>
      <c r="K217" s="167">
        <f>SUM(K218:K323)</f>
        <v>0</v>
      </c>
      <c r="L217" s="167"/>
      <c r="M217" s="167">
        <f>SUM(M218:M323)</f>
        <v>0</v>
      </c>
      <c r="N217" s="166"/>
      <c r="O217" s="166">
        <f>SUM(O218:O323)</f>
        <v>0.96</v>
      </c>
      <c r="P217" s="166"/>
      <c r="Q217" s="166">
        <f>SUM(Q218:Q323)</f>
        <v>0</v>
      </c>
      <c r="R217" s="167"/>
      <c r="S217" s="167"/>
      <c r="T217" s="168"/>
      <c r="U217" s="162"/>
      <c r="V217" s="162">
        <f>SUM(V218:V323)</f>
        <v>563.18000000000006</v>
      </c>
      <c r="W217" s="162"/>
      <c r="X217" s="162"/>
      <c r="Y217" s="162"/>
      <c r="AG217" t="s">
        <v>158</v>
      </c>
    </row>
    <row r="218" spans="1:60" ht="21.75" outlineLevel="1" x14ac:dyDescent="0.2">
      <c r="A218" s="170">
        <v>67</v>
      </c>
      <c r="B218" s="171" t="s">
        <v>1421</v>
      </c>
      <c r="C218" s="179" t="s">
        <v>1422</v>
      </c>
      <c r="D218" s="172" t="s">
        <v>335</v>
      </c>
      <c r="E218" s="173">
        <v>22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 t="s">
        <v>494</v>
      </c>
      <c r="S218" s="175" t="s">
        <v>163</v>
      </c>
      <c r="T218" s="176" t="s">
        <v>163</v>
      </c>
      <c r="U218" s="157">
        <v>0.51390999999999998</v>
      </c>
      <c r="V218" s="157">
        <f>ROUND(E218*U218,2)</f>
        <v>11.31</v>
      </c>
      <c r="W218" s="157"/>
      <c r="X218" s="157" t="s">
        <v>164</v>
      </c>
      <c r="Y218" s="157" t="s">
        <v>165</v>
      </c>
      <c r="Z218" s="147"/>
      <c r="AA218" s="147"/>
      <c r="AB218" s="147"/>
      <c r="AC218" s="147"/>
      <c r="AD218" s="147"/>
      <c r="AE218" s="147"/>
      <c r="AF218" s="147"/>
      <c r="AG218" s="147" t="s">
        <v>166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48" t="s">
        <v>869</v>
      </c>
      <c r="D219" s="249"/>
      <c r="E219" s="249"/>
      <c r="F219" s="249"/>
      <c r="G219" s="249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188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2" t="s">
        <v>870</v>
      </c>
      <c r="D220" s="253"/>
      <c r="E220" s="253"/>
      <c r="F220" s="253"/>
      <c r="G220" s="253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252" t="s">
        <v>871</v>
      </c>
      <c r="D221" s="253"/>
      <c r="E221" s="253"/>
      <c r="F221" s="253"/>
      <c r="G221" s="253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168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0" t="s">
        <v>1423</v>
      </c>
      <c r="D222" s="158"/>
      <c r="E222" s="159">
        <v>22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170</v>
      </c>
      <c r="AH222" s="147">
        <v>5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1.75" outlineLevel="1" x14ac:dyDescent="0.2">
      <c r="A223" s="170">
        <v>68</v>
      </c>
      <c r="B223" s="171" t="s">
        <v>1424</v>
      </c>
      <c r="C223" s="179" t="s">
        <v>1425</v>
      </c>
      <c r="D223" s="172" t="s">
        <v>335</v>
      </c>
      <c r="E223" s="173">
        <v>20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3">
        <v>0</v>
      </c>
      <c r="O223" s="173">
        <f>ROUND(E223*N223,2)</f>
        <v>0</v>
      </c>
      <c r="P223" s="173">
        <v>0</v>
      </c>
      <c r="Q223" s="173">
        <f>ROUND(E223*P223,2)</f>
        <v>0</v>
      </c>
      <c r="R223" s="175" t="s">
        <v>494</v>
      </c>
      <c r="S223" s="175" t="s">
        <v>163</v>
      </c>
      <c r="T223" s="176" t="s">
        <v>163</v>
      </c>
      <c r="U223" s="157">
        <v>0.62512000000000001</v>
      </c>
      <c r="V223" s="157">
        <f>ROUND(E223*U223,2)</f>
        <v>12.5</v>
      </c>
      <c r="W223" s="157"/>
      <c r="X223" s="157" t="s">
        <v>164</v>
      </c>
      <c r="Y223" s="157" t="s">
        <v>165</v>
      </c>
      <c r="Z223" s="147"/>
      <c r="AA223" s="147"/>
      <c r="AB223" s="147"/>
      <c r="AC223" s="147"/>
      <c r="AD223" s="147"/>
      <c r="AE223" s="147"/>
      <c r="AF223" s="147"/>
      <c r="AG223" s="147" t="s">
        <v>166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248" t="s">
        <v>869</v>
      </c>
      <c r="D224" s="249"/>
      <c r="E224" s="249"/>
      <c r="F224" s="249"/>
      <c r="G224" s="249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188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52" t="s">
        <v>870</v>
      </c>
      <c r="D225" s="253"/>
      <c r="E225" s="253"/>
      <c r="F225" s="253"/>
      <c r="G225" s="25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168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52" t="s">
        <v>871</v>
      </c>
      <c r="D226" s="253"/>
      <c r="E226" s="253"/>
      <c r="F226" s="253"/>
      <c r="G226" s="253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168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0" t="s">
        <v>1426</v>
      </c>
      <c r="D227" s="158"/>
      <c r="E227" s="159">
        <v>20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170</v>
      </c>
      <c r="AH227" s="147">
        <v>5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1.75" outlineLevel="1" x14ac:dyDescent="0.2">
      <c r="A228" s="170">
        <v>69</v>
      </c>
      <c r="B228" s="171" t="s">
        <v>867</v>
      </c>
      <c r="C228" s="179" t="s">
        <v>868</v>
      </c>
      <c r="D228" s="172" t="s">
        <v>335</v>
      </c>
      <c r="E228" s="173">
        <v>37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0</v>
      </c>
      <c r="O228" s="173">
        <f>ROUND(E228*N228,2)</f>
        <v>0</v>
      </c>
      <c r="P228" s="173">
        <v>0</v>
      </c>
      <c r="Q228" s="173">
        <f>ROUND(E228*P228,2)</f>
        <v>0</v>
      </c>
      <c r="R228" s="175" t="s">
        <v>494</v>
      </c>
      <c r="S228" s="175" t="s">
        <v>163</v>
      </c>
      <c r="T228" s="176" t="s">
        <v>163</v>
      </c>
      <c r="U228" s="157">
        <v>0.66673000000000004</v>
      </c>
      <c r="V228" s="157">
        <f>ROUND(E228*U228,2)</f>
        <v>24.67</v>
      </c>
      <c r="W228" s="157"/>
      <c r="X228" s="157" t="s">
        <v>164</v>
      </c>
      <c r="Y228" s="157" t="s">
        <v>165</v>
      </c>
      <c r="Z228" s="147"/>
      <c r="AA228" s="147"/>
      <c r="AB228" s="147"/>
      <c r="AC228" s="147"/>
      <c r="AD228" s="147"/>
      <c r="AE228" s="147"/>
      <c r="AF228" s="147"/>
      <c r="AG228" s="147" t="s">
        <v>166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48" t="s">
        <v>869</v>
      </c>
      <c r="D229" s="249"/>
      <c r="E229" s="249"/>
      <c r="F229" s="249"/>
      <c r="G229" s="249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188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2" t="s">
        <v>870</v>
      </c>
      <c r="D230" s="253"/>
      <c r="E230" s="253"/>
      <c r="F230" s="253"/>
      <c r="G230" s="253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168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252" t="s">
        <v>871</v>
      </c>
      <c r="D231" s="253"/>
      <c r="E231" s="253"/>
      <c r="F231" s="253"/>
      <c r="G231" s="25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168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80" t="s">
        <v>1427</v>
      </c>
      <c r="D232" s="158"/>
      <c r="E232" s="159">
        <v>37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170</v>
      </c>
      <c r="AH232" s="147">
        <v>5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1.75" outlineLevel="1" x14ac:dyDescent="0.2">
      <c r="A233" s="170">
        <v>70</v>
      </c>
      <c r="B233" s="171" t="s">
        <v>874</v>
      </c>
      <c r="C233" s="179" t="s">
        <v>875</v>
      </c>
      <c r="D233" s="172" t="s">
        <v>335</v>
      </c>
      <c r="E233" s="173">
        <v>38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 t="s">
        <v>494</v>
      </c>
      <c r="S233" s="175" t="s">
        <v>163</v>
      </c>
      <c r="T233" s="176" t="s">
        <v>163</v>
      </c>
      <c r="U233" s="157">
        <v>0.70855999999999997</v>
      </c>
      <c r="V233" s="157">
        <f>ROUND(E233*U233,2)</f>
        <v>26.93</v>
      </c>
      <c r="W233" s="157"/>
      <c r="X233" s="157" t="s">
        <v>164</v>
      </c>
      <c r="Y233" s="157" t="s">
        <v>165</v>
      </c>
      <c r="Z233" s="147"/>
      <c r="AA233" s="147"/>
      <c r="AB233" s="147"/>
      <c r="AC233" s="147"/>
      <c r="AD233" s="147"/>
      <c r="AE233" s="147"/>
      <c r="AF233" s="147"/>
      <c r="AG233" s="147" t="s">
        <v>166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48" t="s">
        <v>869</v>
      </c>
      <c r="D234" s="249"/>
      <c r="E234" s="249"/>
      <c r="F234" s="249"/>
      <c r="G234" s="249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188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52" t="s">
        <v>870</v>
      </c>
      <c r="D235" s="253"/>
      <c r="E235" s="253"/>
      <c r="F235" s="253"/>
      <c r="G235" s="253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168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252" t="s">
        <v>871</v>
      </c>
      <c r="D236" s="253"/>
      <c r="E236" s="253"/>
      <c r="F236" s="253"/>
      <c r="G236" s="253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168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0" t="s">
        <v>1428</v>
      </c>
      <c r="D237" s="158"/>
      <c r="E237" s="159">
        <v>38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170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0">
        <v>71</v>
      </c>
      <c r="B238" s="171" t="s">
        <v>1429</v>
      </c>
      <c r="C238" s="179" t="s">
        <v>1430</v>
      </c>
      <c r="D238" s="172" t="s">
        <v>186</v>
      </c>
      <c r="E238" s="173">
        <v>121.4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3">
        <v>2.7999999999999998E-4</v>
      </c>
      <c r="O238" s="173">
        <f>ROUND(E238*N238,2)</f>
        <v>0.03</v>
      </c>
      <c r="P238" s="173">
        <v>0</v>
      </c>
      <c r="Q238" s="173">
        <f>ROUND(E238*P238,2)</f>
        <v>0</v>
      </c>
      <c r="R238" s="175"/>
      <c r="S238" s="175" t="s">
        <v>163</v>
      </c>
      <c r="T238" s="176" t="s">
        <v>163</v>
      </c>
      <c r="U238" s="157">
        <v>0.2145</v>
      </c>
      <c r="V238" s="157">
        <f>ROUND(E238*U238,2)</f>
        <v>26.04</v>
      </c>
      <c r="W238" s="157"/>
      <c r="X238" s="157" t="s">
        <v>164</v>
      </c>
      <c r="Y238" s="157" t="s">
        <v>165</v>
      </c>
      <c r="Z238" s="147"/>
      <c r="AA238" s="147"/>
      <c r="AB238" s="147"/>
      <c r="AC238" s="147"/>
      <c r="AD238" s="147"/>
      <c r="AE238" s="147"/>
      <c r="AF238" s="147"/>
      <c r="AG238" s="147" t="s">
        <v>166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50" t="s">
        <v>879</v>
      </c>
      <c r="D239" s="251"/>
      <c r="E239" s="251"/>
      <c r="F239" s="251"/>
      <c r="G239" s="251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168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252" t="s">
        <v>871</v>
      </c>
      <c r="D240" s="253"/>
      <c r="E240" s="253"/>
      <c r="F240" s="253"/>
      <c r="G240" s="253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168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0" t="s">
        <v>1431</v>
      </c>
      <c r="D241" s="158"/>
      <c r="E241" s="159">
        <v>121.4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170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0">
        <v>72</v>
      </c>
      <c r="B242" s="171" t="s">
        <v>1432</v>
      </c>
      <c r="C242" s="179" t="s">
        <v>1433</v>
      </c>
      <c r="D242" s="172" t="s">
        <v>186</v>
      </c>
      <c r="E242" s="173">
        <v>121.9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3.4000000000000002E-4</v>
      </c>
      <c r="O242" s="173">
        <f>ROUND(E242*N242,2)</f>
        <v>0.04</v>
      </c>
      <c r="P242" s="173">
        <v>0</v>
      </c>
      <c r="Q242" s="173">
        <f>ROUND(E242*P242,2)</f>
        <v>0</v>
      </c>
      <c r="R242" s="175"/>
      <c r="S242" s="175" t="s">
        <v>163</v>
      </c>
      <c r="T242" s="176" t="s">
        <v>163</v>
      </c>
      <c r="U242" s="157">
        <v>0.26183000000000001</v>
      </c>
      <c r="V242" s="157">
        <f>ROUND(E242*U242,2)</f>
        <v>31.92</v>
      </c>
      <c r="W242" s="157"/>
      <c r="X242" s="157" t="s">
        <v>164</v>
      </c>
      <c r="Y242" s="157" t="s">
        <v>165</v>
      </c>
      <c r="Z242" s="147"/>
      <c r="AA242" s="147"/>
      <c r="AB242" s="147"/>
      <c r="AC242" s="147"/>
      <c r="AD242" s="147"/>
      <c r="AE242" s="147"/>
      <c r="AF242" s="147"/>
      <c r="AG242" s="147" t="s">
        <v>166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250" t="s">
        <v>879</v>
      </c>
      <c r="D243" s="251"/>
      <c r="E243" s="251"/>
      <c r="F243" s="251"/>
      <c r="G243" s="251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168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252" t="s">
        <v>871</v>
      </c>
      <c r="D244" s="253"/>
      <c r="E244" s="253"/>
      <c r="F244" s="253"/>
      <c r="G244" s="253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168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0" t="s">
        <v>1434</v>
      </c>
      <c r="D245" s="158"/>
      <c r="E245" s="159">
        <v>121.9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170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0">
        <v>73</v>
      </c>
      <c r="B246" s="171" t="s">
        <v>877</v>
      </c>
      <c r="C246" s="179" t="s">
        <v>878</v>
      </c>
      <c r="D246" s="172" t="s">
        <v>186</v>
      </c>
      <c r="E246" s="173">
        <v>260.10000000000002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4.4999999999999999E-4</v>
      </c>
      <c r="O246" s="173">
        <f>ROUND(E246*N246,2)</f>
        <v>0.12</v>
      </c>
      <c r="P246" s="173">
        <v>0</v>
      </c>
      <c r="Q246" s="173">
        <f>ROUND(E246*P246,2)</f>
        <v>0</v>
      </c>
      <c r="R246" s="175"/>
      <c r="S246" s="175" t="s">
        <v>163</v>
      </c>
      <c r="T246" s="176" t="s">
        <v>163</v>
      </c>
      <c r="U246" s="157">
        <v>0.44342999999999999</v>
      </c>
      <c r="V246" s="157">
        <f>ROUND(E246*U246,2)</f>
        <v>115.34</v>
      </c>
      <c r="W246" s="157"/>
      <c r="X246" s="157" t="s">
        <v>164</v>
      </c>
      <c r="Y246" s="157" t="s">
        <v>165</v>
      </c>
      <c r="Z246" s="147"/>
      <c r="AA246" s="147"/>
      <c r="AB246" s="147"/>
      <c r="AC246" s="147"/>
      <c r="AD246" s="147"/>
      <c r="AE246" s="147"/>
      <c r="AF246" s="147"/>
      <c r="AG246" s="147" t="s">
        <v>166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0" t="s">
        <v>879</v>
      </c>
      <c r="D247" s="251"/>
      <c r="E247" s="251"/>
      <c r="F247" s="251"/>
      <c r="G247" s="251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168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252" t="s">
        <v>871</v>
      </c>
      <c r="D248" s="253"/>
      <c r="E248" s="253"/>
      <c r="F248" s="253"/>
      <c r="G248" s="253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168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0" t="s">
        <v>1435</v>
      </c>
      <c r="D249" s="158"/>
      <c r="E249" s="159">
        <v>260.10000000000002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170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0">
        <v>74</v>
      </c>
      <c r="B250" s="171" t="s">
        <v>884</v>
      </c>
      <c r="C250" s="179" t="s">
        <v>885</v>
      </c>
      <c r="D250" s="172" t="s">
        <v>186</v>
      </c>
      <c r="E250" s="173">
        <v>259.60000000000002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3">
        <v>6.8999999999999997E-4</v>
      </c>
      <c r="O250" s="173">
        <f>ROUND(E250*N250,2)</f>
        <v>0.18</v>
      </c>
      <c r="P250" s="173">
        <v>0</v>
      </c>
      <c r="Q250" s="173">
        <f>ROUND(E250*P250,2)</f>
        <v>0</v>
      </c>
      <c r="R250" s="175"/>
      <c r="S250" s="175" t="s">
        <v>163</v>
      </c>
      <c r="T250" s="176" t="s">
        <v>163</v>
      </c>
      <c r="U250" s="157">
        <v>0.52969999999999995</v>
      </c>
      <c r="V250" s="157">
        <f>ROUND(E250*U250,2)</f>
        <v>137.51</v>
      </c>
      <c r="W250" s="157"/>
      <c r="X250" s="157" t="s">
        <v>164</v>
      </c>
      <c r="Y250" s="157" t="s">
        <v>165</v>
      </c>
      <c r="Z250" s="147"/>
      <c r="AA250" s="147"/>
      <c r="AB250" s="147"/>
      <c r="AC250" s="147"/>
      <c r="AD250" s="147"/>
      <c r="AE250" s="147"/>
      <c r="AF250" s="147"/>
      <c r="AG250" s="147" t="s">
        <v>166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0" t="s">
        <v>879</v>
      </c>
      <c r="D251" s="251"/>
      <c r="E251" s="251"/>
      <c r="F251" s="251"/>
      <c r="G251" s="251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168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52" t="s">
        <v>871</v>
      </c>
      <c r="D252" s="253"/>
      <c r="E252" s="253"/>
      <c r="F252" s="253"/>
      <c r="G252" s="25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168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0" t="s">
        <v>1436</v>
      </c>
      <c r="D253" s="158"/>
      <c r="E253" s="159">
        <v>259.60000000000002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170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0">
        <v>75</v>
      </c>
      <c r="B254" s="171" t="s">
        <v>1437</v>
      </c>
      <c r="C254" s="179" t="s">
        <v>1438</v>
      </c>
      <c r="D254" s="172" t="s">
        <v>335</v>
      </c>
      <c r="E254" s="173">
        <v>22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3">
        <v>2.8600000000000001E-3</v>
      </c>
      <c r="O254" s="173">
        <f>ROUND(E254*N254,2)</f>
        <v>0.06</v>
      </c>
      <c r="P254" s="173">
        <v>0</v>
      </c>
      <c r="Q254" s="173">
        <f>ROUND(E254*P254,2)</f>
        <v>0</v>
      </c>
      <c r="R254" s="175"/>
      <c r="S254" s="175" t="s">
        <v>163</v>
      </c>
      <c r="T254" s="176" t="s">
        <v>163</v>
      </c>
      <c r="U254" s="157">
        <v>0.48</v>
      </c>
      <c r="V254" s="157">
        <f>ROUND(E254*U254,2)</f>
        <v>10.56</v>
      </c>
      <c r="W254" s="157"/>
      <c r="X254" s="157" t="s">
        <v>164</v>
      </c>
      <c r="Y254" s="157" t="s">
        <v>165</v>
      </c>
      <c r="Z254" s="147"/>
      <c r="AA254" s="147"/>
      <c r="AB254" s="147"/>
      <c r="AC254" s="147"/>
      <c r="AD254" s="147"/>
      <c r="AE254" s="147"/>
      <c r="AF254" s="147"/>
      <c r="AG254" s="147" t="s">
        <v>166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250" t="s">
        <v>889</v>
      </c>
      <c r="D255" s="251"/>
      <c r="E255" s="251"/>
      <c r="F255" s="251"/>
      <c r="G255" s="251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168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252" t="s">
        <v>871</v>
      </c>
      <c r="D256" s="253"/>
      <c r="E256" s="253"/>
      <c r="F256" s="253"/>
      <c r="G256" s="253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168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0" t="s">
        <v>1439</v>
      </c>
      <c r="D257" s="158"/>
      <c r="E257" s="159">
        <v>22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0">
        <v>76</v>
      </c>
      <c r="B258" s="171" t="s">
        <v>1440</v>
      </c>
      <c r="C258" s="179" t="s">
        <v>1441</v>
      </c>
      <c r="D258" s="172" t="s">
        <v>335</v>
      </c>
      <c r="E258" s="173">
        <v>20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3.4199999999999999E-3</v>
      </c>
      <c r="O258" s="173">
        <f>ROUND(E258*N258,2)</f>
        <v>7.0000000000000007E-2</v>
      </c>
      <c r="P258" s="173">
        <v>0</v>
      </c>
      <c r="Q258" s="173">
        <f>ROUND(E258*P258,2)</f>
        <v>0</v>
      </c>
      <c r="R258" s="175"/>
      <c r="S258" s="175" t="s">
        <v>163</v>
      </c>
      <c r="T258" s="176" t="s">
        <v>163</v>
      </c>
      <c r="U258" s="157">
        <v>0.57999999999999996</v>
      </c>
      <c r="V258" s="157">
        <f>ROUND(E258*U258,2)</f>
        <v>11.6</v>
      </c>
      <c r="W258" s="157"/>
      <c r="X258" s="157" t="s">
        <v>164</v>
      </c>
      <c r="Y258" s="157" t="s">
        <v>165</v>
      </c>
      <c r="Z258" s="147"/>
      <c r="AA258" s="147"/>
      <c r="AB258" s="147"/>
      <c r="AC258" s="147"/>
      <c r="AD258" s="147"/>
      <c r="AE258" s="147"/>
      <c r="AF258" s="147"/>
      <c r="AG258" s="147" t="s">
        <v>166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0" t="s">
        <v>889</v>
      </c>
      <c r="D259" s="251"/>
      <c r="E259" s="251"/>
      <c r="F259" s="251"/>
      <c r="G259" s="251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168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252" t="s">
        <v>871</v>
      </c>
      <c r="D260" s="253"/>
      <c r="E260" s="253"/>
      <c r="F260" s="253"/>
      <c r="G260" s="253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168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80" t="s">
        <v>1442</v>
      </c>
      <c r="D261" s="158"/>
      <c r="E261" s="159">
        <v>20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170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0">
        <v>77</v>
      </c>
      <c r="B262" s="171" t="s">
        <v>887</v>
      </c>
      <c r="C262" s="179" t="s">
        <v>888</v>
      </c>
      <c r="D262" s="172" t="s">
        <v>335</v>
      </c>
      <c r="E262" s="173">
        <v>37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4.81E-3</v>
      </c>
      <c r="O262" s="173">
        <f>ROUND(E262*N262,2)</f>
        <v>0.18</v>
      </c>
      <c r="P262" s="173">
        <v>0</v>
      </c>
      <c r="Q262" s="173">
        <f>ROUND(E262*P262,2)</f>
        <v>0</v>
      </c>
      <c r="R262" s="175"/>
      <c r="S262" s="175" t="s">
        <v>163</v>
      </c>
      <c r="T262" s="176" t="s">
        <v>163</v>
      </c>
      <c r="U262" s="157">
        <v>0.82</v>
      </c>
      <c r="V262" s="157">
        <f>ROUND(E262*U262,2)</f>
        <v>30.34</v>
      </c>
      <c r="W262" s="157"/>
      <c r="X262" s="157" t="s">
        <v>164</v>
      </c>
      <c r="Y262" s="157" t="s">
        <v>165</v>
      </c>
      <c r="Z262" s="147"/>
      <c r="AA262" s="147"/>
      <c r="AB262" s="147"/>
      <c r="AC262" s="147"/>
      <c r="AD262" s="147"/>
      <c r="AE262" s="147"/>
      <c r="AF262" s="147"/>
      <c r="AG262" s="147" t="s">
        <v>166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0" t="s">
        <v>889</v>
      </c>
      <c r="D263" s="251"/>
      <c r="E263" s="251"/>
      <c r="F263" s="251"/>
      <c r="G263" s="251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168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252" t="s">
        <v>871</v>
      </c>
      <c r="D264" s="253"/>
      <c r="E264" s="253"/>
      <c r="F264" s="253"/>
      <c r="G264" s="253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168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0" t="s">
        <v>1443</v>
      </c>
      <c r="D265" s="158"/>
      <c r="E265" s="159">
        <v>37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0">
        <v>78</v>
      </c>
      <c r="B266" s="171" t="s">
        <v>892</v>
      </c>
      <c r="C266" s="179" t="s">
        <v>893</v>
      </c>
      <c r="D266" s="172" t="s">
        <v>335</v>
      </c>
      <c r="E266" s="173">
        <v>38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7.4200000000000004E-3</v>
      </c>
      <c r="O266" s="173">
        <f>ROUND(E266*N266,2)</f>
        <v>0.28000000000000003</v>
      </c>
      <c r="P266" s="173">
        <v>0</v>
      </c>
      <c r="Q266" s="173">
        <f>ROUND(E266*P266,2)</f>
        <v>0</v>
      </c>
      <c r="R266" s="175"/>
      <c r="S266" s="175" t="s">
        <v>163</v>
      </c>
      <c r="T266" s="176" t="s">
        <v>163</v>
      </c>
      <c r="U266" s="157">
        <v>1.1399999999999999</v>
      </c>
      <c r="V266" s="157">
        <f>ROUND(E266*U266,2)</f>
        <v>43.32</v>
      </c>
      <c r="W266" s="157"/>
      <c r="X266" s="157" t="s">
        <v>164</v>
      </c>
      <c r="Y266" s="157" t="s">
        <v>165</v>
      </c>
      <c r="Z266" s="147"/>
      <c r="AA266" s="147"/>
      <c r="AB266" s="147"/>
      <c r="AC266" s="147"/>
      <c r="AD266" s="147"/>
      <c r="AE266" s="147"/>
      <c r="AF266" s="147"/>
      <c r="AG266" s="147" t="s">
        <v>166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50" t="s">
        <v>889</v>
      </c>
      <c r="D267" s="251"/>
      <c r="E267" s="251"/>
      <c r="F267" s="251"/>
      <c r="G267" s="251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168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252" t="s">
        <v>871</v>
      </c>
      <c r="D268" s="253"/>
      <c r="E268" s="253"/>
      <c r="F268" s="253"/>
      <c r="G268" s="253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168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0" t="s">
        <v>1444</v>
      </c>
      <c r="D269" s="158"/>
      <c r="E269" s="159">
        <v>38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170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0">
        <v>79</v>
      </c>
      <c r="B270" s="171" t="s">
        <v>1445</v>
      </c>
      <c r="C270" s="179" t="s">
        <v>1446</v>
      </c>
      <c r="D270" s="172" t="s">
        <v>186</v>
      </c>
      <c r="E270" s="173">
        <v>127.1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3">
        <v>0</v>
      </c>
      <c r="O270" s="173">
        <f>ROUND(E270*N270,2)</f>
        <v>0</v>
      </c>
      <c r="P270" s="173">
        <v>0</v>
      </c>
      <c r="Q270" s="173">
        <f>ROUND(E270*P270,2)</f>
        <v>0</v>
      </c>
      <c r="R270" s="175"/>
      <c r="S270" s="175" t="s">
        <v>163</v>
      </c>
      <c r="T270" s="176" t="s">
        <v>163</v>
      </c>
      <c r="U270" s="157">
        <v>0</v>
      </c>
      <c r="V270" s="157">
        <f>ROUND(E270*U270,2)</f>
        <v>0</v>
      </c>
      <c r="W270" s="157"/>
      <c r="X270" s="157" t="s">
        <v>164</v>
      </c>
      <c r="Y270" s="157" t="s">
        <v>165</v>
      </c>
      <c r="Z270" s="147"/>
      <c r="AA270" s="147"/>
      <c r="AB270" s="147"/>
      <c r="AC270" s="147"/>
      <c r="AD270" s="147"/>
      <c r="AE270" s="147"/>
      <c r="AF270" s="147"/>
      <c r="AG270" s="147" t="s">
        <v>166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50" t="s">
        <v>701</v>
      </c>
      <c r="D271" s="251"/>
      <c r="E271" s="251"/>
      <c r="F271" s="251"/>
      <c r="G271" s="251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168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0" t="s">
        <v>1359</v>
      </c>
      <c r="D272" s="158"/>
      <c r="E272" s="159">
        <v>5.7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170</v>
      </c>
      <c r="AH272" s="147">
        <v>5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0" t="s">
        <v>1384</v>
      </c>
      <c r="D273" s="158"/>
      <c r="E273" s="159">
        <v>121.4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170</v>
      </c>
      <c r="AH273" s="147">
        <v>5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0">
        <v>80</v>
      </c>
      <c r="B274" s="171" t="s">
        <v>1447</v>
      </c>
      <c r="C274" s="179" t="s">
        <v>1448</v>
      </c>
      <c r="D274" s="172" t="s">
        <v>186</v>
      </c>
      <c r="E274" s="173">
        <v>133.80000000000001</v>
      </c>
      <c r="F274" s="174"/>
      <c r="G274" s="175">
        <f>ROUND(E274*F274,2)</f>
        <v>0</v>
      </c>
      <c r="H274" s="174"/>
      <c r="I274" s="175">
        <f>ROUND(E274*H274,2)</f>
        <v>0</v>
      </c>
      <c r="J274" s="174"/>
      <c r="K274" s="175">
        <f>ROUND(E274*J274,2)</f>
        <v>0</v>
      </c>
      <c r="L274" s="175">
        <v>21</v>
      </c>
      <c r="M274" s="175">
        <f>G274*(1+L274/100)</f>
        <v>0</v>
      </c>
      <c r="N274" s="173">
        <v>0</v>
      </c>
      <c r="O274" s="173">
        <f>ROUND(E274*N274,2)</f>
        <v>0</v>
      </c>
      <c r="P274" s="173">
        <v>0</v>
      </c>
      <c r="Q274" s="173">
        <f>ROUND(E274*P274,2)</f>
        <v>0</v>
      </c>
      <c r="R274" s="175"/>
      <c r="S274" s="175" t="s">
        <v>163</v>
      </c>
      <c r="T274" s="176" t="s">
        <v>163</v>
      </c>
      <c r="U274" s="157">
        <v>0</v>
      </c>
      <c r="V274" s="157">
        <f>ROUND(E274*U274,2)</f>
        <v>0</v>
      </c>
      <c r="W274" s="157"/>
      <c r="X274" s="157" t="s">
        <v>164</v>
      </c>
      <c r="Y274" s="157" t="s">
        <v>165</v>
      </c>
      <c r="Z274" s="147"/>
      <c r="AA274" s="147"/>
      <c r="AB274" s="147"/>
      <c r="AC274" s="147"/>
      <c r="AD274" s="147"/>
      <c r="AE274" s="147"/>
      <c r="AF274" s="147"/>
      <c r="AG274" s="147" t="s">
        <v>166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0" t="s">
        <v>701</v>
      </c>
      <c r="D275" s="251"/>
      <c r="E275" s="251"/>
      <c r="F275" s="251"/>
      <c r="G275" s="251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168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0" t="s">
        <v>1362</v>
      </c>
      <c r="D276" s="158"/>
      <c r="E276" s="159">
        <v>11.9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170</v>
      </c>
      <c r="AH276" s="147">
        <v>5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0" t="s">
        <v>1387</v>
      </c>
      <c r="D277" s="158"/>
      <c r="E277" s="159">
        <v>121.9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170</v>
      </c>
      <c r="AH277" s="147">
        <v>5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0">
        <v>81</v>
      </c>
      <c r="B278" s="171" t="s">
        <v>897</v>
      </c>
      <c r="C278" s="179" t="s">
        <v>898</v>
      </c>
      <c r="D278" s="172" t="s">
        <v>186</v>
      </c>
      <c r="E278" s="173">
        <v>316.3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0</v>
      </c>
      <c r="O278" s="173">
        <f>ROUND(E278*N278,2)</f>
        <v>0</v>
      </c>
      <c r="P278" s="173">
        <v>0</v>
      </c>
      <c r="Q278" s="173">
        <f>ROUND(E278*P278,2)</f>
        <v>0</v>
      </c>
      <c r="R278" s="175"/>
      <c r="S278" s="175" t="s">
        <v>163</v>
      </c>
      <c r="T278" s="176" t="s">
        <v>163</v>
      </c>
      <c r="U278" s="157">
        <v>0</v>
      </c>
      <c r="V278" s="157">
        <f>ROUND(E278*U278,2)</f>
        <v>0</v>
      </c>
      <c r="W278" s="157"/>
      <c r="X278" s="157" t="s">
        <v>164</v>
      </c>
      <c r="Y278" s="157" t="s">
        <v>165</v>
      </c>
      <c r="Z278" s="147"/>
      <c r="AA278" s="147"/>
      <c r="AB278" s="147"/>
      <c r="AC278" s="147"/>
      <c r="AD278" s="147"/>
      <c r="AE278" s="147"/>
      <c r="AF278" s="147"/>
      <c r="AG278" s="147" t="s">
        <v>166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0" t="s">
        <v>701</v>
      </c>
      <c r="D279" s="251"/>
      <c r="E279" s="251"/>
      <c r="F279" s="251"/>
      <c r="G279" s="251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168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0" t="s">
        <v>1363</v>
      </c>
      <c r="D280" s="158"/>
      <c r="E280" s="159">
        <v>56.2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170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0" t="s">
        <v>1388</v>
      </c>
      <c r="D281" s="158"/>
      <c r="E281" s="159">
        <v>260.10000000000002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170</v>
      </c>
      <c r="AH281" s="147">
        <v>5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0">
        <v>82</v>
      </c>
      <c r="B282" s="171" t="s">
        <v>901</v>
      </c>
      <c r="C282" s="179" t="s">
        <v>902</v>
      </c>
      <c r="D282" s="172" t="s">
        <v>186</v>
      </c>
      <c r="E282" s="173">
        <v>315.10000000000002</v>
      </c>
      <c r="F282" s="174"/>
      <c r="G282" s="175">
        <f>ROUND(E282*F282,2)</f>
        <v>0</v>
      </c>
      <c r="H282" s="174"/>
      <c r="I282" s="175">
        <f>ROUND(E282*H282,2)</f>
        <v>0</v>
      </c>
      <c r="J282" s="174"/>
      <c r="K282" s="175">
        <f>ROUND(E282*J282,2)</f>
        <v>0</v>
      </c>
      <c r="L282" s="175">
        <v>21</v>
      </c>
      <c r="M282" s="175">
        <f>G282*(1+L282/100)</f>
        <v>0</v>
      </c>
      <c r="N282" s="173">
        <v>0</v>
      </c>
      <c r="O282" s="173">
        <f>ROUND(E282*N282,2)</f>
        <v>0</v>
      </c>
      <c r="P282" s="173">
        <v>0</v>
      </c>
      <c r="Q282" s="173">
        <f>ROUND(E282*P282,2)</f>
        <v>0</v>
      </c>
      <c r="R282" s="175"/>
      <c r="S282" s="175" t="s">
        <v>163</v>
      </c>
      <c r="T282" s="176" t="s">
        <v>163</v>
      </c>
      <c r="U282" s="157">
        <v>0</v>
      </c>
      <c r="V282" s="157">
        <f>ROUND(E282*U282,2)</f>
        <v>0</v>
      </c>
      <c r="W282" s="157"/>
      <c r="X282" s="157" t="s">
        <v>164</v>
      </c>
      <c r="Y282" s="157" t="s">
        <v>165</v>
      </c>
      <c r="Z282" s="147"/>
      <c r="AA282" s="147"/>
      <c r="AB282" s="147"/>
      <c r="AC282" s="147"/>
      <c r="AD282" s="147"/>
      <c r="AE282" s="147"/>
      <c r="AF282" s="147"/>
      <c r="AG282" s="147" t="s">
        <v>166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0" t="s">
        <v>701</v>
      </c>
      <c r="D283" s="251"/>
      <c r="E283" s="251"/>
      <c r="F283" s="251"/>
      <c r="G283" s="251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168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0" t="s">
        <v>1365</v>
      </c>
      <c r="D284" s="158"/>
      <c r="E284" s="159">
        <v>55.5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170</v>
      </c>
      <c r="AH284" s="147">
        <v>5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0" t="s">
        <v>1389</v>
      </c>
      <c r="D285" s="158"/>
      <c r="E285" s="159">
        <v>259.60000000000002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170</v>
      </c>
      <c r="AH285" s="147">
        <v>5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0">
        <v>83</v>
      </c>
      <c r="B286" s="171" t="s">
        <v>1449</v>
      </c>
      <c r="C286" s="179" t="s">
        <v>1450</v>
      </c>
      <c r="D286" s="172" t="s">
        <v>335</v>
      </c>
      <c r="E286" s="173">
        <v>7</v>
      </c>
      <c r="F286" s="174"/>
      <c r="G286" s="175">
        <f>ROUND(E286*F286,2)</f>
        <v>0</v>
      </c>
      <c r="H286" s="174"/>
      <c r="I286" s="175">
        <f>ROUND(E286*H286,2)</f>
        <v>0</v>
      </c>
      <c r="J286" s="174"/>
      <c r="K286" s="175">
        <f>ROUND(E286*J286,2)</f>
        <v>0</v>
      </c>
      <c r="L286" s="175">
        <v>21</v>
      </c>
      <c r="M286" s="175">
        <f>G286*(1+L286/100)</f>
        <v>0</v>
      </c>
      <c r="N286" s="173">
        <v>0</v>
      </c>
      <c r="O286" s="173">
        <f>ROUND(E286*N286,2)</f>
        <v>0</v>
      </c>
      <c r="P286" s="173">
        <v>0</v>
      </c>
      <c r="Q286" s="173">
        <f>ROUND(E286*P286,2)</f>
        <v>0</v>
      </c>
      <c r="R286" s="175"/>
      <c r="S286" s="175" t="s">
        <v>163</v>
      </c>
      <c r="T286" s="176" t="s">
        <v>163</v>
      </c>
      <c r="U286" s="157">
        <v>0</v>
      </c>
      <c r="V286" s="157">
        <f>ROUND(E286*U286,2)</f>
        <v>0</v>
      </c>
      <c r="W286" s="157"/>
      <c r="X286" s="157" t="s">
        <v>164</v>
      </c>
      <c r="Y286" s="157" t="s">
        <v>165</v>
      </c>
      <c r="Z286" s="147"/>
      <c r="AA286" s="147"/>
      <c r="AB286" s="147"/>
      <c r="AC286" s="147"/>
      <c r="AD286" s="147"/>
      <c r="AE286" s="147"/>
      <c r="AF286" s="147"/>
      <c r="AG286" s="147" t="s">
        <v>166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50" t="s">
        <v>871</v>
      </c>
      <c r="D287" s="251"/>
      <c r="E287" s="251"/>
      <c r="F287" s="251"/>
      <c r="G287" s="251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168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80" t="s">
        <v>1451</v>
      </c>
      <c r="D288" s="158"/>
      <c r="E288" s="159">
        <v>7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170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0">
        <v>84</v>
      </c>
      <c r="B289" s="171" t="s">
        <v>1452</v>
      </c>
      <c r="C289" s="179" t="s">
        <v>1453</v>
      </c>
      <c r="D289" s="172" t="s">
        <v>335</v>
      </c>
      <c r="E289" s="173">
        <v>7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3">
        <v>0</v>
      </c>
      <c r="O289" s="173">
        <f>ROUND(E289*N289,2)</f>
        <v>0</v>
      </c>
      <c r="P289" s="173">
        <v>0</v>
      </c>
      <c r="Q289" s="173">
        <f>ROUND(E289*P289,2)</f>
        <v>0</v>
      </c>
      <c r="R289" s="175"/>
      <c r="S289" s="175" t="s">
        <v>163</v>
      </c>
      <c r="T289" s="176" t="s">
        <v>163</v>
      </c>
      <c r="U289" s="157">
        <v>0</v>
      </c>
      <c r="V289" s="157">
        <f>ROUND(E289*U289,2)</f>
        <v>0</v>
      </c>
      <c r="W289" s="157"/>
      <c r="X289" s="157" t="s">
        <v>164</v>
      </c>
      <c r="Y289" s="157" t="s">
        <v>165</v>
      </c>
      <c r="Z289" s="147"/>
      <c r="AA289" s="147"/>
      <c r="AB289" s="147"/>
      <c r="AC289" s="147"/>
      <c r="AD289" s="147"/>
      <c r="AE289" s="147"/>
      <c r="AF289" s="147"/>
      <c r="AG289" s="147" t="s">
        <v>166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0" t="s">
        <v>871</v>
      </c>
      <c r="D290" s="251"/>
      <c r="E290" s="251"/>
      <c r="F290" s="251"/>
      <c r="G290" s="251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168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0" t="s">
        <v>1451</v>
      </c>
      <c r="D291" s="158"/>
      <c r="E291" s="159">
        <v>7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170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0">
        <v>85</v>
      </c>
      <c r="B292" s="171" t="s">
        <v>903</v>
      </c>
      <c r="C292" s="179" t="s">
        <v>904</v>
      </c>
      <c r="D292" s="172" t="s">
        <v>335</v>
      </c>
      <c r="E292" s="173">
        <v>17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3">
        <v>0</v>
      </c>
      <c r="O292" s="173">
        <f>ROUND(E292*N292,2)</f>
        <v>0</v>
      </c>
      <c r="P292" s="173">
        <v>0</v>
      </c>
      <c r="Q292" s="173">
        <f>ROUND(E292*P292,2)</f>
        <v>0</v>
      </c>
      <c r="R292" s="175"/>
      <c r="S292" s="175" t="s">
        <v>163</v>
      </c>
      <c r="T292" s="176" t="s">
        <v>163</v>
      </c>
      <c r="U292" s="157">
        <v>0</v>
      </c>
      <c r="V292" s="157">
        <f>ROUND(E292*U292,2)</f>
        <v>0</v>
      </c>
      <c r="W292" s="157"/>
      <c r="X292" s="157" t="s">
        <v>164</v>
      </c>
      <c r="Y292" s="157" t="s">
        <v>165</v>
      </c>
      <c r="Z292" s="147"/>
      <c r="AA292" s="147"/>
      <c r="AB292" s="147"/>
      <c r="AC292" s="147"/>
      <c r="AD292" s="147"/>
      <c r="AE292" s="147"/>
      <c r="AF292" s="147"/>
      <c r="AG292" s="147" t="s">
        <v>166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0" t="s">
        <v>871</v>
      </c>
      <c r="D293" s="251"/>
      <c r="E293" s="251"/>
      <c r="F293" s="251"/>
      <c r="G293" s="251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168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0" t="s">
        <v>1399</v>
      </c>
      <c r="D294" s="158"/>
      <c r="E294" s="159">
        <v>17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0">
        <v>86</v>
      </c>
      <c r="B295" s="171" t="s">
        <v>906</v>
      </c>
      <c r="C295" s="179" t="s">
        <v>907</v>
      </c>
      <c r="D295" s="172" t="s">
        <v>335</v>
      </c>
      <c r="E295" s="173">
        <v>16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/>
      <c r="S295" s="175" t="s">
        <v>163</v>
      </c>
      <c r="T295" s="176" t="s">
        <v>163</v>
      </c>
      <c r="U295" s="157">
        <v>0</v>
      </c>
      <c r="V295" s="157">
        <f>ROUND(E295*U295,2)</f>
        <v>0</v>
      </c>
      <c r="W295" s="157"/>
      <c r="X295" s="157" t="s">
        <v>164</v>
      </c>
      <c r="Y295" s="157" t="s">
        <v>165</v>
      </c>
      <c r="Z295" s="147"/>
      <c r="AA295" s="147"/>
      <c r="AB295" s="147"/>
      <c r="AC295" s="147"/>
      <c r="AD295" s="147"/>
      <c r="AE295" s="147"/>
      <c r="AF295" s="147"/>
      <c r="AG295" s="147" t="s">
        <v>166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50" t="s">
        <v>871</v>
      </c>
      <c r="D296" s="251"/>
      <c r="E296" s="251"/>
      <c r="F296" s="251"/>
      <c r="G296" s="251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168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180" t="s">
        <v>1454</v>
      </c>
      <c r="D297" s="158"/>
      <c r="E297" s="159">
        <v>16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170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0">
        <v>87</v>
      </c>
      <c r="B298" s="171" t="s">
        <v>1455</v>
      </c>
      <c r="C298" s="179" t="s">
        <v>1456</v>
      </c>
      <c r="D298" s="172" t="s">
        <v>910</v>
      </c>
      <c r="E298" s="173">
        <v>1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3">
        <v>0</v>
      </c>
      <c r="O298" s="173">
        <f>ROUND(E298*N298,2)</f>
        <v>0</v>
      </c>
      <c r="P298" s="173">
        <v>0</v>
      </c>
      <c r="Q298" s="173">
        <f>ROUND(E298*P298,2)</f>
        <v>0</v>
      </c>
      <c r="R298" s="175"/>
      <c r="S298" s="175" t="s">
        <v>163</v>
      </c>
      <c r="T298" s="176" t="s">
        <v>163</v>
      </c>
      <c r="U298" s="157">
        <v>5.99</v>
      </c>
      <c r="V298" s="157">
        <f>ROUND(E298*U298,2)</f>
        <v>5.99</v>
      </c>
      <c r="W298" s="157"/>
      <c r="X298" s="157" t="s">
        <v>164</v>
      </c>
      <c r="Y298" s="157" t="s">
        <v>165</v>
      </c>
      <c r="Z298" s="147"/>
      <c r="AA298" s="147"/>
      <c r="AB298" s="147"/>
      <c r="AC298" s="147"/>
      <c r="AD298" s="147"/>
      <c r="AE298" s="147"/>
      <c r="AF298" s="147"/>
      <c r="AG298" s="147" t="s">
        <v>911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0" t="s">
        <v>701</v>
      </c>
      <c r="D299" s="251"/>
      <c r="E299" s="251"/>
      <c r="F299" s="251"/>
      <c r="G299" s="251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168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80" t="s">
        <v>72</v>
      </c>
      <c r="D300" s="158"/>
      <c r="E300" s="159">
        <v>1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170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0">
        <v>88</v>
      </c>
      <c r="B301" s="171" t="s">
        <v>908</v>
      </c>
      <c r="C301" s="179" t="s">
        <v>909</v>
      </c>
      <c r="D301" s="172" t="s">
        <v>910</v>
      </c>
      <c r="E301" s="173">
        <v>1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5"/>
      <c r="S301" s="175" t="s">
        <v>163</v>
      </c>
      <c r="T301" s="176" t="s">
        <v>163</v>
      </c>
      <c r="U301" s="157">
        <v>6.71</v>
      </c>
      <c r="V301" s="157">
        <f>ROUND(E301*U301,2)</f>
        <v>6.71</v>
      </c>
      <c r="W301" s="157"/>
      <c r="X301" s="157" t="s">
        <v>164</v>
      </c>
      <c r="Y301" s="157" t="s">
        <v>165</v>
      </c>
      <c r="Z301" s="147"/>
      <c r="AA301" s="147"/>
      <c r="AB301" s="147"/>
      <c r="AC301" s="147"/>
      <c r="AD301" s="147"/>
      <c r="AE301" s="147"/>
      <c r="AF301" s="147"/>
      <c r="AG301" s="147" t="s">
        <v>911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50" t="s">
        <v>701</v>
      </c>
      <c r="D302" s="251"/>
      <c r="E302" s="251"/>
      <c r="F302" s="251"/>
      <c r="G302" s="251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168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80" t="s">
        <v>72</v>
      </c>
      <c r="D303" s="158"/>
      <c r="E303" s="159">
        <v>1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170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0">
        <v>89</v>
      </c>
      <c r="B304" s="171" t="s">
        <v>912</v>
      </c>
      <c r="C304" s="179" t="s">
        <v>913</v>
      </c>
      <c r="D304" s="172" t="s">
        <v>910</v>
      </c>
      <c r="E304" s="173">
        <v>1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5"/>
      <c r="S304" s="175" t="s">
        <v>163</v>
      </c>
      <c r="T304" s="176" t="s">
        <v>163</v>
      </c>
      <c r="U304" s="157">
        <v>7.43</v>
      </c>
      <c r="V304" s="157">
        <f>ROUND(E304*U304,2)</f>
        <v>7.43</v>
      </c>
      <c r="W304" s="157"/>
      <c r="X304" s="157" t="s">
        <v>164</v>
      </c>
      <c r="Y304" s="157" t="s">
        <v>165</v>
      </c>
      <c r="Z304" s="147"/>
      <c r="AA304" s="147"/>
      <c r="AB304" s="147"/>
      <c r="AC304" s="147"/>
      <c r="AD304" s="147"/>
      <c r="AE304" s="147"/>
      <c r="AF304" s="147"/>
      <c r="AG304" s="147" t="s">
        <v>166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250" t="s">
        <v>701</v>
      </c>
      <c r="D305" s="251"/>
      <c r="E305" s="251"/>
      <c r="F305" s="251"/>
      <c r="G305" s="251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168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80" t="s">
        <v>72</v>
      </c>
      <c r="D306" s="158"/>
      <c r="E306" s="159">
        <v>1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170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0">
        <v>90</v>
      </c>
      <c r="B307" s="171" t="s">
        <v>914</v>
      </c>
      <c r="C307" s="179" t="s">
        <v>915</v>
      </c>
      <c r="D307" s="172" t="s">
        <v>910</v>
      </c>
      <c r="E307" s="173">
        <v>1</v>
      </c>
      <c r="F307" s="174"/>
      <c r="G307" s="175">
        <f>ROUND(E307*F307,2)</f>
        <v>0</v>
      </c>
      <c r="H307" s="174"/>
      <c r="I307" s="175">
        <f>ROUND(E307*H307,2)</f>
        <v>0</v>
      </c>
      <c r="J307" s="174"/>
      <c r="K307" s="175">
        <f>ROUND(E307*J307,2)</f>
        <v>0</v>
      </c>
      <c r="L307" s="175">
        <v>21</v>
      </c>
      <c r="M307" s="175">
        <f>G307*(1+L307/100)</f>
        <v>0</v>
      </c>
      <c r="N307" s="173">
        <v>0</v>
      </c>
      <c r="O307" s="173">
        <f>ROUND(E307*N307,2)</f>
        <v>0</v>
      </c>
      <c r="P307" s="173">
        <v>0</v>
      </c>
      <c r="Q307" s="173">
        <f>ROUND(E307*P307,2)</f>
        <v>0</v>
      </c>
      <c r="R307" s="175"/>
      <c r="S307" s="175" t="s">
        <v>163</v>
      </c>
      <c r="T307" s="176" t="s">
        <v>163</v>
      </c>
      <c r="U307" s="157">
        <v>8.9700000000000006</v>
      </c>
      <c r="V307" s="157">
        <f>ROUND(E307*U307,2)</f>
        <v>8.9700000000000006</v>
      </c>
      <c r="W307" s="157"/>
      <c r="X307" s="157" t="s">
        <v>164</v>
      </c>
      <c r="Y307" s="157" t="s">
        <v>165</v>
      </c>
      <c r="Z307" s="147"/>
      <c r="AA307" s="147"/>
      <c r="AB307" s="147"/>
      <c r="AC307" s="147"/>
      <c r="AD307" s="147"/>
      <c r="AE307" s="147"/>
      <c r="AF307" s="147"/>
      <c r="AG307" s="147" t="s">
        <v>911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250" t="s">
        <v>701</v>
      </c>
      <c r="D308" s="251"/>
      <c r="E308" s="251"/>
      <c r="F308" s="251"/>
      <c r="G308" s="251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168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0" t="s">
        <v>72</v>
      </c>
      <c r="D309" s="158"/>
      <c r="E309" s="159">
        <v>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170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0">
        <v>91</v>
      </c>
      <c r="B310" s="171" t="s">
        <v>916</v>
      </c>
      <c r="C310" s="179" t="s">
        <v>917</v>
      </c>
      <c r="D310" s="172" t="s">
        <v>186</v>
      </c>
      <c r="E310" s="173">
        <v>260.89999999999998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3">
        <v>0</v>
      </c>
      <c r="O310" s="173">
        <f>ROUND(E310*N310,2)</f>
        <v>0</v>
      </c>
      <c r="P310" s="173">
        <v>0</v>
      </c>
      <c r="Q310" s="173">
        <f>ROUND(E310*P310,2)</f>
        <v>0</v>
      </c>
      <c r="R310" s="175"/>
      <c r="S310" s="175" t="s">
        <v>163</v>
      </c>
      <c r="T310" s="176" t="s">
        <v>163</v>
      </c>
      <c r="U310" s="157">
        <v>4.1000000000000002E-2</v>
      </c>
      <c r="V310" s="157">
        <f>ROUND(E310*U310,2)</f>
        <v>10.7</v>
      </c>
      <c r="W310" s="157"/>
      <c r="X310" s="157" t="s">
        <v>164</v>
      </c>
      <c r="Y310" s="157" t="s">
        <v>165</v>
      </c>
      <c r="Z310" s="147"/>
      <c r="AA310" s="147"/>
      <c r="AB310" s="147"/>
      <c r="AC310" s="147"/>
      <c r="AD310" s="147"/>
      <c r="AE310" s="147"/>
      <c r="AF310" s="147"/>
      <c r="AG310" s="147" t="s">
        <v>911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250" t="s">
        <v>701</v>
      </c>
      <c r="D311" s="251"/>
      <c r="E311" s="251"/>
      <c r="F311" s="251"/>
      <c r="G311" s="251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168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80" t="s">
        <v>1359</v>
      </c>
      <c r="D312" s="158"/>
      <c r="E312" s="159">
        <v>5.7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>
        <v>5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0" t="s">
        <v>1362</v>
      </c>
      <c r="D313" s="158"/>
      <c r="E313" s="159">
        <v>11.9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170</v>
      </c>
      <c r="AH313" s="147">
        <v>5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0" t="s">
        <v>1384</v>
      </c>
      <c r="D314" s="158"/>
      <c r="E314" s="159">
        <v>121.4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170</v>
      </c>
      <c r="AH314" s="147">
        <v>5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0" t="s">
        <v>1387</v>
      </c>
      <c r="D315" s="158"/>
      <c r="E315" s="159">
        <v>121.9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170</v>
      </c>
      <c r="AH315" s="147">
        <v>5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0">
        <v>92</v>
      </c>
      <c r="B316" s="171" t="s">
        <v>918</v>
      </c>
      <c r="C316" s="179" t="s">
        <v>919</v>
      </c>
      <c r="D316" s="172" t="s">
        <v>186</v>
      </c>
      <c r="E316" s="173">
        <v>316.3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3">
        <v>0</v>
      </c>
      <c r="O316" s="173">
        <f>ROUND(E316*N316,2)</f>
        <v>0</v>
      </c>
      <c r="P316" s="173">
        <v>0</v>
      </c>
      <c r="Q316" s="173">
        <f>ROUND(E316*P316,2)</f>
        <v>0</v>
      </c>
      <c r="R316" s="175"/>
      <c r="S316" s="175" t="s">
        <v>163</v>
      </c>
      <c r="T316" s="176" t="s">
        <v>163</v>
      </c>
      <c r="U316" s="157">
        <v>5.0999999999999997E-2</v>
      </c>
      <c r="V316" s="157">
        <f>ROUND(E316*U316,2)</f>
        <v>16.13</v>
      </c>
      <c r="W316" s="157"/>
      <c r="X316" s="157" t="s">
        <v>164</v>
      </c>
      <c r="Y316" s="157" t="s">
        <v>165</v>
      </c>
      <c r="Z316" s="147"/>
      <c r="AA316" s="147"/>
      <c r="AB316" s="147"/>
      <c r="AC316" s="147"/>
      <c r="AD316" s="147"/>
      <c r="AE316" s="147"/>
      <c r="AF316" s="147"/>
      <c r="AG316" s="147" t="s">
        <v>166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0" t="s">
        <v>701</v>
      </c>
      <c r="D317" s="251"/>
      <c r="E317" s="251"/>
      <c r="F317" s="251"/>
      <c r="G317" s="251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168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80" t="s">
        <v>1363</v>
      </c>
      <c r="D318" s="158"/>
      <c r="E318" s="159">
        <v>56.2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170</v>
      </c>
      <c r="AH318" s="147">
        <v>5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0" t="s">
        <v>1388</v>
      </c>
      <c r="D319" s="158"/>
      <c r="E319" s="159">
        <v>260.10000000000002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170</v>
      </c>
      <c r="AH319" s="147">
        <v>5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0">
        <v>93</v>
      </c>
      <c r="B320" s="171" t="s">
        <v>920</v>
      </c>
      <c r="C320" s="179" t="s">
        <v>921</v>
      </c>
      <c r="D320" s="172" t="s">
        <v>186</v>
      </c>
      <c r="E320" s="173">
        <v>315.10000000000002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3">
        <v>0</v>
      </c>
      <c r="O320" s="173">
        <f>ROUND(E320*N320,2)</f>
        <v>0</v>
      </c>
      <c r="P320" s="173">
        <v>0</v>
      </c>
      <c r="Q320" s="173">
        <f>ROUND(E320*P320,2)</f>
        <v>0</v>
      </c>
      <c r="R320" s="175"/>
      <c r="S320" s="175" t="s">
        <v>163</v>
      </c>
      <c r="T320" s="176" t="s">
        <v>163</v>
      </c>
      <c r="U320" s="157">
        <v>0.08</v>
      </c>
      <c r="V320" s="157">
        <f>ROUND(E320*U320,2)</f>
        <v>25.21</v>
      </c>
      <c r="W320" s="157"/>
      <c r="X320" s="157" t="s">
        <v>164</v>
      </c>
      <c r="Y320" s="157" t="s">
        <v>165</v>
      </c>
      <c r="Z320" s="147"/>
      <c r="AA320" s="147"/>
      <c r="AB320" s="147"/>
      <c r="AC320" s="147"/>
      <c r="AD320" s="147"/>
      <c r="AE320" s="147"/>
      <c r="AF320" s="147"/>
      <c r="AG320" s="147" t="s">
        <v>911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50" t="s">
        <v>701</v>
      </c>
      <c r="D321" s="251"/>
      <c r="E321" s="251"/>
      <c r="F321" s="251"/>
      <c r="G321" s="251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168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180" t="s">
        <v>1365</v>
      </c>
      <c r="D322" s="158"/>
      <c r="E322" s="159">
        <v>55.5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170</v>
      </c>
      <c r="AH322" s="147">
        <v>5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0" t="s">
        <v>1389</v>
      </c>
      <c r="D323" s="158"/>
      <c r="E323" s="159">
        <v>259.60000000000002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170</v>
      </c>
      <c r="AH323" s="147">
        <v>5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13.6" x14ac:dyDescent="0.2">
      <c r="A324" s="163" t="s">
        <v>157</v>
      </c>
      <c r="B324" s="164" t="s">
        <v>122</v>
      </c>
      <c r="C324" s="178" t="s">
        <v>123</v>
      </c>
      <c r="D324" s="165"/>
      <c r="E324" s="166"/>
      <c r="F324" s="167"/>
      <c r="G324" s="167">
        <f>SUMIF(AG325:AG347,"&lt;&gt;NOR",G325:G347)</f>
        <v>0</v>
      </c>
      <c r="H324" s="167"/>
      <c r="I324" s="167">
        <f>SUM(I325:I347)</f>
        <v>0</v>
      </c>
      <c r="J324" s="167"/>
      <c r="K324" s="167">
        <f>SUM(K325:K347)</f>
        <v>0</v>
      </c>
      <c r="L324" s="167"/>
      <c r="M324" s="167">
        <f>SUM(M325:M347)</f>
        <v>0</v>
      </c>
      <c r="N324" s="166"/>
      <c r="O324" s="166">
        <f>SUM(O325:O347)</f>
        <v>6.0000000000000005E-2</v>
      </c>
      <c r="P324" s="166"/>
      <c r="Q324" s="166">
        <f>SUM(Q325:Q347)</f>
        <v>0</v>
      </c>
      <c r="R324" s="167"/>
      <c r="S324" s="167"/>
      <c r="T324" s="168"/>
      <c r="U324" s="162"/>
      <c r="V324" s="162">
        <f>SUM(V325:V347)</f>
        <v>27.529999999999998</v>
      </c>
      <c r="W324" s="162"/>
      <c r="X324" s="162"/>
      <c r="Y324" s="162"/>
      <c r="AG324" t="s">
        <v>158</v>
      </c>
    </row>
    <row r="325" spans="1:60" outlineLevel="1" x14ac:dyDescent="0.2">
      <c r="A325" s="170">
        <v>94</v>
      </c>
      <c r="B325" s="171" t="s">
        <v>922</v>
      </c>
      <c r="C325" s="179" t="s">
        <v>923</v>
      </c>
      <c r="D325" s="172" t="s">
        <v>186</v>
      </c>
      <c r="E325" s="173">
        <v>763</v>
      </c>
      <c r="F325" s="174"/>
      <c r="G325" s="175">
        <f>ROUND(E325*F325,2)</f>
        <v>0</v>
      </c>
      <c r="H325" s="174"/>
      <c r="I325" s="175">
        <f>ROUND(E325*H325,2)</f>
        <v>0</v>
      </c>
      <c r="J325" s="174"/>
      <c r="K325" s="175">
        <f>ROUND(E325*J325,2)</f>
        <v>0</v>
      </c>
      <c r="L325" s="175">
        <v>21</v>
      </c>
      <c r="M325" s="175">
        <f>G325*(1+L325/100)</f>
        <v>0</v>
      </c>
      <c r="N325" s="173">
        <v>6.0000000000000002E-5</v>
      </c>
      <c r="O325" s="173">
        <f>ROUND(E325*N325,2)</f>
        <v>0.05</v>
      </c>
      <c r="P325" s="173">
        <v>0</v>
      </c>
      <c r="Q325" s="173">
        <f>ROUND(E325*P325,2)</f>
        <v>0</v>
      </c>
      <c r="R325" s="175"/>
      <c r="S325" s="175" t="s">
        <v>309</v>
      </c>
      <c r="T325" s="176" t="s">
        <v>924</v>
      </c>
      <c r="U325" s="157">
        <v>2.5999999999999999E-2</v>
      </c>
      <c r="V325" s="157">
        <f>ROUND(E325*U325,2)</f>
        <v>19.84</v>
      </c>
      <c r="W325" s="157"/>
      <c r="X325" s="157" t="s">
        <v>164</v>
      </c>
      <c r="Y325" s="157" t="s">
        <v>165</v>
      </c>
      <c r="Z325" s="147"/>
      <c r="AA325" s="147"/>
      <c r="AB325" s="147"/>
      <c r="AC325" s="147"/>
      <c r="AD325" s="147"/>
      <c r="AE325" s="147"/>
      <c r="AF325" s="147"/>
      <c r="AG325" s="147" t="s">
        <v>166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250" t="s">
        <v>925</v>
      </c>
      <c r="D326" s="251"/>
      <c r="E326" s="251"/>
      <c r="F326" s="251"/>
      <c r="G326" s="251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168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80" t="s">
        <v>1384</v>
      </c>
      <c r="D327" s="158"/>
      <c r="E327" s="159">
        <v>121.4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170</v>
      </c>
      <c r="AH327" s="147">
        <v>5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0" t="s">
        <v>1387</v>
      </c>
      <c r="D328" s="158"/>
      <c r="E328" s="159">
        <v>121.9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170</v>
      </c>
      <c r="AH328" s="147">
        <v>5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0" t="s">
        <v>1388</v>
      </c>
      <c r="D329" s="158"/>
      <c r="E329" s="159">
        <v>260.10000000000002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170</v>
      </c>
      <c r="AH329" s="147">
        <v>5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0" t="s">
        <v>1389</v>
      </c>
      <c r="D330" s="158"/>
      <c r="E330" s="159">
        <v>259.60000000000002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170</v>
      </c>
      <c r="AH330" s="147">
        <v>5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0">
        <v>95</v>
      </c>
      <c r="B331" s="171" t="s">
        <v>988</v>
      </c>
      <c r="C331" s="179" t="s">
        <v>989</v>
      </c>
      <c r="D331" s="172" t="s">
        <v>186</v>
      </c>
      <c r="E331" s="173">
        <v>71.3</v>
      </c>
      <c r="F331" s="174"/>
      <c r="G331" s="175">
        <f>ROUND(E331*F331,2)</f>
        <v>0</v>
      </c>
      <c r="H331" s="174"/>
      <c r="I331" s="175">
        <f>ROUND(E331*H331,2)</f>
        <v>0</v>
      </c>
      <c r="J331" s="174"/>
      <c r="K331" s="175">
        <f>ROUND(E331*J331,2)</f>
        <v>0</v>
      </c>
      <c r="L331" s="175">
        <v>21</v>
      </c>
      <c r="M331" s="175">
        <f>G331*(1+L331/100)</f>
        <v>0</v>
      </c>
      <c r="N331" s="173">
        <v>6.0000000000000002E-5</v>
      </c>
      <c r="O331" s="173">
        <f>ROUND(E331*N331,2)</f>
        <v>0</v>
      </c>
      <c r="P331" s="173">
        <v>0</v>
      </c>
      <c r="Q331" s="173">
        <f>ROUND(E331*P331,2)</f>
        <v>0</v>
      </c>
      <c r="R331" s="175"/>
      <c r="S331" s="175" t="s">
        <v>309</v>
      </c>
      <c r="T331" s="176" t="s">
        <v>310</v>
      </c>
      <c r="U331" s="157">
        <v>2.5999999999999999E-2</v>
      </c>
      <c r="V331" s="157">
        <f>ROUND(E331*U331,2)</f>
        <v>1.85</v>
      </c>
      <c r="W331" s="157"/>
      <c r="X331" s="157" t="s">
        <v>164</v>
      </c>
      <c r="Y331" s="157" t="s">
        <v>165</v>
      </c>
      <c r="Z331" s="147"/>
      <c r="AA331" s="147"/>
      <c r="AB331" s="147"/>
      <c r="AC331" s="147"/>
      <c r="AD331" s="147"/>
      <c r="AE331" s="147"/>
      <c r="AF331" s="147"/>
      <c r="AG331" s="147" t="s">
        <v>166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250" t="s">
        <v>1483</v>
      </c>
      <c r="D332" s="251"/>
      <c r="E332" s="251"/>
      <c r="F332" s="251"/>
      <c r="G332" s="251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168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252" t="s">
        <v>1457</v>
      </c>
      <c r="D333" s="253"/>
      <c r="E333" s="253"/>
      <c r="F333" s="253"/>
      <c r="G333" s="253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168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0" t="s">
        <v>1458</v>
      </c>
      <c r="D334" s="158"/>
      <c r="E334" s="159">
        <v>71.3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170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0">
        <v>96</v>
      </c>
      <c r="B335" s="171" t="s">
        <v>926</v>
      </c>
      <c r="C335" s="179" t="s">
        <v>927</v>
      </c>
      <c r="D335" s="172" t="s">
        <v>186</v>
      </c>
      <c r="E335" s="173">
        <v>148.4</v>
      </c>
      <c r="F335" s="174"/>
      <c r="G335" s="175">
        <f>ROUND(E335*F335,2)</f>
        <v>0</v>
      </c>
      <c r="H335" s="174"/>
      <c r="I335" s="175">
        <f>ROUND(E335*H335,2)</f>
        <v>0</v>
      </c>
      <c r="J335" s="174"/>
      <c r="K335" s="175">
        <f>ROUND(E335*J335,2)</f>
        <v>0</v>
      </c>
      <c r="L335" s="175">
        <v>21</v>
      </c>
      <c r="M335" s="175">
        <f>G335*(1+L335/100)</f>
        <v>0</v>
      </c>
      <c r="N335" s="173">
        <v>6.0000000000000002E-5</v>
      </c>
      <c r="O335" s="173">
        <f>ROUND(E335*N335,2)</f>
        <v>0.01</v>
      </c>
      <c r="P335" s="173">
        <v>0</v>
      </c>
      <c r="Q335" s="173">
        <f>ROUND(E335*P335,2)</f>
        <v>0</v>
      </c>
      <c r="R335" s="175"/>
      <c r="S335" s="175" t="s">
        <v>309</v>
      </c>
      <c r="T335" s="176" t="s">
        <v>924</v>
      </c>
      <c r="U335" s="157">
        <v>2.5999999999999999E-2</v>
      </c>
      <c r="V335" s="157">
        <f>ROUND(E335*U335,2)</f>
        <v>3.86</v>
      </c>
      <c r="W335" s="157"/>
      <c r="X335" s="157" t="s">
        <v>164</v>
      </c>
      <c r="Y335" s="157" t="s">
        <v>165</v>
      </c>
      <c r="Z335" s="147"/>
      <c r="AA335" s="147"/>
      <c r="AB335" s="147"/>
      <c r="AC335" s="147"/>
      <c r="AD335" s="147"/>
      <c r="AE335" s="147"/>
      <c r="AF335" s="147"/>
      <c r="AG335" s="147" t="s">
        <v>166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250" t="s">
        <v>928</v>
      </c>
      <c r="D336" s="251"/>
      <c r="E336" s="251"/>
      <c r="F336" s="251"/>
      <c r="G336" s="251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168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252" t="s">
        <v>929</v>
      </c>
      <c r="D337" s="253"/>
      <c r="E337" s="253"/>
      <c r="F337" s="253"/>
      <c r="G337" s="253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168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0" t="s">
        <v>1459</v>
      </c>
      <c r="D338" s="158"/>
      <c r="E338" s="159">
        <v>148.4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170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70">
        <v>97</v>
      </c>
      <c r="B339" s="171" t="s">
        <v>930</v>
      </c>
      <c r="C339" s="179" t="s">
        <v>931</v>
      </c>
      <c r="D339" s="172" t="s">
        <v>186</v>
      </c>
      <c r="E339" s="173">
        <v>63.3</v>
      </c>
      <c r="F339" s="174"/>
      <c r="G339" s="175">
        <f>ROUND(E339*F339,2)</f>
        <v>0</v>
      </c>
      <c r="H339" s="174"/>
      <c r="I339" s="175">
        <f>ROUND(E339*H339,2)</f>
        <v>0</v>
      </c>
      <c r="J339" s="174"/>
      <c r="K339" s="175">
        <f>ROUND(E339*J339,2)</f>
        <v>0</v>
      </c>
      <c r="L339" s="175">
        <v>21</v>
      </c>
      <c r="M339" s="175">
        <f>G339*(1+L339/100)</f>
        <v>0</v>
      </c>
      <c r="N339" s="173">
        <v>6.0000000000000002E-5</v>
      </c>
      <c r="O339" s="173">
        <f>ROUND(E339*N339,2)</f>
        <v>0</v>
      </c>
      <c r="P339" s="173">
        <v>0</v>
      </c>
      <c r="Q339" s="173">
        <f>ROUND(E339*P339,2)</f>
        <v>0</v>
      </c>
      <c r="R339" s="175"/>
      <c r="S339" s="175" t="s">
        <v>309</v>
      </c>
      <c r="T339" s="176" t="s">
        <v>310</v>
      </c>
      <c r="U339" s="157">
        <v>2.5999999999999999E-2</v>
      </c>
      <c r="V339" s="157">
        <f>ROUND(E339*U339,2)</f>
        <v>1.65</v>
      </c>
      <c r="W339" s="157"/>
      <c r="X339" s="157" t="s">
        <v>164</v>
      </c>
      <c r="Y339" s="157" t="s">
        <v>165</v>
      </c>
      <c r="Z339" s="147"/>
      <c r="AA339" s="147"/>
      <c r="AB339" s="147"/>
      <c r="AC339" s="147"/>
      <c r="AD339" s="147"/>
      <c r="AE339" s="147"/>
      <c r="AF339" s="147"/>
      <c r="AG339" s="147" t="s">
        <v>166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250" t="s">
        <v>932</v>
      </c>
      <c r="D340" s="251"/>
      <c r="E340" s="251"/>
      <c r="F340" s="251"/>
      <c r="G340" s="251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168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0" t="s">
        <v>1460</v>
      </c>
      <c r="D341" s="158"/>
      <c r="E341" s="159">
        <v>63.3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170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0">
        <v>98</v>
      </c>
      <c r="B342" s="171" t="s">
        <v>1461</v>
      </c>
      <c r="C342" s="179" t="s">
        <v>1462</v>
      </c>
      <c r="D342" s="172" t="s">
        <v>186</v>
      </c>
      <c r="E342" s="173">
        <v>3.5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3">
        <v>6.0000000000000002E-5</v>
      </c>
      <c r="O342" s="173">
        <f>ROUND(E342*N342,2)</f>
        <v>0</v>
      </c>
      <c r="P342" s="173">
        <v>0</v>
      </c>
      <c r="Q342" s="173">
        <f>ROUND(E342*P342,2)</f>
        <v>0</v>
      </c>
      <c r="R342" s="175"/>
      <c r="S342" s="175" t="s">
        <v>309</v>
      </c>
      <c r="T342" s="176" t="s">
        <v>310</v>
      </c>
      <c r="U342" s="157">
        <v>2.5999999999999999E-2</v>
      </c>
      <c r="V342" s="157">
        <f>ROUND(E342*U342,2)</f>
        <v>0.09</v>
      </c>
      <c r="W342" s="157"/>
      <c r="X342" s="157" t="s">
        <v>164</v>
      </c>
      <c r="Y342" s="157" t="s">
        <v>165</v>
      </c>
      <c r="Z342" s="147"/>
      <c r="AA342" s="147"/>
      <c r="AB342" s="147"/>
      <c r="AC342" s="147"/>
      <c r="AD342" s="147"/>
      <c r="AE342" s="147"/>
      <c r="AF342" s="147"/>
      <c r="AG342" s="147" t="s">
        <v>166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250" t="s">
        <v>1463</v>
      </c>
      <c r="D343" s="251"/>
      <c r="E343" s="251"/>
      <c r="F343" s="251"/>
      <c r="G343" s="251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168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80" t="s">
        <v>1464</v>
      </c>
      <c r="D344" s="158"/>
      <c r="E344" s="159">
        <v>3.5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170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70">
        <v>99</v>
      </c>
      <c r="B345" s="171" t="s">
        <v>934</v>
      </c>
      <c r="C345" s="179" t="s">
        <v>935</v>
      </c>
      <c r="D345" s="172" t="s">
        <v>186</v>
      </c>
      <c r="E345" s="173">
        <v>9.1999999999999993</v>
      </c>
      <c r="F345" s="174"/>
      <c r="G345" s="175">
        <f>ROUND(E345*F345,2)</f>
        <v>0</v>
      </c>
      <c r="H345" s="174"/>
      <c r="I345" s="175">
        <f>ROUND(E345*H345,2)</f>
        <v>0</v>
      </c>
      <c r="J345" s="174"/>
      <c r="K345" s="175">
        <f>ROUND(E345*J345,2)</f>
        <v>0</v>
      </c>
      <c r="L345" s="175">
        <v>21</v>
      </c>
      <c r="M345" s="175">
        <f>G345*(1+L345/100)</f>
        <v>0</v>
      </c>
      <c r="N345" s="173">
        <v>6.0000000000000002E-5</v>
      </c>
      <c r="O345" s="173">
        <f>ROUND(E345*N345,2)</f>
        <v>0</v>
      </c>
      <c r="P345" s="173">
        <v>0</v>
      </c>
      <c r="Q345" s="173">
        <f>ROUND(E345*P345,2)</f>
        <v>0</v>
      </c>
      <c r="R345" s="175"/>
      <c r="S345" s="175" t="s">
        <v>309</v>
      </c>
      <c r="T345" s="176" t="s">
        <v>310</v>
      </c>
      <c r="U345" s="157">
        <v>2.5999999999999999E-2</v>
      </c>
      <c r="V345" s="157">
        <f>ROUND(E345*U345,2)</f>
        <v>0.24</v>
      </c>
      <c r="W345" s="157"/>
      <c r="X345" s="157" t="s">
        <v>164</v>
      </c>
      <c r="Y345" s="157" t="s">
        <v>165</v>
      </c>
      <c r="Z345" s="147"/>
      <c r="AA345" s="147"/>
      <c r="AB345" s="147"/>
      <c r="AC345" s="147"/>
      <c r="AD345" s="147"/>
      <c r="AE345" s="147"/>
      <c r="AF345" s="147"/>
      <c r="AG345" s="147" t="s">
        <v>166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250" t="s">
        <v>936</v>
      </c>
      <c r="D346" s="251"/>
      <c r="E346" s="251"/>
      <c r="F346" s="251"/>
      <c r="G346" s="251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168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0" t="s">
        <v>1465</v>
      </c>
      <c r="D347" s="158"/>
      <c r="E347" s="159">
        <v>9.1999999999999993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170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13.6" x14ac:dyDescent="0.2">
      <c r="A348" s="163" t="s">
        <v>157</v>
      </c>
      <c r="B348" s="164" t="s">
        <v>124</v>
      </c>
      <c r="C348" s="178" t="s">
        <v>125</v>
      </c>
      <c r="D348" s="165"/>
      <c r="E348" s="166"/>
      <c r="F348" s="167"/>
      <c r="G348" s="167">
        <f>SUMIF(AG349:AG387,"&lt;&gt;NOR",G349:G387)</f>
        <v>0</v>
      </c>
      <c r="H348" s="167"/>
      <c r="I348" s="167">
        <f>SUM(I349:I387)</f>
        <v>0</v>
      </c>
      <c r="J348" s="167"/>
      <c r="K348" s="167">
        <f>SUM(K349:K387)</f>
        <v>0</v>
      </c>
      <c r="L348" s="167"/>
      <c r="M348" s="167">
        <f>SUM(M349:M387)</f>
        <v>0</v>
      </c>
      <c r="N348" s="166"/>
      <c r="O348" s="166">
        <f>SUM(O349:O387)</f>
        <v>0</v>
      </c>
      <c r="P348" s="166"/>
      <c r="Q348" s="166">
        <f>SUM(Q349:Q387)</f>
        <v>0</v>
      </c>
      <c r="R348" s="167"/>
      <c r="S348" s="167"/>
      <c r="T348" s="168"/>
      <c r="U348" s="162"/>
      <c r="V348" s="162">
        <f>SUM(V349:V387)</f>
        <v>47.699999999999996</v>
      </c>
      <c r="W348" s="162"/>
      <c r="X348" s="162"/>
      <c r="Y348" s="162"/>
      <c r="AG348" t="s">
        <v>158</v>
      </c>
    </row>
    <row r="349" spans="1:60" ht="21.75" outlineLevel="1" x14ac:dyDescent="0.2">
      <c r="A349" s="170">
        <v>100</v>
      </c>
      <c r="B349" s="171" t="s">
        <v>938</v>
      </c>
      <c r="C349" s="179" t="s">
        <v>939</v>
      </c>
      <c r="D349" s="172" t="s">
        <v>324</v>
      </c>
      <c r="E349" s="173">
        <v>32.376629999999999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3">
        <v>0</v>
      </c>
      <c r="O349" s="173">
        <f>ROUND(E349*N349,2)</f>
        <v>0</v>
      </c>
      <c r="P349" s="173">
        <v>0</v>
      </c>
      <c r="Q349" s="173">
        <f>ROUND(E349*P349,2)</f>
        <v>0</v>
      </c>
      <c r="R349" s="175" t="s">
        <v>940</v>
      </c>
      <c r="S349" s="175" t="s">
        <v>163</v>
      </c>
      <c r="T349" s="176" t="s">
        <v>163</v>
      </c>
      <c r="U349" s="157">
        <v>0.03</v>
      </c>
      <c r="V349" s="157">
        <f>ROUND(E349*U349,2)</f>
        <v>0.97</v>
      </c>
      <c r="W349" s="157"/>
      <c r="X349" s="157" t="s">
        <v>164</v>
      </c>
      <c r="Y349" s="157" t="s">
        <v>165</v>
      </c>
      <c r="Z349" s="147"/>
      <c r="AA349" s="147"/>
      <c r="AB349" s="147"/>
      <c r="AC349" s="147"/>
      <c r="AD349" s="147"/>
      <c r="AE349" s="147"/>
      <c r="AF349" s="147"/>
      <c r="AG349" s="147" t="s">
        <v>166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1.75" outlineLevel="2" x14ac:dyDescent="0.2">
      <c r="A350" s="154"/>
      <c r="B350" s="155"/>
      <c r="C350" s="248" t="s">
        <v>941</v>
      </c>
      <c r="D350" s="249"/>
      <c r="E350" s="249"/>
      <c r="F350" s="249"/>
      <c r="G350" s="249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188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77" t="str">
        <f>C350</f>
        <v>s popřípadným nutným naložením do dopravního zařízení, s vyprázdněním dopravního zařízení na hromadu nebo do dopravního prostředku, vč. příplatku za každých dalších i započatých 3,5 m výšky nad 3,5 m,</v>
      </c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80" t="s">
        <v>1466</v>
      </c>
      <c r="D351" s="158"/>
      <c r="E351" s="159">
        <v>32.376629999999999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170</v>
      </c>
      <c r="AH351" s="147">
        <v>5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70">
        <v>101</v>
      </c>
      <c r="B352" s="171" t="s">
        <v>943</v>
      </c>
      <c r="C352" s="179" t="s">
        <v>944</v>
      </c>
      <c r="D352" s="172" t="s">
        <v>324</v>
      </c>
      <c r="E352" s="173">
        <v>16.612690000000001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3">
        <v>0</v>
      </c>
      <c r="O352" s="173">
        <f>ROUND(E352*N352,2)</f>
        <v>0</v>
      </c>
      <c r="P352" s="173">
        <v>0</v>
      </c>
      <c r="Q352" s="173">
        <f>ROUND(E352*P352,2)</f>
        <v>0</v>
      </c>
      <c r="R352" s="175" t="s">
        <v>516</v>
      </c>
      <c r="S352" s="175" t="s">
        <v>163</v>
      </c>
      <c r="T352" s="176" t="s">
        <v>163</v>
      </c>
      <c r="U352" s="157">
        <v>0</v>
      </c>
      <c r="V352" s="157">
        <f>ROUND(E352*U352,2)</f>
        <v>0</v>
      </c>
      <c r="W352" s="157"/>
      <c r="X352" s="157" t="s">
        <v>164</v>
      </c>
      <c r="Y352" s="157" t="s">
        <v>165</v>
      </c>
      <c r="Z352" s="147"/>
      <c r="AA352" s="147"/>
      <c r="AB352" s="147"/>
      <c r="AC352" s="147"/>
      <c r="AD352" s="147"/>
      <c r="AE352" s="147"/>
      <c r="AF352" s="147"/>
      <c r="AG352" s="147" t="s">
        <v>166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1.75" outlineLevel="2" x14ac:dyDescent="0.2">
      <c r="A353" s="154"/>
      <c r="B353" s="155"/>
      <c r="C353" s="250" t="s">
        <v>624</v>
      </c>
      <c r="D353" s="251"/>
      <c r="E353" s="251"/>
      <c r="F353" s="251"/>
      <c r="G353" s="251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168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77" t="str">
        <f>C353</f>
        <v>Pro vyjádření výnosu ve prospěch zhotovitele je nutné jednotkovou cenu uvést se záporným znaménkem. (Získaná částka ponižuje náklad stavby.)</v>
      </c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180" t="s">
        <v>1467</v>
      </c>
      <c r="D354" s="158"/>
      <c r="E354" s="159">
        <v>6.2399999999999997E-2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170</v>
      </c>
      <c r="AH354" s="147">
        <v>7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0" t="s">
        <v>1468</v>
      </c>
      <c r="D355" s="158"/>
      <c r="E355" s="159">
        <v>0.66073999999999999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170</v>
      </c>
      <c r="AH355" s="147">
        <v>7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0" t="s">
        <v>1469</v>
      </c>
      <c r="D356" s="158"/>
      <c r="E356" s="159">
        <v>1.0554600000000001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170</v>
      </c>
      <c r="AH356" s="147">
        <v>7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0" t="s">
        <v>1470</v>
      </c>
      <c r="D357" s="158"/>
      <c r="E357" s="159">
        <v>4.2447299999999997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170</v>
      </c>
      <c r="AH357" s="147">
        <v>7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0" t="s">
        <v>1471</v>
      </c>
      <c r="D358" s="158"/>
      <c r="E358" s="159">
        <v>7.2232599999999998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170</v>
      </c>
      <c r="AH358" s="147">
        <v>7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0" t="s">
        <v>1472</v>
      </c>
      <c r="D359" s="158"/>
      <c r="E359" s="159">
        <v>1.41E-2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170</v>
      </c>
      <c r="AH359" s="147">
        <v>7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0" t="s">
        <v>1473</v>
      </c>
      <c r="D360" s="158"/>
      <c r="E360" s="159">
        <v>5.6000000000000001E-2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170</v>
      </c>
      <c r="AH360" s="147">
        <v>7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0" t="s">
        <v>1474</v>
      </c>
      <c r="D361" s="158"/>
      <c r="E361" s="159">
        <v>0.42899999999999999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170</v>
      </c>
      <c r="AH361" s="147">
        <v>7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0" t="s">
        <v>1475</v>
      </c>
      <c r="D362" s="158"/>
      <c r="E362" s="159">
        <v>0.58099999999999996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170</v>
      </c>
      <c r="AH362" s="147">
        <v>7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0" t="s">
        <v>1476</v>
      </c>
      <c r="D363" s="158"/>
      <c r="E363" s="159">
        <v>1.32E-2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170</v>
      </c>
      <c r="AH363" s="147">
        <v>7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0" t="s">
        <v>1477</v>
      </c>
      <c r="D364" s="158"/>
      <c r="E364" s="159">
        <v>2.2728000000000002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170</v>
      </c>
      <c r="AH364" s="147">
        <v>7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70">
        <v>102</v>
      </c>
      <c r="B365" s="171" t="s">
        <v>643</v>
      </c>
      <c r="C365" s="179" t="s">
        <v>644</v>
      </c>
      <c r="D365" s="172" t="s">
        <v>324</v>
      </c>
      <c r="E365" s="173">
        <v>32.376629999999999</v>
      </c>
      <c r="F365" s="174"/>
      <c r="G365" s="175">
        <f>ROUND(E365*F365,2)</f>
        <v>0</v>
      </c>
      <c r="H365" s="174"/>
      <c r="I365" s="175">
        <f>ROUND(E365*H365,2)</f>
        <v>0</v>
      </c>
      <c r="J365" s="174"/>
      <c r="K365" s="175">
        <f>ROUND(E365*J365,2)</f>
        <v>0</v>
      </c>
      <c r="L365" s="175">
        <v>21</v>
      </c>
      <c r="M365" s="175">
        <f>G365*(1+L365/100)</f>
        <v>0</v>
      </c>
      <c r="N365" s="173">
        <v>0</v>
      </c>
      <c r="O365" s="173">
        <f>ROUND(E365*N365,2)</f>
        <v>0</v>
      </c>
      <c r="P365" s="173">
        <v>0</v>
      </c>
      <c r="Q365" s="173">
        <f>ROUND(E365*P365,2)</f>
        <v>0</v>
      </c>
      <c r="R365" s="175" t="s">
        <v>516</v>
      </c>
      <c r="S365" s="175" t="s">
        <v>163</v>
      </c>
      <c r="T365" s="176" t="s">
        <v>163</v>
      </c>
      <c r="U365" s="157">
        <v>0.94199999999999995</v>
      </c>
      <c r="V365" s="157">
        <f>ROUND(E365*U365,2)</f>
        <v>30.5</v>
      </c>
      <c r="W365" s="157"/>
      <c r="X365" s="157" t="s">
        <v>164</v>
      </c>
      <c r="Y365" s="157" t="s">
        <v>165</v>
      </c>
      <c r="Z365" s="147"/>
      <c r="AA365" s="147"/>
      <c r="AB365" s="147"/>
      <c r="AC365" s="147"/>
      <c r="AD365" s="147"/>
      <c r="AE365" s="147"/>
      <c r="AF365" s="147"/>
      <c r="AG365" s="147" t="s">
        <v>166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180" t="s">
        <v>1466</v>
      </c>
      <c r="D366" s="158"/>
      <c r="E366" s="159">
        <v>32.376629999999999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170</v>
      </c>
      <c r="AH366" s="147">
        <v>5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70">
        <v>103</v>
      </c>
      <c r="B367" s="171" t="s">
        <v>954</v>
      </c>
      <c r="C367" s="179" t="s">
        <v>955</v>
      </c>
      <c r="D367" s="172" t="s">
        <v>324</v>
      </c>
      <c r="E367" s="173">
        <v>32.376629999999999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3">
        <v>0</v>
      </c>
      <c r="O367" s="173">
        <f>ROUND(E367*N367,2)</f>
        <v>0</v>
      </c>
      <c r="P367" s="173">
        <v>0</v>
      </c>
      <c r="Q367" s="173">
        <f>ROUND(E367*P367,2)</f>
        <v>0</v>
      </c>
      <c r="R367" s="175" t="s">
        <v>516</v>
      </c>
      <c r="S367" s="175" t="s">
        <v>163</v>
      </c>
      <c r="T367" s="176" t="s">
        <v>163</v>
      </c>
      <c r="U367" s="157">
        <v>0</v>
      </c>
      <c r="V367" s="157">
        <f>ROUND(E367*U367,2)</f>
        <v>0</v>
      </c>
      <c r="W367" s="157"/>
      <c r="X367" s="157" t="s">
        <v>164</v>
      </c>
      <c r="Y367" s="157" t="s">
        <v>165</v>
      </c>
      <c r="Z367" s="147"/>
      <c r="AA367" s="147"/>
      <c r="AB367" s="147"/>
      <c r="AC367" s="147"/>
      <c r="AD367" s="147"/>
      <c r="AE367" s="147"/>
      <c r="AF367" s="147"/>
      <c r="AG367" s="147" t="s">
        <v>166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80" t="s">
        <v>1466</v>
      </c>
      <c r="D368" s="158"/>
      <c r="E368" s="159">
        <v>32.376629999999999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170</v>
      </c>
      <c r="AH368" s="147">
        <v>5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70">
        <v>104</v>
      </c>
      <c r="B369" s="171" t="s">
        <v>646</v>
      </c>
      <c r="C369" s="179" t="s">
        <v>647</v>
      </c>
      <c r="D369" s="172" t="s">
        <v>324</v>
      </c>
      <c r="E369" s="173">
        <v>32.376629999999999</v>
      </c>
      <c r="F369" s="174"/>
      <c r="G369" s="175">
        <f>ROUND(E369*F369,2)</f>
        <v>0</v>
      </c>
      <c r="H369" s="174"/>
      <c r="I369" s="175">
        <f>ROUND(E369*H369,2)</f>
        <v>0</v>
      </c>
      <c r="J369" s="174"/>
      <c r="K369" s="175">
        <f>ROUND(E369*J369,2)</f>
        <v>0</v>
      </c>
      <c r="L369" s="175">
        <v>21</v>
      </c>
      <c r="M369" s="175">
        <f>G369*(1+L369/100)</f>
        <v>0</v>
      </c>
      <c r="N369" s="173">
        <v>0</v>
      </c>
      <c r="O369" s="173">
        <f>ROUND(E369*N369,2)</f>
        <v>0</v>
      </c>
      <c r="P369" s="173">
        <v>0</v>
      </c>
      <c r="Q369" s="173">
        <f>ROUND(E369*P369,2)</f>
        <v>0</v>
      </c>
      <c r="R369" s="175" t="s">
        <v>588</v>
      </c>
      <c r="S369" s="175" t="s">
        <v>163</v>
      </c>
      <c r="T369" s="176" t="s">
        <v>163</v>
      </c>
      <c r="U369" s="157">
        <v>4.2000000000000003E-2</v>
      </c>
      <c r="V369" s="157">
        <f>ROUND(E369*U369,2)</f>
        <v>1.36</v>
      </c>
      <c r="W369" s="157"/>
      <c r="X369" s="157" t="s">
        <v>164</v>
      </c>
      <c r="Y369" s="157" t="s">
        <v>165</v>
      </c>
      <c r="Z369" s="147"/>
      <c r="AA369" s="147"/>
      <c r="AB369" s="147"/>
      <c r="AC369" s="147"/>
      <c r="AD369" s="147"/>
      <c r="AE369" s="147"/>
      <c r="AF369" s="147"/>
      <c r="AG369" s="147" t="s">
        <v>166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48" t="s">
        <v>648</v>
      </c>
      <c r="D370" s="249"/>
      <c r="E370" s="249"/>
      <c r="F370" s="249"/>
      <c r="G370" s="249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188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0" t="s">
        <v>1466</v>
      </c>
      <c r="D371" s="158"/>
      <c r="E371" s="159">
        <v>32.376629999999999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170</v>
      </c>
      <c r="AH371" s="147">
        <v>5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70">
        <v>105</v>
      </c>
      <c r="B372" s="171" t="s">
        <v>649</v>
      </c>
      <c r="C372" s="179" t="s">
        <v>650</v>
      </c>
      <c r="D372" s="172" t="s">
        <v>324</v>
      </c>
      <c r="E372" s="173">
        <v>32.376629999999999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3">
        <v>0</v>
      </c>
      <c r="O372" s="173">
        <f>ROUND(E372*N372,2)</f>
        <v>0</v>
      </c>
      <c r="P372" s="173">
        <v>0</v>
      </c>
      <c r="Q372" s="173">
        <f>ROUND(E372*P372,2)</f>
        <v>0</v>
      </c>
      <c r="R372" s="175" t="s">
        <v>588</v>
      </c>
      <c r="S372" s="175" t="s">
        <v>163</v>
      </c>
      <c r="T372" s="176" t="s">
        <v>163</v>
      </c>
      <c r="U372" s="157">
        <v>0</v>
      </c>
      <c r="V372" s="157">
        <f>ROUND(E372*U372,2)</f>
        <v>0</v>
      </c>
      <c r="W372" s="157"/>
      <c r="X372" s="157" t="s">
        <v>164</v>
      </c>
      <c r="Y372" s="157" t="s">
        <v>165</v>
      </c>
      <c r="Z372" s="147"/>
      <c r="AA372" s="147"/>
      <c r="AB372" s="147"/>
      <c r="AC372" s="147"/>
      <c r="AD372" s="147"/>
      <c r="AE372" s="147"/>
      <c r="AF372" s="147"/>
      <c r="AG372" s="147" t="s">
        <v>166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248" t="s">
        <v>648</v>
      </c>
      <c r="D373" s="249"/>
      <c r="E373" s="249"/>
      <c r="F373" s="249"/>
      <c r="G373" s="249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188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180" t="s">
        <v>1478</v>
      </c>
      <c r="D374" s="158"/>
      <c r="E374" s="159">
        <v>32.376629999999999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170</v>
      </c>
      <c r="AH374" s="147">
        <v>5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0">
        <v>106</v>
      </c>
      <c r="B375" s="171" t="s">
        <v>957</v>
      </c>
      <c r="C375" s="179" t="s">
        <v>958</v>
      </c>
      <c r="D375" s="172" t="s">
        <v>324</v>
      </c>
      <c r="E375" s="173">
        <v>14.563940000000001</v>
      </c>
      <c r="F375" s="174"/>
      <c r="G375" s="175">
        <f>ROUND(E375*F375,2)</f>
        <v>0</v>
      </c>
      <c r="H375" s="174"/>
      <c r="I375" s="175">
        <f>ROUND(E375*H375,2)</f>
        <v>0</v>
      </c>
      <c r="J375" s="174"/>
      <c r="K375" s="175">
        <f>ROUND(E375*J375,2)</f>
        <v>0</v>
      </c>
      <c r="L375" s="175">
        <v>21</v>
      </c>
      <c r="M375" s="175">
        <f>G375*(1+L375/100)</f>
        <v>0</v>
      </c>
      <c r="N375" s="173">
        <v>0</v>
      </c>
      <c r="O375" s="173">
        <f>ROUND(E375*N375,2)</f>
        <v>0</v>
      </c>
      <c r="P375" s="173">
        <v>0</v>
      </c>
      <c r="Q375" s="173">
        <f>ROUND(E375*P375,2)</f>
        <v>0</v>
      </c>
      <c r="R375" s="175" t="s">
        <v>516</v>
      </c>
      <c r="S375" s="175" t="s">
        <v>163</v>
      </c>
      <c r="T375" s="176" t="s">
        <v>163</v>
      </c>
      <c r="U375" s="157">
        <v>0</v>
      </c>
      <c r="V375" s="157">
        <f>ROUND(E375*U375,2)</f>
        <v>0</v>
      </c>
      <c r="W375" s="157"/>
      <c r="X375" s="157" t="s">
        <v>164</v>
      </c>
      <c r="Y375" s="157" t="s">
        <v>165</v>
      </c>
      <c r="Z375" s="147"/>
      <c r="AA375" s="147"/>
      <c r="AB375" s="147"/>
      <c r="AC375" s="147"/>
      <c r="AD375" s="147"/>
      <c r="AE375" s="147"/>
      <c r="AF375" s="147"/>
      <c r="AG375" s="147" t="s">
        <v>166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250" t="s">
        <v>959</v>
      </c>
      <c r="D376" s="251"/>
      <c r="E376" s="251"/>
      <c r="F376" s="251"/>
      <c r="G376" s="251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168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80" t="s">
        <v>1479</v>
      </c>
      <c r="D377" s="158"/>
      <c r="E377" s="159">
        <v>14.563940000000001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170</v>
      </c>
      <c r="AH377" s="147">
        <v>7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1.75" outlineLevel="1" x14ac:dyDescent="0.2">
      <c r="A378" s="170">
        <v>107</v>
      </c>
      <c r="B378" s="171" t="s">
        <v>683</v>
      </c>
      <c r="C378" s="179" t="s">
        <v>684</v>
      </c>
      <c r="D378" s="172" t="s">
        <v>324</v>
      </c>
      <c r="E378" s="173">
        <v>1.2</v>
      </c>
      <c r="F378" s="174"/>
      <c r="G378" s="175">
        <f>ROUND(E378*F378,2)</f>
        <v>0</v>
      </c>
      <c r="H378" s="174"/>
      <c r="I378" s="175">
        <f>ROUND(E378*H378,2)</f>
        <v>0</v>
      </c>
      <c r="J378" s="174"/>
      <c r="K378" s="175">
        <f>ROUND(E378*J378,2)</f>
        <v>0</v>
      </c>
      <c r="L378" s="175">
        <v>21</v>
      </c>
      <c r="M378" s="175">
        <f>G378*(1+L378/100)</f>
        <v>0</v>
      </c>
      <c r="N378" s="173">
        <v>0</v>
      </c>
      <c r="O378" s="173">
        <f>ROUND(E378*N378,2)</f>
        <v>0</v>
      </c>
      <c r="P378" s="173">
        <v>0</v>
      </c>
      <c r="Q378" s="173">
        <f>ROUND(E378*P378,2)</f>
        <v>0</v>
      </c>
      <c r="R378" s="175" t="s">
        <v>516</v>
      </c>
      <c r="S378" s="175" t="s">
        <v>163</v>
      </c>
      <c r="T378" s="176" t="s">
        <v>163</v>
      </c>
      <c r="U378" s="157">
        <v>0</v>
      </c>
      <c r="V378" s="157">
        <f>ROUND(E378*U378,2)</f>
        <v>0</v>
      </c>
      <c r="W378" s="157"/>
      <c r="X378" s="157" t="s">
        <v>164</v>
      </c>
      <c r="Y378" s="157" t="s">
        <v>165</v>
      </c>
      <c r="Z378" s="147"/>
      <c r="AA378" s="147"/>
      <c r="AB378" s="147"/>
      <c r="AC378" s="147"/>
      <c r="AD378" s="147"/>
      <c r="AE378" s="147"/>
      <c r="AF378" s="147"/>
      <c r="AG378" s="147" t="s">
        <v>166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0" t="s">
        <v>685</v>
      </c>
      <c r="D379" s="158"/>
      <c r="E379" s="159">
        <v>1.2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170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1.75" outlineLevel="1" x14ac:dyDescent="0.2">
      <c r="A380" s="170">
        <v>108</v>
      </c>
      <c r="B380" s="171" t="s">
        <v>961</v>
      </c>
      <c r="C380" s="179" t="s">
        <v>962</v>
      </c>
      <c r="D380" s="172" t="s">
        <v>324</v>
      </c>
      <c r="E380" s="173">
        <v>32.376629999999999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21</v>
      </c>
      <c r="M380" s="175">
        <f>G380*(1+L380/100)</f>
        <v>0</v>
      </c>
      <c r="N380" s="173">
        <v>0</v>
      </c>
      <c r="O380" s="173">
        <f>ROUND(E380*N380,2)</f>
        <v>0</v>
      </c>
      <c r="P380" s="173">
        <v>0</v>
      </c>
      <c r="Q380" s="173">
        <f>ROUND(E380*P380,2)</f>
        <v>0</v>
      </c>
      <c r="R380" s="175" t="s">
        <v>428</v>
      </c>
      <c r="S380" s="175" t="s">
        <v>163</v>
      </c>
      <c r="T380" s="176" t="s">
        <v>163</v>
      </c>
      <c r="U380" s="157">
        <v>0.36</v>
      </c>
      <c r="V380" s="157">
        <f>ROUND(E380*U380,2)</f>
        <v>11.66</v>
      </c>
      <c r="W380" s="157"/>
      <c r="X380" s="157" t="s">
        <v>164</v>
      </c>
      <c r="Y380" s="157" t="s">
        <v>165</v>
      </c>
      <c r="Z380" s="147"/>
      <c r="AA380" s="147"/>
      <c r="AB380" s="147"/>
      <c r="AC380" s="147"/>
      <c r="AD380" s="147"/>
      <c r="AE380" s="147"/>
      <c r="AF380" s="147"/>
      <c r="AG380" s="147" t="s">
        <v>166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248" t="s">
        <v>963</v>
      </c>
      <c r="D381" s="249"/>
      <c r="E381" s="249"/>
      <c r="F381" s="249"/>
      <c r="G381" s="249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188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77" t="str">
        <f>C381</f>
        <v>nebo vybouraných hmot nošením nebo přehazováním k místu nakládky přístupnému normálním dopravním prostředkům do 10 m,</v>
      </c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80" t="s">
        <v>1466</v>
      </c>
      <c r="D382" s="158"/>
      <c r="E382" s="159">
        <v>32.376629999999999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170</v>
      </c>
      <c r="AH382" s="147">
        <v>5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1.75" outlineLevel="1" x14ac:dyDescent="0.2">
      <c r="A383" s="170">
        <v>109</v>
      </c>
      <c r="B383" s="171" t="s">
        <v>964</v>
      </c>
      <c r="C383" s="179" t="s">
        <v>965</v>
      </c>
      <c r="D383" s="172" t="s">
        <v>324</v>
      </c>
      <c r="E383" s="173">
        <v>32.376629999999999</v>
      </c>
      <c r="F383" s="174"/>
      <c r="G383" s="175">
        <f>ROUND(E383*F383,2)</f>
        <v>0</v>
      </c>
      <c r="H383" s="174"/>
      <c r="I383" s="175">
        <f>ROUND(E383*H383,2)</f>
        <v>0</v>
      </c>
      <c r="J383" s="174"/>
      <c r="K383" s="175">
        <f>ROUND(E383*J383,2)</f>
        <v>0</v>
      </c>
      <c r="L383" s="175">
        <v>21</v>
      </c>
      <c r="M383" s="175">
        <f>G383*(1+L383/100)</f>
        <v>0</v>
      </c>
      <c r="N383" s="173">
        <v>0</v>
      </c>
      <c r="O383" s="173">
        <f>ROUND(E383*N383,2)</f>
        <v>0</v>
      </c>
      <c r="P383" s="173">
        <v>0</v>
      </c>
      <c r="Q383" s="173">
        <f>ROUND(E383*P383,2)</f>
        <v>0</v>
      </c>
      <c r="R383" s="175" t="s">
        <v>428</v>
      </c>
      <c r="S383" s="175" t="s">
        <v>163</v>
      </c>
      <c r="T383" s="176" t="s">
        <v>163</v>
      </c>
      <c r="U383" s="157">
        <v>9.9000000000000005E-2</v>
      </c>
      <c r="V383" s="157">
        <f>ROUND(E383*U383,2)</f>
        <v>3.21</v>
      </c>
      <c r="W383" s="157"/>
      <c r="X383" s="157" t="s">
        <v>164</v>
      </c>
      <c r="Y383" s="157" t="s">
        <v>165</v>
      </c>
      <c r="Z383" s="147"/>
      <c r="AA383" s="147"/>
      <c r="AB383" s="147"/>
      <c r="AC383" s="147"/>
      <c r="AD383" s="147"/>
      <c r="AE383" s="147"/>
      <c r="AF383" s="147"/>
      <c r="AG383" s="147" t="s">
        <v>166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248" t="s">
        <v>966</v>
      </c>
      <c r="D384" s="249"/>
      <c r="E384" s="249"/>
      <c r="F384" s="249"/>
      <c r="G384" s="249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188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0" t="s">
        <v>1480</v>
      </c>
      <c r="D385" s="158"/>
      <c r="E385" s="159">
        <v>16.612690000000001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170</v>
      </c>
      <c r="AH385" s="147">
        <v>5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0" t="s">
        <v>1481</v>
      </c>
      <c r="D386" s="158"/>
      <c r="E386" s="159">
        <v>14.563940000000001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170</v>
      </c>
      <c r="AH386" s="147">
        <v>5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0" t="s">
        <v>1482</v>
      </c>
      <c r="D387" s="158"/>
      <c r="E387" s="159">
        <v>1.2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170</v>
      </c>
      <c r="AH387" s="147">
        <v>5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x14ac:dyDescent="0.2">
      <c r="A388" s="3"/>
      <c r="B388" s="4"/>
      <c r="C388" s="182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AE388">
        <v>15</v>
      </c>
      <c r="AF388">
        <v>21</v>
      </c>
      <c r="AG388" t="s">
        <v>143</v>
      </c>
    </row>
    <row r="389" spans="1:60" ht="13.6" x14ac:dyDescent="0.2">
      <c r="A389" s="150"/>
      <c r="B389" s="151" t="s">
        <v>29</v>
      </c>
      <c r="C389" s="183"/>
      <c r="D389" s="152"/>
      <c r="E389" s="153"/>
      <c r="F389" s="153"/>
      <c r="G389" s="169">
        <f>G8+G14+G45+G48+G56+G81+G143+G176+G191+G209+G212+G217+G324+G348</f>
        <v>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AE389">
        <f>SUMIF(L7:L387,AE388,G7:G387)</f>
        <v>0</v>
      </c>
      <c r="AF389">
        <f>SUMIF(L7:L387,AF388,G7:G387)</f>
        <v>0</v>
      </c>
      <c r="AG389" t="s">
        <v>686</v>
      </c>
    </row>
    <row r="390" spans="1:60" x14ac:dyDescent="0.2">
      <c r="C390" s="184"/>
      <c r="D390" s="10"/>
      <c r="AG390" t="s">
        <v>688</v>
      </c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eVW8SbMZSMocbmJHD2YGvoAtMhdE88LG0py5II5JiZiVt2qGM7Euh/VvU3okOmb5hYEf3Bvj5UkJNV0/MOHWQ==" saltValue="VHAYCaMHKfHP0aXaDNlsxQ==" spinCount="100000" sheet="1" formatRows="0"/>
  <mergeCells count="113">
    <mergeCell ref="A1:G1"/>
    <mergeCell ref="C2:G2"/>
    <mergeCell ref="C3:G3"/>
    <mergeCell ref="C4:G4"/>
    <mergeCell ref="C10:G10"/>
    <mergeCell ref="C11:G11"/>
    <mergeCell ref="C32:G32"/>
    <mergeCell ref="C35:G35"/>
    <mergeCell ref="C40:G40"/>
    <mergeCell ref="C43:G43"/>
    <mergeCell ref="C50:G50"/>
    <mergeCell ref="C51:G51"/>
    <mergeCell ref="C16:G16"/>
    <mergeCell ref="C17:G17"/>
    <mergeCell ref="C20:G20"/>
    <mergeCell ref="C23:G23"/>
    <mergeCell ref="C26:G26"/>
    <mergeCell ref="C29:G29"/>
    <mergeCell ref="C83:G83"/>
    <mergeCell ref="C86:G86"/>
    <mergeCell ref="C90:G90"/>
    <mergeCell ref="C93:G93"/>
    <mergeCell ref="C96:G96"/>
    <mergeCell ref="C99:G99"/>
    <mergeCell ref="C66:G66"/>
    <mergeCell ref="C69:G69"/>
    <mergeCell ref="C72:G72"/>
    <mergeCell ref="C75:G75"/>
    <mergeCell ref="C78:G78"/>
    <mergeCell ref="C80:G80"/>
    <mergeCell ref="C122:G122"/>
    <mergeCell ref="C126:G126"/>
    <mergeCell ref="C145:G145"/>
    <mergeCell ref="C148:G148"/>
    <mergeCell ref="C151:G151"/>
    <mergeCell ref="C162:G162"/>
    <mergeCell ref="C102:G102"/>
    <mergeCell ref="C105:G105"/>
    <mergeCell ref="C108:G108"/>
    <mergeCell ref="C111:G111"/>
    <mergeCell ref="C114:G114"/>
    <mergeCell ref="C118:G118"/>
    <mergeCell ref="C195:G195"/>
    <mergeCell ref="C199:G199"/>
    <mergeCell ref="C200:G200"/>
    <mergeCell ref="C201:G201"/>
    <mergeCell ref="C205:G205"/>
    <mergeCell ref="C206:G206"/>
    <mergeCell ref="C172:G172"/>
    <mergeCell ref="C178:G178"/>
    <mergeCell ref="C188:G188"/>
    <mergeCell ref="C190:G190"/>
    <mergeCell ref="C193:G193"/>
    <mergeCell ref="C194:G194"/>
    <mergeCell ref="C226:G226"/>
    <mergeCell ref="C229:G229"/>
    <mergeCell ref="C230:G230"/>
    <mergeCell ref="C231:G231"/>
    <mergeCell ref="C234:G234"/>
    <mergeCell ref="C235:G235"/>
    <mergeCell ref="C207:G207"/>
    <mergeCell ref="C219:G219"/>
    <mergeCell ref="C220:G220"/>
    <mergeCell ref="C221:G221"/>
    <mergeCell ref="C224:G224"/>
    <mergeCell ref="C225:G225"/>
    <mergeCell ref="C248:G248"/>
    <mergeCell ref="C251:G251"/>
    <mergeCell ref="C252:G252"/>
    <mergeCell ref="C255:G255"/>
    <mergeCell ref="C256:G256"/>
    <mergeCell ref="C259:G259"/>
    <mergeCell ref="C236:G236"/>
    <mergeCell ref="C239:G239"/>
    <mergeCell ref="C240:G240"/>
    <mergeCell ref="C243:G243"/>
    <mergeCell ref="C244:G244"/>
    <mergeCell ref="C247:G247"/>
    <mergeCell ref="C275:G275"/>
    <mergeCell ref="C279:G279"/>
    <mergeCell ref="C283:G283"/>
    <mergeCell ref="C287:G287"/>
    <mergeCell ref="C290:G290"/>
    <mergeCell ref="C293:G293"/>
    <mergeCell ref="C260:G260"/>
    <mergeCell ref="C263:G263"/>
    <mergeCell ref="C264:G264"/>
    <mergeCell ref="C267:G267"/>
    <mergeCell ref="C268:G268"/>
    <mergeCell ref="C271:G271"/>
    <mergeCell ref="C317:G317"/>
    <mergeCell ref="C321:G321"/>
    <mergeCell ref="C326:G326"/>
    <mergeCell ref="C332:G332"/>
    <mergeCell ref="C333:G333"/>
    <mergeCell ref="C336:G336"/>
    <mergeCell ref="C296:G296"/>
    <mergeCell ref="C299:G299"/>
    <mergeCell ref="C302:G302"/>
    <mergeCell ref="C305:G305"/>
    <mergeCell ref="C308:G308"/>
    <mergeCell ref="C311:G311"/>
    <mergeCell ref="C370:G370"/>
    <mergeCell ref="C373:G373"/>
    <mergeCell ref="C376:G376"/>
    <mergeCell ref="C381:G381"/>
    <mergeCell ref="C384:G384"/>
    <mergeCell ref="C337:G337"/>
    <mergeCell ref="C340:G340"/>
    <mergeCell ref="C343:G343"/>
    <mergeCell ref="C346:G346"/>
    <mergeCell ref="C350:G350"/>
    <mergeCell ref="C353:G3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73B3-39CB-40EB-A28F-3D135DBCEE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56</v>
      </c>
      <c r="C3" s="255" t="s">
        <v>57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52</v>
      </c>
      <c r="C4" s="258" t="s">
        <v>53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94</v>
      </c>
      <c r="C8" s="178" t="s">
        <v>95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Y8" s="162"/>
      <c r="AG8" t="s">
        <v>158</v>
      </c>
    </row>
    <row r="9" spans="1:60" outlineLevel="1" x14ac:dyDescent="0.2">
      <c r="A9" s="170">
        <v>1</v>
      </c>
      <c r="B9" s="171" t="s">
        <v>521</v>
      </c>
      <c r="C9" s="179" t="s">
        <v>522</v>
      </c>
      <c r="D9" s="172" t="s">
        <v>523</v>
      </c>
      <c r="E9" s="173">
        <v>1000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318</v>
      </c>
      <c r="S9" s="175" t="s">
        <v>524</v>
      </c>
      <c r="T9" s="176" t="s">
        <v>524</v>
      </c>
      <c r="U9" s="157">
        <v>0</v>
      </c>
      <c r="V9" s="157">
        <f>ROUND(E9*U9,2)</f>
        <v>0</v>
      </c>
      <c r="W9" s="157"/>
      <c r="X9" s="157" t="s">
        <v>319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320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970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Drobný instalační materiál pro montáž sdělovacího vedení, spojovací materiál, konektory, štítky, vývodky, kabelový managment, atd.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0" t="s">
        <v>971</v>
      </c>
      <c r="D11" s="158"/>
      <c r="E11" s="159">
        <v>1000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13.6" x14ac:dyDescent="0.2">
      <c r="A12" s="163" t="s">
        <v>157</v>
      </c>
      <c r="B12" s="164" t="s">
        <v>116</v>
      </c>
      <c r="C12" s="178" t="s">
        <v>117</v>
      </c>
      <c r="D12" s="165"/>
      <c r="E12" s="166"/>
      <c r="F12" s="167"/>
      <c r="G12" s="167">
        <f>SUMIF(AG13:AG14,"&lt;&gt;NOR",G13:G14)</f>
        <v>0</v>
      </c>
      <c r="H12" s="167"/>
      <c r="I12" s="167">
        <f>SUM(I13:I14)</f>
        <v>0</v>
      </c>
      <c r="J12" s="167"/>
      <c r="K12" s="167">
        <f>SUM(K13:K14)</f>
        <v>0</v>
      </c>
      <c r="L12" s="167"/>
      <c r="M12" s="167">
        <f>SUM(M13:M14)</f>
        <v>0</v>
      </c>
      <c r="N12" s="166"/>
      <c r="O12" s="166">
        <f>SUM(O13:O14)</f>
        <v>0</v>
      </c>
      <c r="P12" s="166"/>
      <c r="Q12" s="166">
        <f>SUM(Q13:Q14)</f>
        <v>0</v>
      </c>
      <c r="R12" s="167"/>
      <c r="S12" s="167"/>
      <c r="T12" s="168"/>
      <c r="U12" s="162"/>
      <c r="V12" s="162">
        <f>SUM(V13:V14)</f>
        <v>0</v>
      </c>
      <c r="W12" s="162"/>
      <c r="X12" s="162"/>
      <c r="Y12" s="162"/>
      <c r="AG12" t="s">
        <v>158</v>
      </c>
    </row>
    <row r="13" spans="1:60" outlineLevel="1" x14ac:dyDescent="0.2">
      <c r="A13" s="170">
        <v>2</v>
      </c>
      <c r="B13" s="171" t="s">
        <v>859</v>
      </c>
      <c r="C13" s="179" t="s">
        <v>860</v>
      </c>
      <c r="D13" s="172" t="s">
        <v>335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8.0000000000000004E-4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318</v>
      </c>
      <c r="S13" s="175" t="s">
        <v>163</v>
      </c>
      <c r="T13" s="176" t="s">
        <v>163</v>
      </c>
      <c r="U13" s="157">
        <v>0</v>
      </c>
      <c r="V13" s="157">
        <f>ROUND(E13*U13,2)</f>
        <v>0</v>
      </c>
      <c r="W13" s="157"/>
      <c r="X13" s="157" t="s">
        <v>319</v>
      </c>
      <c r="Y13" s="157" t="s">
        <v>165</v>
      </c>
      <c r="Z13" s="147"/>
      <c r="AA13" s="147"/>
      <c r="AB13" s="147"/>
      <c r="AC13" s="147"/>
      <c r="AD13" s="147"/>
      <c r="AE13" s="147"/>
      <c r="AF13" s="147"/>
      <c r="AG13" s="147" t="s">
        <v>320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0" t="s">
        <v>72</v>
      </c>
      <c r="D14" s="158"/>
      <c r="E14" s="159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.6" x14ac:dyDescent="0.2">
      <c r="A15" s="163" t="s">
        <v>157</v>
      </c>
      <c r="B15" s="164" t="s">
        <v>118</v>
      </c>
      <c r="C15" s="178" t="s">
        <v>119</v>
      </c>
      <c r="D15" s="165"/>
      <c r="E15" s="166"/>
      <c r="F15" s="167"/>
      <c r="G15" s="167">
        <f>SUMIF(AG16:AG25,"&lt;&gt;NOR",G16:G25)</f>
        <v>0</v>
      </c>
      <c r="H15" s="167"/>
      <c r="I15" s="167">
        <f>SUM(I16:I25)</f>
        <v>0</v>
      </c>
      <c r="J15" s="167"/>
      <c r="K15" s="167">
        <f>SUM(K16:K25)</f>
        <v>0</v>
      </c>
      <c r="L15" s="167"/>
      <c r="M15" s="167">
        <f>SUM(M16:M25)</f>
        <v>0</v>
      </c>
      <c r="N15" s="166"/>
      <c r="O15" s="166">
        <f>SUM(O16:O25)</f>
        <v>0</v>
      </c>
      <c r="P15" s="166"/>
      <c r="Q15" s="166">
        <f>SUM(Q16:Q25)</f>
        <v>0</v>
      </c>
      <c r="R15" s="167"/>
      <c r="S15" s="167"/>
      <c r="T15" s="168"/>
      <c r="U15" s="162"/>
      <c r="V15" s="162">
        <f>SUM(V16:V25)</f>
        <v>43.16</v>
      </c>
      <c r="W15" s="162"/>
      <c r="X15" s="162"/>
      <c r="Y15" s="162"/>
      <c r="AG15" t="s">
        <v>158</v>
      </c>
    </row>
    <row r="16" spans="1:60" outlineLevel="1" x14ac:dyDescent="0.2">
      <c r="A16" s="170">
        <v>3</v>
      </c>
      <c r="B16" s="171" t="s">
        <v>972</v>
      </c>
      <c r="C16" s="179" t="s">
        <v>973</v>
      </c>
      <c r="D16" s="172" t="s">
        <v>335</v>
      </c>
      <c r="E16" s="173">
        <v>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3.0000000000000001E-5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163</v>
      </c>
      <c r="T16" s="176" t="s">
        <v>163</v>
      </c>
      <c r="U16" s="157">
        <v>0.3</v>
      </c>
      <c r="V16" s="157">
        <f>ROUND(E16*U16,2)</f>
        <v>2.4</v>
      </c>
      <c r="W16" s="157"/>
      <c r="X16" s="157" t="s">
        <v>164</v>
      </c>
      <c r="Y16" s="157" t="s">
        <v>165</v>
      </c>
      <c r="Z16" s="147"/>
      <c r="AA16" s="147"/>
      <c r="AB16" s="147"/>
      <c r="AC16" s="147"/>
      <c r="AD16" s="147"/>
      <c r="AE16" s="147"/>
      <c r="AF16" s="147"/>
      <c r="AG16" s="147" t="s">
        <v>166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0" t="s">
        <v>974</v>
      </c>
      <c r="D17" s="158"/>
      <c r="E17" s="159">
        <v>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4</v>
      </c>
      <c r="B18" s="171" t="s">
        <v>975</v>
      </c>
      <c r="C18" s="179" t="s">
        <v>976</v>
      </c>
      <c r="D18" s="172" t="s">
        <v>186</v>
      </c>
      <c r="E18" s="173">
        <v>429.1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163</v>
      </c>
      <c r="T18" s="176" t="s">
        <v>163</v>
      </c>
      <c r="U18" s="157">
        <v>7.6670000000000002E-2</v>
      </c>
      <c r="V18" s="157">
        <f>ROUND(E18*U18,2)</f>
        <v>32.9</v>
      </c>
      <c r="W18" s="157"/>
      <c r="X18" s="157" t="s">
        <v>164</v>
      </c>
      <c r="Y18" s="157" t="s">
        <v>165</v>
      </c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0" t="s">
        <v>1484</v>
      </c>
      <c r="D19" s="158"/>
      <c r="E19" s="159">
        <v>429.1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5</v>
      </c>
      <c r="B20" s="171" t="s">
        <v>978</v>
      </c>
      <c r="C20" s="179" t="s">
        <v>979</v>
      </c>
      <c r="D20" s="172" t="s">
        <v>186</v>
      </c>
      <c r="E20" s="173">
        <v>429.1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163</v>
      </c>
      <c r="T20" s="176" t="s">
        <v>163</v>
      </c>
      <c r="U20" s="157">
        <v>0.01</v>
      </c>
      <c r="V20" s="157">
        <f>ROUND(E20*U20,2)</f>
        <v>4.29</v>
      </c>
      <c r="W20" s="157"/>
      <c r="X20" s="157" t="s">
        <v>164</v>
      </c>
      <c r="Y20" s="157" t="s">
        <v>165</v>
      </c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0" t="s">
        <v>1484</v>
      </c>
      <c r="D21" s="158"/>
      <c r="E21" s="159">
        <v>429.1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6</v>
      </c>
      <c r="B22" s="171" t="s">
        <v>980</v>
      </c>
      <c r="C22" s="179" t="s">
        <v>981</v>
      </c>
      <c r="D22" s="172" t="s">
        <v>186</v>
      </c>
      <c r="E22" s="173">
        <v>429.1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163</v>
      </c>
      <c r="T22" s="176" t="s">
        <v>163</v>
      </c>
      <c r="U22" s="157">
        <v>8.3300000000000006E-3</v>
      </c>
      <c r="V22" s="157">
        <f>ROUND(E22*U22,2)</f>
        <v>3.57</v>
      </c>
      <c r="W22" s="157"/>
      <c r="X22" s="157" t="s">
        <v>164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0" t="s">
        <v>1484</v>
      </c>
      <c r="D23" s="158"/>
      <c r="E23" s="159">
        <v>429.1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7</v>
      </c>
      <c r="B24" s="171" t="s">
        <v>982</v>
      </c>
      <c r="C24" s="179" t="s">
        <v>983</v>
      </c>
      <c r="D24" s="172" t="s">
        <v>186</v>
      </c>
      <c r="E24" s="173">
        <v>429.1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309</v>
      </c>
      <c r="T24" s="176" t="s">
        <v>310</v>
      </c>
      <c r="U24" s="157">
        <v>0</v>
      </c>
      <c r="V24" s="157">
        <f>ROUND(E24*U24,2)</f>
        <v>0</v>
      </c>
      <c r="W24" s="157"/>
      <c r="X24" s="157" t="s">
        <v>319</v>
      </c>
      <c r="Y24" s="157" t="s">
        <v>165</v>
      </c>
      <c r="Z24" s="147"/>
      <c r="AA24" s="147"/>
      <c r="AB24" s="147"/>
      <c r="AC24" s="147"/>
      <c r="AD24" s="147"/>
      <c r="AE24" s="147"/>
      <c r="AF24" s="147"/>
      <c r="AG24" s="147" t="s">
        <v>320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0" t="s">
        <v>1485</v>
      </c>
      <c r="D25" s="158"/>
      <c r="E25" s="159">
        <v>429.1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.6" x14ac:dyDescent="0.2">
      <c r="A26" s="163" t="s">
        <v>157</v>
      </c>
      <c r="B26" s="164" t="s">
        <v>122</v>
      </c>
      <c r="C26" s="178" t="s">
        <v>123</v>
      </c>
      <c r="D26" s="165"/>
      <c r="E26" s="166"/>
      <c r="F26" s="167"/>
      <c r="G26" s="167">
        <f>SUMIF(AG27:AG32,"&lt;&gt;NOR",G27:G32)</f>
        <v>0</v>
      </c>
      <c r="H26" s="167"/>
      <c r="I26" s="167">
        <f>SUM(I27:I32)</f>
        <v>0</v>
      </c>
      <c r="J26" s="167"/>
      <c r="K26" s="167">
        <f>SUM(K27:K32)</f>
        <v>0</v>
      </c>
      <c r="L26" s="167"/>
      <c r="M26" s="167">
        <f>SUM(M27:M32)</f>
        <v>0</v>
      </c>
      <c r="N26" s="166"/>
      <c r="O26" s="166">
        <f>SUM(O27:O32)</f>
        <v>0.01</v>
      </c>
      <c r="P26" s="166"/>
      <c r="Q26" s="166">
        <f>SUM(Q27:Q32)</f>
        <v>0</v>
      </c>
      <c r="R26" s="167"/>
      <c r="S26" s="167"/>
      <c r="T26" s="168"/>
      <c r="U26" s="162"/>
      <c r="V26" s="162">
        <f>SUM(V27:V32)</f>
        <v>5.3800000000000008</v>
      </c>
      <c r="W26" s="162"/>
      <c r="X26" s="162"/>
      <c r="Y26" s="162"/>
      <c r="AG26" t="s">
        <v>158</v>
      </c>
    </row>
    <row r="27" spans="1:60" outlineLevel="1" x14ac:dyDescent="0.2">
      <c r="A27" s="170">
        <v>8</v>
      </c>
      <c r="B27" s="171" t="s">
        <v>985</v>
      </c>
      <c r="C27" s="179" t="s">
        <v>986</v>
      </c>
      <c r="D27" s="172" t="s">
        <v>186</v>
      </c>
      <c r="E27" s="173">
        <v>3.6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4.8000000000000001E-4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163</v>
      </c>
      <c r="T27" s="176" t="s">
        <v>163</v>
      </c>
      <c r="U27" s="157">
        <v>6.4000000000000001E-2</v>
      </c>
      <c r="V27" s="157">
        <f>ROUND(E27*U27,2)</f>
        <v>0.23</v>
      </c>
      <c r="W27" s="157"/>
      <c r="X27" s="157" t="s">
        <v>164</v>
      </c>
      <c r="Y27" s="157" t="s">
        <v>165</v>
      </c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0" t="s">
        <v>1486</v>
      </c>
      <c r="D28" s="158"/>
      <c r="E28" s="159">
        <v>3.6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9</v>
      </c>
      <c r="B29" s="171" t="s">
        <v>988</v>
      </c>
      <c r="C29" s="179" t="s">
        <v>989</v>
      </c>
      <c r="D29" s="172" t="s">
        <v>186</v>
      </c>
      <c r="E29" s="173">
        <v>197.9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6.0000000000000002E-5</v>
      </c>
      <c r="O29" s="173">
        <f>ROUND(E29*N29,2)</f>
        <v>0.01</v>
      </c>
      <c r="P29" s="173">
        <v>0</v>
      </c>
      <c r="Q29" s="173">
        <f>ROUND(E29*P29,2)</f>
        <v>0</v>
      </c>
      <c r="R29" s="175"/>
      <c r="S29" s="175" t="s">
        <v>309</v>
      </c>
      <c r="T29" s="176" t="s">
        <v>310</v>
      </c>
      <c r="U29" s="157">
        <v>2.5999999999999999E-2</v>
      </c>
      <c r="V29" s="157">
        <f>ROUND(E29*U29,2)</f>
        <v>5.15</v>
      </c>
      <c r="W29" s="157"/>
      <c r="X29" s="157" t="s">
        <v>164</v>
      </c>
      <c r="Y29" s="157" t="s">
        <v>165</v>
      </c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990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52" t="s">
        <v>991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0" t="s">
        <v>1487</v>
      </c>
      <c r="D32" s="158"/>
      <c r="E32" s="159">
        <v>197.9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143</v>
      </c>
    </row>
    <row r="34" spans="1:33" ht="13.6" x14ac:dyDescent="0.2">
      <c r="A34" s="150"/>
      <c r="B34" s="151" t="s">
        <v>29</v>
      </c>
      <c r="C34" s="183"/>
      <c r="D34" s="152"/>
      <c r="E34" s="153"/>
      <c r="F34" s="153"/>
      <c r="G34" s="169">
        <f>G8+G12+G15+G26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686</v>
      </c>
    </row>
    <row r="35" spans="1:33" x14ac:dyDescent="0.2">
      <c r="C35" s="184"/>
      <c r="D35" s="10"/>
      <c r="AG35" t="s">
        <v>688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jGY3azm5JcOD3nyFhica6j2SeyPy2ySOA/3P3Rz6jIaKCGNbDLjd7aHVG/lH0io0XdlAKmw1/iEJyLICtJiVA==" saltValue="VQACF/9+vWbFIKXVyBvFrw==" spinCount="100000" sheet="1" formatRows="0"/>
  <mergeCells count="7">
    <mergeCell ref="C31:G31"/>
    <mergeCell ref="A1:G1"/>
    <mergeCell ref="C2:G2"/>
    <mergeCell ref="C3:G3"/>
    <mergeCell ref="C4:G4"/>
    <mergeCell ref="C10:G10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8F6F-2C97-4209-9C05-F70A49275A3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625" style="120" customWidth="1"/>
    <col min="3" max="3" width="63.25" style="120" customWidth="1"/>
    <col min="4" max="4" width="4.875" customWidth="1"/>
    <col min="5" max="5" width="10.625" customWidth="1"/>
    <col min="6" max="6" width="9.875" customWidth="1"/>
    <col min="7" max="7" width="12.75" customWidth="1"/>
    <col min="8" max="17" width="0" hidden="1" customWidth="1"/>
    <col min="18" max="18" width="6.875" customWidth="1"/>
    <col min="20" max="25" width="0" hidden="1" customWidth="1"/>
    <col min="29" max="29" width="0" hidden="1" customWidth="1"/>
    <col min="31" max="41" width="0" hidden="1" customWidth="1"/>
    <col min="53" max="53" width="98.75" customWidth="1"/>
  </cols>
  <sheetData>
    <row r="1" spans="1:60" ht="15.8" customHeight="1" x14ac:dyDescent="0.25">
      <c r="A1" s="254" t="s">
        <v>129</v>
      </c>
      <c r="B1" s="254"/>
      <c r="C1" s="254"/>
      <c r="D1" s="254"/>
      <c r="E1" s="254"/>
      <c r="F1" s="254"/>
      <c r="G1" s="254"/>
      <c r="AG1" t="s">
        <v>130</v>
      </c>
    </row>
    <row r="2" spans="1:60" ht="25" customHeight="1" x14ac:dyDescent="0.2">
      <c r="A2" s="139" t="s">
        <v>7</v>
      </c>
      <c r="B2" s="49" t="s">
        <v>42</v>
      </c>
      <c r="C2" s="255" t="s">
        <v>43</v>
      </c>
      <c r="D2" s="256"/>
      <c r="E2" s="256"/>
      <c r="F2" s="256"/>
      <c r="G2" s="257"/>
      <c r="AG2" t="s">
        <v>131</v>
      </c>
    </row>
    <row r="3" spans="1:60" ht="25" customHeight="1" x14ac:dyDescent="0.2">
      <c r="A3" s="139" t="s">
        <v>8</v>
      </c>
      <c r="B3" s="49" t="s">
        <v>56</v>
      </c>
      <c r="C3" s="255" t="s">
        <v>57</v>
      </c>
      <c r="D3" s="256"/>
      <c r="E3" s="256"/>
      <c r="F3" s="256"/>
      <c r="G3" s="257"/>
      <c r="AC3" s="120" t="s">
        <v>132</v>
      </c>
      <c r="AG3" t="s">
        <v>133</v>
      </c>
    </row>
    <row r="4" spans="1:60" ht="25" customHeight="1" x14ac:dyDescent="0.2">
      <c r="A4" s="140" t="s">
        <v>9</v>
      </c>
      <c r="B4" s="141" t="s">
        <v>54</v>
      </c>
      <c r="C4" s="258" t="s">
        <v>55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7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  <c r="Y6" s="146" t="s">
        <v>156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3" t="s">
        <v>157</v>
      </c>
      <c r="B8" s="164" t="s">
        <v>127</v>
      </c>
      <c r="C8" s="178" t="s">
        <v>27</v>
      </c>
      <c r="D8" s="165"/>
      <c r="E8" s="166"/>
      <c r="F8" s="167"/>
      <c r="G8" s="167">
        <f>SUMIF(AG9:AG39,"&lt;&gt;NOR",G9:G39)</f>
        <v>0</v>
      </c>
      <c r="H8" s="167"/>
      <c r="I8" s="167">
        <f>SUM(I9:I39)</f>
        <v>0</v>
      </c>
      <c r="J8" s="167"/>
      <c r="K8" s="167">
        <f>SUM(K9:K39)</f>
        <v>0</v>
      </c>
      <c r="L8" s="167"/>
      <c r="M8" s="167">
        <f>SUM(M9:M39)</f>
        <v>0</v>
      </c>
      <c r="N8" s="166"/>
      <c r="O8" s="166">
        <f>SUM(O9:O39)</f>
        <v>0</v>
      </c>
      <c r="P8" s="166"/>
      <c r="Q8" s="166">
        <f>SUM(Q9:Q39)</f>
        <v>0</v>
      </c>
      <c r="R8" s="167"/>
      <c r="S8" s="167"/>
      <c r="T8" s="168"/>
      <c r="U8" s="162"/>
      <c r="V8" s="162">
        <f>SUM(V9:V39)</f>
        <v>1</v>
      </c>
      <c r="W8" s="162"/>
      <c r="X8" s="162"/>
      <c r="Y8" s="162"/>
      <c r="AG8" t="s">
        <v>158</v>
      </c>
    </row>
    <row r="9" spans="1:60" outlineLevel="1" x14ac:dyDescent="0.2">
      <c r="A9" s="185">
        <v>1</v>
      </c>
      <c r="B9" s="186" t="s">
        <v>993</v>
      </c>
      <c r="C9" s="192" t="s">
        <v>994</v>
      </c>
      <c r="D9" s="187" t="s">
        <v>338</v>
      </c>
      <c r="E9" s="188">
        <v>1</v>
      </c>
      <c r="F9" s="189"/>
      <c r="G9" s="190">
        <f t="shared" ref="G9:G14" si="0">ROUND(E9*F9,2)</f>
        <v>0</v>
      </c>
      <c r="H9" s="189"/>
      <c r="I9" s="190">
        <f t="shared" ref="I9:I14" si="1">ROUND(E9*H9,2)</f>
        <v>0</v>
      </c>
      <c r="J9" s="189"/>
      <c r="K9" s="190">
        <f t="shared" ref="K9:K14" si="2">ROUND(E9*J9,2)</f>
        <v>0</v>
      </c>
      <c r="L9" s="190">
        <v>21</v>
      </c>
      <c r="M9" s="190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90"/>
      <c r="S9" s="190" t="s">
        <v>309</v>
      </c>
      <c r="T9" s="191" t="s">
        <v>310</v>
      </c>
      <c r="U9" s="157">
        <v>0</v>
      </c>
      <c r="V9" s="157">
        <f t="shared" ref="V9:V14" si="6">ROUND(E9*U9,2)</f>
        <v>0</v>
      </c>
      <c r="W9" s="157"/>
      <c r="X9" s="157" t="s">
        <v>164</v>
      </c>
      <c r="Y9" s="157" t="s">
        <v>165</v>
      </c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5">
        <v>2</v>
      </c>
      <c r="B10" s="186" t="s">
        <v>995</v>
      </c>
      <c r="C10" s="192" t="s">
        <v>996</v>
      </c>
      <c r="D10" s="187" t="s">
        <v>338</v>
      </c>
      <c r="E10" s="188">
        <v>1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90" t="s">
        <v>581</v>
      </c>
      <c r="S10" s="190" t="s">
        <v>163</v>
      </c>
      <c r="T10" s="191" t="s">
        <v>310</v>
      </c>
      <c r="U10" s="157">
        <v>1</v>
      </c>
      <c r="V10" s="157">
        <f t="shared" si="6"/>
        <v>1</v>
      </c>
      <c r="W10" s="157"/>
      <c r="X10" s="157" t="s">
        <v>582</v>
      </c>
      <c r="Y10" s="157" t="s">
        <v>165</v>
      </c>
      <c r="Z10" s="147"/>
      <c r="AA10" s="147"/>
      <c r="AB10" s="147"/>
      <c r="AC10" s="147"/>
      <c r="AD10" s="147"/>
      <c r="AE10" s="147"/>
      <c r="AF10" s="147"/>
      <c r="AG10" s="147" t="s">
        <v>583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5">
        <v>3</v>
      </c>
      <c r="B11" s="186" t="s">
        <v>997</v>
      </c>
      <c r="C11" s="192" t="s">
        <v>998</v>
      </c>
      <c r="D11" s="187" t="s">
        <v>338</v>
      </c>
      <c r="E11" s="188">
        <v>1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90"/>
      <c r="S11" s="190" t="s">
        <v>309</v>
      </c>
      <c r="T11" s="191" t="s">
        <v>310</v>
      </c>
      <c r="U11" s="157">
        <v>0</v>
      </c>
      <c r="V11" s="157">
        <f t="shared" si="6"/>
        <v>0</v>
      </c>
      <c r="W11" s="157"/>
      <c r="X11" s="157" t="s">
        <v>582</v>
      </c>
      <c r="Y11" s="157" t="s">
        <v>165</v>
      </c>
      <c r="Z11" s="147"/>
      <c r="AA11" s="147"/>
      <c r="AB11" s="147"/>
      <c r="AC11" s="147"/>
      <c r="AD11" s="147"/>
      <c r="AE11" s="147"/>
      <c r="AF11" s="147"/>
      <c r="AG11" s="147" t="s">
        <v>583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5">
        <v>4</v>
      </c>
      <c r="B12" s="186" t="s">
        <v>999</v>
      </c>
      <c r="C12" s="192" t="s">
        <v>1000</v>
      </c>
      <c r="D12" s="187" t="s">
        <v>338</v>
      </c>
      <c r="E12" s="188">
        <v>1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90"/>
      <c r="S12" s="190" t="s">
        <v>309</v>
      </c>
      <c r="T12" s="191" t="s">
        <v>310</v>
      </c>
      <c r="U12" s="157">
        <v>0</v>
      </c>
      <c r="V12" s="157">
        <f t="shared" si="6"/>
        <v>0</v>
      </c>
      <c r="W12" s="157"/>
      <c r="X12" s="157" t="s">
        <v>582</v>
      </c>
      <c r="Y12" s="157" t="s">
        <v>165</v>
      </c>
      <c r="Z12" s="147"/>
      <c r="AA12" s="147"/>
      <c r="AB12" s="147"/>
      <c r="AC12" s="147"/>
      <c r="AD12" s="147"/>
      <c r="AE12" s="147"/>
      <c r="AF12" s="147"/>
      <c r="AG12" s="147" t="s">
        <v>583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5">
        <v>5</v>
      </c>
      <c r="B13" s="186" t="s">
        <v>1001</v>
      </c>
      <c r="C13" s="192" t="s">
        <v>1002</v>
      </c>
      <c r="D13" s="187" t="s">
        <v>338</v>
      </c>
      <c r="E13" s="188">
        <v>1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90"/>
      <c r="S13" s="190" t="s">
        <v>309</v>
      </c>
      <c r="T13" s="191" t="s">
        <v>310</v>
      </c>
      <c r="U13" s="157">
        <v>0</v>
      </c>
      <c r="V13" s="157">
        <f t="shared" si="6"/>
        <v>0</v>
      </c>
      <c r="W13" s="157"/>
      <c r="X13" s="157" t="s">
        <v>582</v>
      </c>
      <c r="Y13" s="157" t="s">
        <v>165</v>
      </c>
      <c r="Z13" s="147"/>
      <c r="AA13" s="147"/>
      <c r="AB13" s="147"/>
      <c r="AC13" s="147"/>
      <c r="AD13" s="147"/>
      <c r="AE13" s="147"/>
      <c r="AF13" s="147"/>
      <c r="AG13" s="147" t="s">
        <v>583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6</v>
      </c>
      <c r="B14" s="171" t="s">
        <v>1003</v>
      </c>
      <c r="C14" s="179" t="s">
        <v>1004</v>
      </c>
      <c r="D14" s="172" t="s">
        <v>338</v>
      </c>
      <c r="E14" s="173">
        <v>1</v>
      </c>
      <c r="F14" s="174"/>
      <c r="G14" s="175">
        <f t="shared" si="0"/>
        <v>0</v>
      </c>
      <c r="H14" s="174"/>
      <c r="I14" s="175">
        <f t="shared" si="1"/>
        <v>0</v>
      </c>
      <c r="J14" s="174"/>
      <c r="K14" s="175">
        <f t="shared" si="2"/>
        <v>0</v>
      </c>
      <c r="L14" s="175">
        <v>21</v>
      </c>
      <c r="M14" s="175">
        <f t="shared" si="3"/>
        <v>0</v>
      </c>
      <c r="N14" s="173">
        <v>0</v>
      </c>
      <c r="O14" s="173">
        <f t="shared" si="4"/>
        <v>0</v>
      </c>
      <c r="P14" s="173">
        <v>0</v>
      </c>
      <c r="Q14" s="173">
        <f t="shared" si="5"/>
        <v>0</v>
      </c>
      <c r="R14" s="175"/>
      <c r="S14" s="175" t="s">
        <v>309</v>
      </c>
      <c r="T14" s="176" t="s">
        <v>310</v>
      </c>
      <c r="U14" s="157">
        <v>0</v>
      </c>
      <c r="V14" s="157">
        <f t="shared" si="6"/>
        <v>0</v>
      </c>
      <c r="W14" s="157"/>
      <c r="X14" s="157" t="s">
        <v>582</v>
      </c>
      <c r="Y14" s="157" t="s">
        <v>165</v>
      </c>
      <c r="Z14" s="147"/>
      <c r="AA14" s="147"/>
      <c r="AB14" s="147"/>
      <c r="AC14" s="147"/>
      <c r="AD14" s="147"/>
      <c r="AE14" s="147"/>
      <c r="AF14" s="147"/>
      <c r="AG14" s="147" t="s">
        <v>583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2" x14ac:dyDescent="0.2">
      <c r="A15" s="154"/>
      <c r="B15" s="155"/>
      <c r="C15" s="250" t="s">
        <v>1005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7" t="str">
        <f>C15</f>
        <v>U výrobků spojených se spotřebou energie, na které se vztahují požadavky na označování energetickými štítky a ekodesign bude doloženo splnění těchto požadavků (např. štítek, prohlášení o shodě, CE...)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5">
        <v>7</v>
      </c>
      <c r="B16" s="186" t="s">
        <v>1006</v>
      </c>
      <c r="C16" s="192" t="s">
        <v>1007</v>
      </c>
      <c r="D16" s="187" t="s">
        <v>338</v>
      </c>
      <c r="E16" s="188">
        <v>1</v>
      </c>
      <c r="F16" s="189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21</v>
      </c>
      <c r="M16" s="190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90"/>
      <c r="S16" s="190" t="s">
        <v>309</v>
      </c>
      <c r="T16" s="191" t="s">
        <v>310</v>
      </c>
      <c r="U16" s="157">
        <v>0</v>
      </c>
      <c r="V16" s="157">
        <f>ROUND(E16*U16,2)</f>
        <v>0</v>
      </c>
      <c r="W16" s="157"/>
      <c r="X16" s="157" t="s">
        <v>582</v>
      </c>
      <c r="Y16" s="157" t="s">
        <v>165</v>
      </c>
      <c r="Z16" s="147"/>
      <c r="AA16" s="147"/>
      <c r="AB16" s="147"/>
      <c r="AC16" s="147"/>
      <c r="AD16" s="147"/>
      <c r="AE16" s="147"/>
      <c r="AF16" s="147"/>
      <c r="AG16" s="147" t="s">
        <v>583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1" x14ac:dyDescent="0.2">
      <c r="A17" s="185">
        <v>8</v>
      </c>
      <c r="B17" s="186" t="s">
        <v>1008</v>
      </c>
      <c r="C17" s="192" t="s">
        <v>1009</v>
      </c>
      <c r="D17" s="187" t="s">
        <v>338</v>
      </c>
      <c r="E17" s="188">
        <v>1</v>
      </c>
      <c r="F17" s="189"/>
      <c r="G17" s="190">
        <f>ROUND(E17*F17,2)</f>
        <v>0</v>
      </c>
      <c r="H17" s="189"/>
      <c r="I17" s="190">
        <f>ROUND(E17*H17,2)</f>
        <v>0</v>
      </c>
      <c r="J17" s="189"/>
      <c r="K17" s="190">
        <f>ROUND(E17*J17,2)</f>
        <v>0</v>
      </c>
      <c r="L17" s="190">
        <v>21</v>
      </c>
      <c r="M17" s="190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90"/>
      <c r="S17" s="190" t="s">
        <v>309</v>
      </c>
      <c r="T17" s="191" t="s">
        <v>310</v>
      </c>
      <c r="U17" s="157">
        <v>0</v>
      </c>
      <c r="V17" s="157">
        <f>ROUND(E17*U17,2)</f>
        <v>0</v>
      </c>
      <c r="W17" s="157"/>
      <c r="X17" s="157" t="s">
        <v>582</v>
      </c>
      <c r="Y17" s="157" t="s">
        <v>165</v>
      </c>
      <c r="Z17" s="147"/>
      <c r="AA17" s="147"/>
      <c r="AB17" s="147"/>
      <c r="AC17" s="147"/>
      <c r="AD17" s="147"/>
      <c r="AE17" s="147"/>
      <c r="AF17" s="147"/>
      <c r="AG17" s="147" t="s">
        <v>583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9</v>
      </c>
      <c r="B18" s="171" t="s">
        <v>1010</v>
      </c>
      <c r="C18" s="179" t="s">
        <v>1011</v>
      </c>
      <c r="D18" s="172" t="s">
        <v>338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1012</v>
      </c>
      <c r="S18" s="175" t="s">
        <v>163</v>
      </c>
      <c r="T18" s="176" t="s">
        <v>310</v>
      </c>
      <c r="U18" s="157">
        <v>0</v>
      </c>
      <c r="V18" s="157">
        <f>ROUND(E18*U18,2)</f>
        <v>0</v>
      </c>
      <c r="W18" s="157"/>
      <c r="X18" s="157" t="s">
        <v>1013</v>
      </c>
      <c r="Y18" s="157" t="s">
        <v>1014</v>
      </c>
      <c r="Z18" s="147"/>
      <c r="AA18" s="147"/>
      <c r="AB18" s="147"/>
      <c r="AC18" s="147"/>
      <c r="AD18" s="147"/>
      <c r="AE18" s="147"/>
      <c r="AF18" s="147"/>
      <c r="AG18" s="147" t="s">
        <v>1015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1016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10</v>
      </c>
      <c r="B20" s="171" t="s">
        <v>1017</v>
      </c>
      <c r="C20" s="179" t="s">
        <v>1018</v>
      </c>
      <c r="D20" s="172" t="s">
        <v>338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1012</v>
      </c>
      <c r="S20" s="175" t="s">
        <v>163</v>
      </c>
      <c r="T20" s="176" t="s">
        <v>310</v>
      </c>
      <c r="U20" s="157">
        <v>0</v>
      </c>
      <c r="V20" s="157">
        <f>ROUND(E20*U20,2)</f>
        <v>0</v>
      </c>
      <c r="W20" s="157"/>
      <c r="X20" s="157" t="s">
        <v>1013</v>
      </c>
      <c r="Y20" s="157" t="s">
        <v>165</v>
      </c>
      <c r="Z20" s="147"/>
      <c r="AA20" s="147"/>
      <c r="AB20" s="147"/>
      <c r="AC20" s="147"/>
      <c r="AD20" s="147"/>
      <c r="AE20" s="147"/>
      <c r="AF20" s="147"/>
      <c r="AG20" s="147" t="s">
        <v>1019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0" t="s">
        <v>1016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5">
        <v>11</v>
      </c>
      <c r="B22" s="186" t="s">
        <v>1020</v>
      </c>
      <c r="C22" s="192" t="s">
        <v>1021</v>
      </c>
      <c r="D22" s="187" t="s">
        <v>1022</v>
      </c>
      <c r="E22" s="188">
        <v>1</v>
      </c>
      <c r="F22" s="189"/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88">
        <v>0</v>
      </c>
      <c r="O22" s="188">
        <f>ROUND(E22*N22,2)</f>
        <v>0</v>
      </c>
      <c r="P22" s="188">
        <v>0</v>
      </c>
      <c r="Q22" s="188">
        <f>ROUND(E22*P22,2)</f>
        <v>0</v>
      </c>
      <c r="R22" s="190"/>
      <c r="S22" s="190" t="s">
        <v>163</v>
      </c>
      <c r="T22" s="191" t="s">
        <v>310</v>
      </c>
      <c r="U22" s="157">
        <v>0</v>
      </c>
      <c r="V22" s="157">
        <f>ROUND(E22*U22,2)</f>
        <v>0</v>
      </c>
      <c r="W22" s="157"/>
      <c r="X22" s="157" t="s">
        <v>1023</v>
      </c>
      <c r="Y22" s="157" t="s">
        <v>165</v>
      </c>
      <c r="Z22" s="147"/>
      <c r="AA22" s="147"/>
      <c r="AB22" s="147"/>
      <c r="AC22" s="147"/>
      <c r="AD22" s="147"/>
      <c r="AE22" s="147"/>
      <c r="AF22" s="147"/>
      <c r="AG22" s="147" t="s">
        <v>1024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5">
        <v>12</v>
      </c>
      <c r="B23" s="186" t="s">
        <v>1025</v>
      </c>
      <c r="C23" s="192" t="s">
        <v>1026</v>
      </c>
      <c r="D23" s="187" t="s">
        <v>1022</v>
      </c>
      <c r="E23" s="188">
        <v>1</v>
      </c>
      <c r="F23" s="189"/>
      <c r="G23" s="190">
        <f>ROUND(E23*F23,2)</f>
        <v>0</v>
      </c>
      <c r="H23" s="189"/>
      <c r="I23" s="190">
        <f>ROUND(E23*H23,2)</f>
        <v>0</v>
      </c>
      <c r="J23" s="189"/>
      <c r="K23" s="190">
        <f>ROUND(E23*J23,2)</f>
        <v>0</v>
      </c>
      <c r="L23" s="190">
        <v>21</v>
      </c>
      <c r="M23" s="190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90"/>
      <c r="S23" s="190" t="s">
        <v>163</v>
      </c>
      <c r="T23" s="191" t="s">
        <v>310</v>
      </c>
      <c r="U23" s="157">
        <v>0</v>
      </c>
      <c r="V23" s="157">
        <f>ROUND(E23*U23,2)</f>
        <v>0</v>
      </c>
      <c r="W23" s="157"/>
      <c r="X23" s="157" t="s">
        <v>1023</v>
      </c>
      <c r="Y23" s="157" t="s">
        <v>165</v>
      </c>
      <c r="Z23" s="147"/>
      <c r="AA23" s="147"/>
      <c r="AB23" s="147"/>
      <c r="AC23" s="147"/>
      <c r="AD23" s="147"/>
      <c r="AE23" s="147"/>
      <c r="AF23" s="147"/>
      <c r="AG23" s="147" t="s">
        <v>1024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5">
        <v>13</v>
      </c>
      <c r="B24" s="186" t="s">
        <v>1027</v>
      </c>
      <c r="C24" s="192" t="s">
        <v>1028</v>
      </c>
      <c r="D24" s="187" t="s">
        <v>1022</v>
      </c>
      <c r="E24" s="188">
        <v>1</v>
      </c>
      <c r="F24" s="189"/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90"/>
      <c r="S24" s="190" t="s">
        <v>163</v>
      </c>
      <c r="T24" s="191" t="s">
        <v>310</v>
      </c>
      <c r="U24" s="157">
        <v>0</v>
      </c>
      <c r="V24" s="157">
        <f>ROUND(E24*U24,2)</f>
        <v>0</v>
      </c>
      <c r="W24" s="157"/>
      <c r="X24" s="157" t="s">
        <v>1023</v>
      </c>
      <c r="Y24" s="157" t="s">
        <v>165</v>
      </c>
      <c r="Z24" s="147"/>
      <c r="AA24" s="147"/>
      <c r="AB24" s="147"/>
      <c r="AC24" s="147"/>
      <c r="AD24" s="147"/>
      <c r="AE24" s="147"/>
      <c r="AF24" s="147"/>
      <c r="AG24" s="147" t="s">
        <v>1024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14</v>
      </c>
      <c r="B25" s="171" t="s">
        <v>1029</v>
      </c>
      <c r="C25" s="179" t="s">
        <v>1030</v>
      </c>
      <c r="D25" s="172" t="s">
        <v>1022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163</v>
      </c>
      <c r="T25" s="176" t="s">
        <v>310</v>
      </c>
      <c r="U25" s="157">
        <v>0</v>
      </c>
      <c r="V25" s="157">
        <f>ROUND(E25*U25,2)</f>
        <v>0</v>
      </c>
      <c r="W25" s="157"/>
      <c r="X25" s="157" t="s">
        <v>1023</v>
      </c>
      <c r="Y25" s="157" t="s">
        <v>165</v>
      </c>
      <c r="Z25" s="147"/>
      <c r="AA25" s="147"/>
      <c r="AB25" s="147"/>
      <c r="AC25" s="147"/>
      <c r="AD25" s="147"/>
      <c r="AE25" s="147"/>
      <c r="AF25" s="147"/>
      <c r="AG25" s="147" t="s">
        <v>1024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0" t="s">
        <v>1031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15</v>
      </c>
      <c r="B27" s="171" t="s">
        <v>1032</v>
      </c>
      <c r="C27" s="179" t="s">
        <v>1033</v>
      </c>
      <c r="D27" s="172" t="s">
        <v>1022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163</v>
      </c>
      <c r="T27" s="176" t="s">
        <v>310</v>
      </c>
      <c r="U27" s="157">
        <v>0</v>
      </c>
      <c r="V27" s="157">
        <f>ROUND(E27*U27,2)</f>
        <v>0</v>
      </c>
      <c r="W27" s="157"/>
      <c r="X27" s="157" t="s">
        <v>1023</v>
      </c>
      <c r="Y27" s="157" t="s">
        <v>165</v>
      </c>
      <c r="Z27" s="147"/>
      <c r="AA27" s="147"/>
      <c r="AB27" s="147"/>
      <c r="AC27" s="147"/>
      <c r="AD27" s="147"/>
      <c r="AE27" s="147"/>
      <c r="AF27" s="147"/>
      <c r="AG27" s="147" t="s">
        <v>1024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1034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7" t="str">
        <f>C28</f>
        <v>Náklady na ztížené podmínky provádění tam, kde se vyskytují omezující vlivy konkrétního prostředí, které mají prokazatelný vliv na</v>
      </c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2" t="s">
        <v>1035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7" t="str">
        <f>C29</f>
        <v>provádění stavebních prací, Jedná se zejména o náklady související s extrémními podmínkami místa provádění.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16</v>
      </c>
      <c r="B30" s="171" t="s">
        <v>1036</v>
      </c>
      <c r="C30" s="179" t="s">
        <v>1037</v>
      </c>
      <c r="D30" s="172" t="s">
        <v>1022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163</v>
      </c>
      <c r="T30" s="176" t="s">
        <v>310</v>
      </c>
      <c r="U30" s="157">
        <v>0</v>
      </c>
      <c r="V30" s="157">
        <f>ROUND(E30*U30,2)</f>
        <v>0</v>
      </c>
      <c r="W30" s="157"/>
      <c r="X30" s="157" t="s">
        <v>1023</v>
      </c>
      <c r="Y30" s="157" t="s">
        <v>165</v>
      </c>
      <c r="Z30" s="147"/>
      <c r="AA30" s="147"/>
      <c r="AB30" s="147"/>
      <c r="AC30" s="147"/>
      <c r="AD30" s="147"/>
      <c r="AE30" s="147"/>
      <c r="AF30" s="147"/>
      <c r="AG30" s="147" t="s">
        <v>1024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1.75" outlineLevel="2" x14ac:dyDescent="0.2">
      <c r="A31" s="154"/>
      <c r="B31" s="155"/>
      <c r="C31" s="250" t="s">
        <v>1038</v>
      </c>
      <c r="D31" s="251"/>
      <c r="E31" s="251"/>
      <c r="F31" s="251"/>
      <c r="G31" s="25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7" t="str">
        <f>C31</f>
        <v>Náklady na ztížené provádění stavebních prací v důsledku nepřerušeného provozu na staveništi nebo v případech nepřerušeného provozu v objektech v nichž se stavební práce provádí.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5">
        <v>17</v>
      </c>
      <c r="B32" s="186" t="s">
        <v>1039</v>
      </c>
      <c r="C32" s="192" t="s">
        <v>1040</v>
      </c>
      <c r="D32" s="187" t="s">
        <v>1022</v>
      </c>
      <c r="E32" s="188">
        <v>1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90"/>
      <c r="S32" s="190" t="s">
        <v>163</v>
      </c>
      <c r="T32" s="191" t="s">
        <v>310</v>
      </c>
      <c r="U32" s="157">
        <v>0</v>
      </c>
      <c r="V32" s="157">
        <f>ROUND(E32*U32,2)</f>
        <v>0</v>
      </c>
      <c r="W32" s="157"/>
      <c r="X32" s="157" t="s">
        <v>1023</v>
      </c>
      <c r="Y32" s="157" t="s">
        <v>165</v>
      </c>
      <c r="Z32" s="147"/>
      <c r="AA32" s="147"/>
      <c r="AB32" s="147"/>
      <c r="AC32" s="147"/>
      <c r="AD32" s="147"/>
      <c r="AE32" s="147"/>
      <c r="AF32" s="147"/>
      <c r="AG32" s="147" t="s">
        <v>1024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18</v>
      </c>
      <c r="B33" s="171" t="s">
        <v>1041</v>
      </c>
      <c r="C33" s="179" t="s">
        <v>1042</v>
      </c>
      <c r="D33" s="172" t="s">
        <v>1022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163</v>
      </c>
      <c r="T33" s="176" t="s">
        <v>310</v>
      </c>
      <c r="U33" s="157">
        <v>0</v>
      </c>
      <c r="V33" s="157">
        <f>ROUND(E33*U33,2)</f>
        <v>0</v>
      </c>
      <c r="W33" s="157"/>
      <c r="X33" s="157" t="s">
        <v>1023</v>
      </c>
      <c r="Y33" s="157" t="s">
        <v>165</v>
      </c>
      <c r="Z33" s="147"/>
      <c r="AA33" s="147"/>
      <c r="AB33" s="147"/>
      <c r="AC33" s="147"/>
      <c r="AD33" s="147"/>
      <c r="AE33" s="147"/>
      <c r="AF33" s="147"/>
      <c r="AG33" s="147" t="s">
        <v>1024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0" t="s">
        <v>1034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Náklady na ztížené podmínky provádění tam, kde se vyskytují omezující vlivy konkrétního prostředí, které mají prokazatelný vliv na</v>
      </c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2" t="s">
        <v>1035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7" t="str">
        <f>C35</f>
        <v>provádění stavebních prací, Jedná se zejména o náklady související s extrémními podmínkami místa provádění.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19</v>
      </c>
      <c r="B36" s="171" t="s">
        <v>1043</v>
      </c>
      <c r="C36" s="179" t="s">
        <v>1044</v>
      </c>
      <c r="D36" s="172" t="s">
        <v>1022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163</v>
      </c>
      <c r="T36" s="176" t="s">
        <v>310</v>
      </c>
      <c r="U36" s="157">
        <v>0</v>
      </c>
      <c r="V36" s="157">
        <f>ROUND(E36*U36,2)</f>
        <v>0</v>
      </c>
      <c r="W36" s="157"/>
      <c r="X36" s="157" t="s">
        <v>1023</v>
      </c>
      <c r="Y36" s="157" t="s">
        <v>165</v>
      </c>
      <c r="Z36" s="147"/>
      <c r="AA36" s="147"/>
      <c r="AB36" s="147"/>
      <c r="AC36" s="147"/>
      <c r="AD36" s="147"/>
      <c r="AE36" s="147"/>
      <c r="AF36" s="147"/>
      <c r="AG36" s="147" t="s">
        <v>1024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0" t="s">
        <v>1045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20</v>
      </c>
      <c r="B38" s="171" t="s">
        <v>1046</v>
      </c>
      <c r="C38" s="179" t="s">
        <v>1047</v>
      </c>
      <c r="D38" s="172" t="s">
        <v>1022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163</v>
      </c>
      <c r="T38" s="176" t="s">
        <v>310</v>
      </c>
      <c r="U38" s="157">
        <v>0</v>
      </c>
      <c r="V38" s="157">
        <f>ROUND(E38*U38,2)</f>
        <v>0</v>
      </c>
      <c r="W38" s="157"/>
      <c r="X38" s="157" t="s">
        <v>1023</v>
      </c>
      <c r="Y38" s="157" t="s">
        <v>165</v>
      </c>
      <c r="Z38" s="147"/>
      <c r="AA38" s="147"/>
      <c r="AB38" s="147"/>
      <c r="AC38" s="147"/>
      <c r="AD38" s="147"/>
      <c r="AE38" s="147"/>
      <c r="AF38" s="147"/>
      <c r="AG38" s="147" t="s">
        <v>1024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.75" outlineLevel="2" x14ac:dyDescent="0.2">
      <c r="A39" s="154"/>
      <c r="B39" s="155"/>
      <c r="C39" s="250" t="s">
        <v>1048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7" t="str">
        <f>C39</f>
        <v>Náklady zhotovitele, související s prováděním zkoušek a revizí předepsaných technickými normami nebo objednatelem a které jsou pro provedení díla nezbytné.</v>
      </c>
      <c r="BB39" s="147"/>
      <c r="BC39" s="147"/>
      <c r="BD39" s="147"/>
      <c r="BE39" s="147"/>
      <c r="BF39" s="147"/>
      <c r="BG39" s="147"/>
      <c r="BH39" s="147"/>
    </row>
    <row r="40" spans="1:60" ht="13.6" x14ac:dyDescent="0.2">
      <c r="A40" s="163" t="s">
        <v>157</v>
      </c>
      <c r="B40" s="164" t="s">
        <v>128</v>
      </c>
      <c r="C40" s="178" t="s">
        <v>28</v>
      </c>
      <c r="D40" s="165"/>
      <c r="E40" s="166"/>
      <c r="F40" s="167"/>
      <c r="G40" s="167">
        <f>SUMIF(AG41:AG68,"&lt;&gt;NOR",G41:G68)</f>
        <v>0</v>
      </c>
      <c r="H40" s="167"/>
      <c r="I40" s="167">
        <f>SUM(I41:I68)</f>
        <v>0</v>
      </c>
      <c r="J40" s="167"/>
      <c r="K40" s="167">
        <f>SUM(K41:K68)</f>
        <v>0</v>
      </c>
      <c r="L40" s="167"/>
      <c r="M40" s="167">
        <f>SUM(M41:M68)</f>
        <v>0</v>
      </c>
      <c r="N40" s="166"/>
      <c r="O40" s="166">
        <f>SUM(O41:O68)</f>
        <v>0</v>
      </c>
      <c r="P40" s="166"/>
      <c r="Q40" s="166">
        <f>SUM(Q41:Q68)</f>
        <v>0</v>
      </c>
      <c r="R40" s="167"/>
      <c r="S40" s="167"/>
      <c r="T40" s="168"/>
      <c r="U40" s="162"/>
      <c r="V40" s="162">
        <f>SUM(V41:V68)</f>
        <v>0</v>
      </c>
      <c r="W40" s="162"/>
      <c r="X40" s="162"/>
      <c r="Y40" s="162"/>
      <c r="AG40" t="s">
        <v>158</v>
      </c>
    </row>
    <row r="41" spans="1:60" ht="21.75" outlineLevel="1" x14ac:dyDescent="0.2">
      <c r="A41" s="185">
        <v>21</v>
      </c>
      <c r="B41" s="186" t="s">
        <v>1049</v>
      </c>
      <c r="C41" s="192" t="s">
        <v>1050</v>
      </c>
      <c r="D41" s="187" t="s">
        <v>338</v>
      </c>
      <c r="E41" s="188">
        <v>1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90"/>
      <c r="S41" s="190" t="s">
        <v>309</v>
      </c>
      <c r="T41" s="191" t="s">
        <v>310</v>
      </c>
      <c r="U41" s="157">
        <v>0</v>
      </c>
      <c r="V41" s="157">
        <f>ROUND(E41*U41,2)</f>
        <v>0</v>
      </c>
      <c r="W41" s="157"/>
      <c r="X41" s="157" t="s">
        <v>582</v>
      </c>
      <c r="Y41" s="157" t="s">
        <v>165</v>
      </c>
      <c r="Z41" s="147"/>
      <c r="AA41" s="147"/>
      <c r="AB41" s="147"/>
      <c r="AC41" s="147"/>
      <c r="AD41" s="147"/>
      <c r="AE41" s="147"/>
      <c r="AF41" s="147"/>
      <c r="AG41" s="147" t="s">
        <v>583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22</v>
      </c>
      <c r="B42" s="171" t="s">
        <v>1051</v>
      </c>
      <c r="C42" s="179" t="s">
        <v>1052</v>
      </c>
      <c r="D42" s="172" t="s">
        <v>1022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163</v>
      </c>
      <c r="T42" s="176" t="s">
        <v>310</v>
      </c>
      <c r="U42" s="157">
        <v>0</v>
      </c>
      <c r="V42" s="157">
        <f>ROUND(E42*U42,2)</f>
        <v>0</v>
      </c>
      <c r="W42" s="157"/>
      <c r="X42" s="157" t="s">
        <v>1023</v>
      </c>
      <c r="Y42" s="157" t="s">
        <v>165</v>
      </c>
      <c r="Z42" s="147"/>
      <c r="AA42" s="147"/>
      <c r="AB42" s="147"/>
      <c r="AC42" s="147"/>
      <c r="AD42" s="147"/>
      <c r="AE42" s="147"/>
      <c r="AF42" s="147"/>
      <c r="AG42" s="147" t="s">
        <v>1024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0" t="s">
        <v>1053</v>
      </c>
      <c r="D43" s="251"/>
      <c r="E43" s="251"/>
      <c r="F43" s="251"/>
      <c r="G43" s="25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168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7" t="str">
        <f>C43</f>
        <v>Náklady spojené s s předáním stavby, s vypracování oznámení změn a změnových listů, s převzetím staveniště, s kolaudací díla, apod.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5">
        <v>23</v>
      </c>
      <c r="B44" s="186" t="s">
        <v>1054</v>
      </c>
      <c r="C44" s="192" t="s">
        <v>1055</v>
      </c>
      <c r="D44" s="187" t="s">
        <v>1022</v>
      </c>
      <c r="E44" s="188">
        <v>1</v>
      </c>
      <c r="F44" s="189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21</v>
      </c>
      <c r="M44" s="190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90"/>
      <c r="S44" s="190" t="s">
        <v>163</v>
      </c>
      <c r="T44" s="191" t="s">
        <v>310</v>
      </c>
      <c r="U44" s="157">
        <v>0</v>
      </c>
      <c r="V44" s="157">
        <f>ROUND(E44*U44,2)</f>
        <v>0</v>
      </c>
      <c r="W44" s="157"/>
      <c r="X44" s="157" t="s">
        <v>1023</v>
      </c>
      <c r="Y44" s="157" t="s">
        <v>165</v>
      </c>
      <c r="Z44" s="147"/>
      <c r="AA44" s="147"/>
      <c r="AB44" s="147"/>
      <c r="AC44" s="147"/>
      <c r="AD44" s="147"/>
      <c r="AE44" s="147"/>
      <c r="AF44" s="147"/>
      <c r="AG44" s="147" t="s">
        <v>1024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24</v>
      </c>
      <c r="B45" s="171" t="s">
        <v>1056</v>
      </c>
      <c r="C45" s="179" t="s">
        <v>1057</v>
      </c>
      <c r="D45" s="172" t="s">
        <v>1022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163</v>
      </c>
      <c r="T45" s="176" t="s">
        <v>310</v>
      </c>
      <c r="U45" s="157">
        <v>0</v>
      </c>
      <c r="V45" s="157">
        <f>ROUND(E45*U45,2)</f>
        <v>0</v>
      </c>
      <c r="W45" s="157"/>
      <c r="X45" s="157" t="s">
        <v>1023</v>
      </c>
      <c r="Y45" s="157" t="s">
        <v>165</v>
      </c>
      <c r="Z45" s="147"/>
      <c r="AA45" s="147"/>
      <c r="AB45" s="147"/>
      <c r="AC45" s="147"/>
      <c r="AD45" s="147"/>
      <c r="AE45" s="147"/>
      <c r="AF45" s="147"/>
      <c r="AG45" s="147" t="s">
        <v>1024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0" t="s">
        <v>1058</v>
      </c>
      <c r="D46" s="251"/>
      <c r="E46" s="251"/>
      <c r="F46" s="251"/>
      <c r="G46" s="251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168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Náklady na ztížené podmínky bezpečnostních a hygienických opatření z důvodu extrémního místa provádění.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5">
        <v>25</v>
      </c>
      <c r="B47" s="186" t="s">
        <v>1059</v>
      </c>
      <c r="C47" s="192" t="s">
        <v>1060</v>
      </c>
      <c r="D47" s="187" t="s">
        <v>1022</v>
      </c>
      <c r="E47" s="188">
        <v>1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90"/>
      <c r="S47" s="190" t="s">
        <v>163</v>
      </c>
      <c r="T47" s="191" t="s">
        <v>310</v>
      </c>
      <c r="U47" s="157">
        <v>0</v>
      </c>
      <c r="V47" s="157">
        <f>ROUND(E47*U47,2)</f>
        <v>0</v>
      </c>
      <c r="W47" s="157"/>
      <c r="X47" s="157" t="s">
        <v>1023</v>
      </c>
      <c r="Y47" s="157" t="s">
        <v>165</v>
      </c>
      <c r="Z47" s="147"/>
      <c r="AA47" s="147"/>
      <c r="AB47" s="147"/>
      <c r="AC47" s="147"/>
      <c r="AD47" s="147"/>
      <c r="AE47" s="147"/>
      <c r="AF47" s="147"/>
      <c r="AG47" s="147" t="s">
        <v>1024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0">
        <v>26</v>
      </c>
      <c r="B48" s="171" t="s">
        <v>1061</v>
      </c>
      <c r="C48" s="179" t="s">
        <v>1062</v>
      </c>
      <c r="D48" s="172" t="s">
        <v>1022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163</v>
      </c>
      <c r="T48" s="176" t="s">
        <v>310</v>
      </c>
      <c r="U48" s="157">
        <v>0</v>
      </c>
      <c r="V48" s="157">
        <f>ROUND(E48*U48,2)</f>
        <v>0</v>
      </c>
      <c r="W48" s="157"/>
      <c r="X48" s="157" t="s">
        <v>1023</v>
      </c>
      <c r="Y48" s="157" t="s">
        <v>165</v>
      </c>
      <c r="Z48" s="147"/>
      <c r="AA48" s="147"/>
      <c r="AB48" s="147"/>
      <c r="AC48" s="147"/>
      <c r="AD48" s="147"/>
      <c r="AE48" s="147"/>
      <c r="AF48" s="147"/>
      <c r="AG48" s="147" t="s">
        <v>1024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0" t="s">
        <v>1063</v>
      </c>
      <c r="D49" s="251"/>
      <c r="E49" s="251"/>
      <c r="F49" s="251"/>
      <c r="G49" s="251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Náklady na vyhotovení dokumentace skutečného provedení stavby a její předání objednateli v požadované formě a požadovaném počtu.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27</v>
      </c>
      <c r="B50" s="171" t="s">
        <v>1064</v>
      </c>
      <c r="C50" s="179" t="s">
        <v>1065</v>
      </c>
      <c r="D50" s="172" t="s">
        <v>1022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163</v>
      </c>
      <c r="T50" s="176" t="s">
        <v>310</v>
      </c>
      <c r="U50" s="157">
        <v>0</v>
      </c>
      <c r="V50" s="157">
        <f>ROUND(E50*U50,2)</f>
        <v>0</v>
      </c>
      <c r="W50" s="157"/>
      <c r="X50" s="157" t="s">
        <v>1023</v>
      </c>
      <c r="Y50" s="157" t="s">
        <v>165</v>
      </c>
      <c r="Z50" s="147"/>
      <c r="AA50" s="147"/>
      <c r="AB50" s="147"/>
      <c r="AC50" s="147"/>
      <c r="AD50" s="147"/>
      <c r="AE50" s="147"/>
      <c r="AF50" s="147"/>
      <c r="AG50" s="147" t="s">
        <v>1024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0" t="s">
        <v>1066</v>
      </c>
      <c r="D51" s="251"/>
      <c r="E51" s="251"/>
      <c r="F51" s="251"/>
      <c r="G51" s="25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1.75" outlineLevel="1" x14ac:dyDescent="0.2">
      <c r="A52" s="185">
        <v>28</v>
      </c>
      <c r="B52" s="186" t="s">
        <v>1067</v>
      </c>
      <c r="C52" s="192" t="s">
        <v>1068</v>
      </c>
      <c r="D52" s="187" t="s">
        <v>338</v>
      </c>
      <c r="E52" s="188">
        <v>1</v>
      </c>
      <c r="F52" s="189"/>
      <c r="G52" s="190">
        <f>ROUND(E52*F52,2)</f>
        <v>0</v>
      </c>
      <c r="H52" s="189"/>
      <c r="I52" s="190">
        <f>ROUND(E52*H52,2)</f>
        <v>0</v>
      </c>
      <c r="J52" s="189"/>
      <c r="K52" s="190">
        <f>ROUND(E52*J52,2)</f>
        <v>0</v>
      </c>
      <c r="L52" s="190">
        <v>21</v>
      </c>
      <c r="M52" s="190">
        <f>G52*(1+L52/100)</f>
        <v>0</v>
      </c>
      <c r="N52" s="188">
        <v>0</v>
      </c>
      <c r="O52" s="188">
        <f>ROUND(E52*N52,2)</f>
        <v>0</v>
      </c>
      <c r="P52" s="188">
        <v>0</v>
      </c>
      <c r="Q52" s="188">
        <f>ROUND(E52*P52,2)</f>
        <v>0</v>
      </c>
      <c r="R52" s="190"/>
      <c r="S52" s="190" t="s">
        <v>309</v>
      </c>
      <c r="T52" s="191" t="s">
        <v>310</v>
      </c>
      <c r="U52" s="157">
        <v>0</v>
      </c>
      <c r="V52" s="157">
        <f>ROUND(E52*U52,2)</f>
        <v>0</v>
      </c>
      <c r="W52" s="157"/>
      <c r="X52" s="157" t="s">
        <v>1023</v>
      </c>
      <c r="Y52" s="157" t="s">
        <v>165</v>
      </c>
      <c r="Z52" s="147"/>
      <c r="AA52" s="147"/>
      <c r="AB52" s="147"/>
      <c r="AC52" s="147"/>
      <c r="AD52" s="147"/>
      <c r="AE52" s="147"/>
      <c r="AF52" s="147"/>
      <c r="AG52" s="147" t="s">
        <v>1024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29</v>
      </c>
      <c r="B53" s="171" t="s">
        <v>1069</v>
      </c>
      <c r="C53" s="179" t="s">
        <v>1070</v>
      </c>
      <c r="D53" s="172" t="s">
        <v>338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309</v>
      </c>
      <c r="T53" s="176" t="s">
        <v>310</v>
      </c>
      <c r="U53" s="157">
        <v>0</v>
      </c>
      <c r="V53" s="157">
        <f>ROUND(E53*U53,2)</f>
        <v>0</v>
      </c>
      <c r="W53" s="157"/>
      <c r="X53" s="157" t="s">
        <v>1023</v>
      </c>
      <c r="Y53" s="157" t="s">
        <v>165</v>
      </c>
      <c r="Z53" s="147"/>
      <c r="AA53" s="147"/>
      <c r="AB53" s="147"/>
      <c r="AC53" s="147"/>
      <c r="AD53" s="147"/>
      <c r="AE53" s="147"/>
      <c r="AF53" s="147"/>
      <c r="AG53" s="147" t="s">
        <v>1024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0" t="s">
        <v>1071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.75" outlineLevel="1" x14ac:dyDescent="0.2">
      <c r="A55" s="185">
        <v>30</v>
      </c>
      <c r="B55" s="186" t="s">
        <v>1072</v>
      </c>
      <c r="C55" s="192" t="s">
        <v>1073</v>
      </c>
      <c r="D55" s="187" t="s">
        <v>338</v>
      </c>
      <c r="E55" s="188">
        <v>1</v>
      </c>
      <c r="F55" s="189"/>
      <c r="G55" s="190">
        <f t="shared" ref="G55:G68" si="7">ROUND(E55*F55,2)</f>
        <v>0</v>
      </c>
      <c r="H55" s="189"/>
      <c r="I55" s="190">
        <f t="shared" ref="I55:I68" si="8">ROUND(E55*H55,2)</f>
        <v>0</v>
      </c>
      <c r="J55" s="189"/>
      <c r="K55" s="190">
        <f t="shared" ref="K55:K68" si="9">ROUND(E55*J55,2)</f>
        <v>0</v>
      </c>
      <c r="L55" s="190">
        <v>21</v>
      </c>
      <c r="M55" s="190">
        <f t="shared" ref="M55:M68" si="10">G55*(1+L55/100)</f>
        <v>0</v>
      </c>
      <c r="N55" s="188">
        <v>0</v>
      </c>
      <c r="O55" s="188">
        <f t="shared" ref="O55:O68" si="11">ROUND(E55*N55,2)</f>
        <v>0</v>
      </c>
      <c r="P55" s="188">
        <v>0</v>
      </c>
      <c r="Q55" s="188">
        <f t="shared" ref="Q55:Q68" si="12">ROUND(E55*P55,2)</f>
        <v>0</v>
      </c>
      <c r="R55" s="190"/>
      <c r="S55" s="190" t="s">
        <v>309</v>
      </c>
      <c r="T55" s="191" t="s">
        <v>310</v>
      </c>
      <c r="U55" s="157">
        <v>0</v>
      </c>
      <c r="V55" s="157">
        <f t="shared" ref="V55:V68" si="13">ROUND(E55*U55,2)</f>
        <v>0</v>
      </c>
      <c r="W55" s="157"/>
      <c r="X55" s="157" t="s">
        <v>1023</v>
      </c>
      <c r="Y55" s="157" t="s">
        <v>165</v>
      </c>
      <c r="Z55" s="147"/>
      <c r="AA55" s="147"/>
      <c r="AB55" s="147"/>
      <c r="AC55" s="147"/>
      <c r="AD55" s="147"/>
      <c r="AE55" s="147"/>
      <c r="AF55" s="147"/>
      <c r="AG55" s="147" t="s">
        <v>1024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.75" outlineLevel="1" x14ac:dyDescent="0.2">
      <c r="A56" s="185">
        <v>31</v>
      </c>
      <c r="B56" s="186" t="s">
        <v>1074</v>
      </c>
      <c r="C56" s="192" t="s">
        <v>1075</v>
      </c>
      <c r="D56" s="187" t="s">
        <v>338</v>
      </c>
      <c r="E56" s="188">
        <v>1</v>
      </c>
      <c r="F56" s="189"/>
      <c r="G56" s="190">
        <f t="shared" si="7"/>
        <v>0</v>
      </c>
      <c r="H56" s="189"/>
      <c r="I56" s="190">
        <f t="shared" si="8"/>
        <v>0</v>
      </c>
      <c r="J56" s="189"/>
      <c r="K56" s="190">
        <f t="shared" si="9"/>
        <v>0</v>
      </c>
      <c r="L56" s="190">
        <v>21</v>
      </c>
      <c r="M56" s="190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90"/>
      <c r="S56" s="190" t="s">
        <v>309</v>
      </c>
      <c r="T56" s="191" t="s">
        <v>310</v>
      </c>
      <c r="U56" s="157">
        <v>0</v>
      </c>
      <c r="V56" s="157">
        <f t="shared" si="13"/>
        <v>0</v>
      </c>
      <c r="W56" s="157"/>
      <c r="X56" s="157" t="s">
        <v>1023</v>
      </c>
      <c r="Y56" s="157" t="s">
        <v>165</v>
      </c>
      <c r="Z56" s="147"/>
      <c r="AA56" s="147"/>
      <c r="AB56" s="147"/>
      <c r="AC56" s="147"/>
      <c r="AD56" s="147"/>
      <c r="AE56" s="147"/>
      <c r="AF56" s="147"/>
      <c r="AG56" s="147" t="s">
        <v>1024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2.6" outlineLevel="1" x14ac:dyDescent="0.2">
      <c r="A57" s="185">
        <v>32</v>
      </c>
      <c r="B57" s="186" t="s">
        <v>1076</v>
      </c>
      <c r="C57" s="192" t="s">
        <v>1077</v>
      </c>
      <c r="D57" s="187" t="s">
        <v>338</v>
      </c>
      <c r="E57" s="188">
        <v>1</v>
      </c>
      <c r="F57" s="189"/>
      <c r="G57" s="190">
        <f t="shared" si="7"/>
        <v>0</v>
      </c>
      <c r="H57" s="189"/>
      <c r="I57" s="190">
        <f t="shared" si="8"/>
        <v>0</v>
      </c>
      <c r="J57" s="189"/>
      <c r="K57" s="190">
        <f t="shared" si="9"/>
        <v>0</v>
      </c>
      <c r="L57" s="190">
        <v>21</v>
      </c>
      <c r="M57" s="190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90"/>
      <c r="S57" s="190" t="s">
        <v>309</v>
      </c>
      <c r="T57" s="191" t="s">
        <v>310</v>
      </c>
      <c r="U57" s="157">
        <v>0</v>
      </c>
      <c r="V57" s="157">
        <f t="shared" si="13"/>
        <v>0</v>
      </c>
      <c r="W57" s="157"/>
      <c r="X57" s="157" t="s">
        <v>1023</v>
      </c>
      <c r="Y57" s="157" t="s">
        <v>165</v>
      </c>
      <c r="Z57" s="147"/>
      <c r="AA57" s="147"/>
      <c r="AB57" s="147"/>
      <c r="AC57" s="147"/>
      <c r="AD57" s="147"/>
      <c r="AE57" s="147"/>
      <c r="AF57" s="147"/>
      <c r="AG57" s="147" t="s">
        <v>1024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1" x14ac:dyDescent="0.2">
      <c r="A58" s="185">
        <v>33</v>
      </c>
      <c r="B58" s="186" t="s">
        <v>1078</v>
      </c>
      <c r="C58" s="192" t="s">
        <v>1079</v>
      </c>
      <c r="D58" s="187" t="s">
        <v>338</v>
      </c>
      <c r="E58" s="188">
        <v>1</v>
      </c>
      <c r="F58" s="189"/>
      <c r="G58" s="190">
        <f t="shared" si="7"/>
        <v>0</v>
      </c>
      <c r="H58" s="189"/>
      <c r="I58" s="190">
        <f t="shared" si="8"/>
        <v>0</v>
      </c>
      <c r="J58" s="189"/>
      <c r="K58" s="190">
        <f t="shared" si="9"/>
        <v>0</v>
      </c>
      <c r="L58" s="190">
        <v>21</v>
      </c>
      <c r="M58" s="190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90"/>
      <c r="S58" s="190" t="s">
        <v>309</v>
      </c>
      <c r="T58" s="191" t="s">
        <v>310</v>
      </c>
      <c r="U58" s="157">
        <v>0</v>
      </c>
      <c r="V58" s="157">
        <f t="shared" si="13"/>
        <v>0</v>
      </c>
      <c r="W58" s="157"/>
      <c r="X58" s="157" t="s">
        <v>1023</v>
      </c>
      <c r="Y58" s="157" t="s">
        <v>165</v>
      </c>
      <c r="Z58" s="147"/>
      <c r="AA58" s="147"/>
      <c r="AB58" s="147"/>
      <c r="AC58" s="147"/>
      <c r="AD58" s="147"/>
      <c r="AE58" s="147"/>
      <c r="AF58" s="147"/>
      <c r="AG58" s="147" t="s">
        <v>1024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1" x14ac:dyDescent="0.2">
      <c r="A59" s="185">
        <v>34</v>
      </c>
      <c r="B59" s="186" t="s">
        <v>1080</v>
      </c>
      <c r="C59" s="192" t="s">
        <v>1081</v>
      </c>
      <c r="D59" s="187" t="s">
        <v>338</v>
      </c>
      <c r="E59" s="188">
        <v>1</v>
      </c>
      <c r="F59" s="189"/>
      <c r="G59" s="190">
        <f t="shared" si="7"/>
        <v>0</v>
      </c>
      <c r="H59" s="189"/>
      <c r="I59" s="190">
        <f t="shared" si="8"/>
        <v>0</v>
      </c>
      <c r="J59" s="189"/>
      <c r="K59" s="190">
        <f t="shared" si="9"/>
        <v>0</v>
      </c>
      <c r="L59" s="190">
        <v>21</v>
      </c>
      <c r="M59" s="190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90"/>
      <c r="S59" s="190" t="s">
        <v>309</v>
      </c>
      <c r="T59" s="191" t="s">
        <v>310</v>
      </c>
      <c r="U59" s="157">
        <v>0</v>
      </c>
      <c r="V59" s="157">
        <f t="shared" si="13"/>
        <v>0</v>
      </c>
      <c r="W59" s="157"/>
      <c r="X59" s="157" t="s">
        <v>1023</v>
      </c>
      <c r="Y59" s="157" t="s">
        <v>165</v>
      </c>
      <c r="Z59" s="147"/>
      <c r="AA59" s="147"/>
      <c r="AB59" s="147"/>
      <c r="AC59" s="147"/>
      <c r="AD59" s="147"/>
      <c r="AE59" s="147"/>
      <c r="AF59" s="147"/>
      <c r="AG59" s="147" t="s">
        <v>1024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1.75" outlineLevel="1" x14ac:dyDescent="0.2">
      <c r="A60" s="185">
        <v>35</v>
      </c>
      <c r="B60" s="186" t="s">
        <v>1082</v>
      </c>
      <c r="C60" s="192" t="s">
        <v>1083</v>
      </c>
      <c r="D60" s="187" t="s">
        <v>338</v>
      </c>
      <c r="E60" s="188">
        <v>1</v>
      </c>
      <c r="F60" s="189"/>
      <c r="G60" s="190">
        <f t="shared" si="7"/>
        <v>0</v>
      </c>
      <c r="H60" s="189"/>
      <c r="I60" s="190">
        <f t="shared" si="8"/>
        <v>0</v>
      </c>
      <c r="J60" s="189"/>
      <c r="K60" s="190">
        <f t="shared" si="9"/>
        <v>0</v>
      </c>
      <c r="L60" s="190">
        <v>21</v>
      </c>
      <c r="M60" s="190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90"/>
      <c r="S60" s="190" t="s">
        <v>309</v>
      </c>
      <c r="T60" s="191" t="s">
        <v>310</v>
      </c>
      <c r="U60" s="157">
        <v>0</v>
      </c>
      <c r="V60" s="157">
        <f t="shared" si="13"/>
        <v>0</v>
      </c>
      <c r="W60" s="157"/>
      <c r="X60" s="157" t="s">
        <v>1023</v>
      </c>
      <c r="Y60" s="157" t="s">
        <v>165</v>
      </c>
      <c r="Z60" s="147"/>
      <c r="AA60" s="147"/>
      <c r="AB60" s="147"/>
      <c r="AC60" s="147"/>
      <c r="AD60" s="147"/>
      <c r="AE60" s="147"/>
      <c r="AF60" s="147"/>
      <c r="AG60" s="147" t="s">
        <v>1024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5">
        <v>36</v>
      </c>
      <c r="B61" s="186" t="s">
        <v>1084</v>
      </c>
      <c r="C61" s="192" t="s">
        <v>1085</v>
      </c>
      <c r="D61" s="187" t="s">
        <v>338</v>
      </c>
      <c r="E61" s="188">
        <v>1</v>
      </c>
      <c r="F61" s="189"/>
      <c r="G61" s="190">
        <f t="shared" si="7"/>
        <v>0</v>
      </c>
      <c r="H61" s="189"/>
      <c r="I61" s="190">
        <f t="shared" si="8"/>
        <v>0</v>
      </c>
      <c r="J61" s="189"/>
      <c r="K61" s="190">
        <f t="shared" si="9"/>
        <v>0</v>
      </c>
      <c r="L61" s="190">
        <v>21</v>
      </c>
      <c r="M61" s="190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90"/>
      <c r="S61" s="190" t="s">
        <v>309</v>
      </c>
      <c r="T61" s="191" t="s">
        <v>310</v>
      </c>
      <c r="U61" s="157">
        <v>0</v>
      </c>
      <c r="V61" s="157">
        <f t="shared" si="13"/>
        <v>0</v>
      </c>
      <c r="W61" s="157"/>
      <c r="X61" s="157" t="s">
        <v>1023</v>
      </c>
      <c r="Y61" s="157" t="s">
        <v>165</v>
      </c>
      <c r="Z61" s="147"/>
      <c r="AA61" s="147"/>
      <c r="AB61" s="147"/>
      <c r="AC61" s="147"/>
      <c r="AD61" s="147"/>
      <c r="AE61" s="147"/>
      <c r="AF61" s="147"/>
      <c r="AG61" s="147" t="s">
        <v>1024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5">
        <v>37</v>
      </c>
      <c r="B62" s="186" t="s">
        <v>1086</v>
      </c>
      <c r="C62" s="192" t="s">
        <v>1087</v>
      </c>
      <c r="D62" s="187" t="s">
        <v>338</v>
      </c>
      <c r="E62" s="188">
        <v>1</v>
      </c>
      <c r="F62" s="189"/>
      <c r="G62" s="190">
        <f t="shared" si="7"/>
        <v>0</v>
      </c>
      <c r="H62" s="189"/>
      <c r="I62" s="190">
        <f t="shared" si="8"/>
        <v>0</v>
      </c>
      <c r="J62" s="189"/>
      <c r="K62" s="190">
        <f t="shared" si="9"/>
        <v>0</v>
      </c>
      <c r="L62" s="190">
        <v>21</v>
      </c>
      <c r="M62" s="190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90"/>
      <c r="S62" s="190" t="s">
        <v>309</v>
      </c>
      <c r="T62" s="191" t="s">
        <v>310</v>
      </c>
      <c r="U62" s="157">
        <v>0</v>
      </c>
      <c r="V62" s="157">
        <f t="shared" si="13"/>
        <v>0</v>
      </c>
      <c r="W62" s="157"/>
      <c r="X62" s="157" t="s">
        <v>1023</v>
      </c>
      <c r="Y62" s="157" t="s">
        <v>165</v>
      </c>
      <c r="Z62" s="147"/>
      <c r="AA62" s="147"/>
      <c r="AB62" s="147"/>
      <c r="AC62" s="147"/>
      <c r="AD62" s="147"/>
      <c r="AE62" s="147"/>
      <c r="AF62" s="147"/>
      <c r="AG62" s="147" t="s">
        <v>1024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5">
        <v>38</v>
      </c>
      <c r="B63" s="186" t="s">
        <v>1088</v>
      </c>
      <c r="C63" s="192" t="s">
        <v>1089</v>
      </c>
      <c r="D63" s="187" t="s">
        <v>338</v>
      </c>
      <c r="E63" s="188">
        <v>1</v>
      </c>
      <c r="F63" s="189"/>
      <c r="G63" s="190">
        <f t="shared" si="7"/>
        <v>0</v>
      </c>
      <c r="H63" s="189"/>
      <c r="I63" s="190">
        <f t="shared" si="8"/>
        <v>0</v>
      </c>
      <c r="J63" s="189"/>
      <c r="K63" s="190">
        <f t="shared" si="9"/>
        <v>0</v>
      </c>
      <c r="L63" s="190">
        <v>21</v>
      </c>
      <c r="M63" s="190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90"/>
      <c r="S63" s="190" t="s">
        <v>309</v>
      </c>
      <c r="T63" s="191" t="s">
        <v>310</v>
      </c>
      <c r="U63" s="157">
        <v>0</v>
      </c>
      <c r="V63" s="157">
        <f t="shared" si="13"/>
        <v>0</v>
      </c>
      <c r="W63" s="157"/>
      <c r="X63" s="157" t="s">
        <v>1023</v>
      </c>
      <c r="Y63" s="157" t="s">
        <v>165</v>
      </c>
      <c r="Z63" s="147"/>
      <c r="AA63" s="147"/>
      <c r="AB63" s="147"/>
      <c r="AC63" s="147"/>
      <c r="AD63" s="147"/>
      <c r="AE63" s="147"/>
      <c r="AF63" s="147"/>
      <c r="AG63" s="147" t="s">
        <v>1024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5">
        <v>39</v>
      </c>
      <c r="B64" s="186" t="s">
        <v>1090</v>
      </c>
      <c r="C64" s="192" t="s">
        <v>1091</v>
      </c>
      <c r="D64" s="187" t="s">
        <v>338</v>
      </c>
      <c r="E64" s="188">
        <v>1</v>
      </c>
      <c r="F64" s="189"/>
      <c r="G64" s="190">
        <f t="shared" si="7"/>
        <v>0</v>
      </c>
      <c r="H64" s="189"/>
      <c r="I64" s="190">
        <f t="shared" si="8"/>
        <v>0</v>
      </c>
      <c r="J64" s="189"/>
      <c r="K64" s="190">
        <f t="shared" si="9"/>
        <v>0</v>
      </c>
      <c r="L64" s="190">
        <v>21</v>
      </c>
      <c r="M64" s="190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90"/>
      <c r="S64" s="190" t="s">
        <v>309</v>
      </c>
      <c r="T64" s="191" t="s">
        <v>310</v>
      </c>
      <c r="U64" s="157">
        <v>0</v>
      </c>
      <c r="V64" s="157">
        <f t="shared" si="13"/>
        <v>0</v>
      </c>
      <c r="W64" s="157"/>
      <c r="X64" s="157" t="s">
        <v>1023</v>
      </c>
      <c r="Y64" s="157" t="s">
        <v>165</v>
      </c>
      <c r="Z64" s="147"/>
      <c r="AA64" s="147"/>
      <c r="AB64" s="147"/>
      <c r="AC64" s="147"/>
      <c r="AD64" s="147"/>
      <c r="AE64" s="147"/>
      <c r="AF64" s="147"/>
      <c r="AG64" s="147" t="s">
        <v>1024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5">
        <v>40</v>
      </c>
      <c r="B65" s="186" t="s">
        <v>1092</v>
      </c>
      <c r="C65" s="192" t="s">
        <v>1093</v>
      </c>
      <c r="D65" s="187" t="s">
        <v>338</v>
      </c>
      <c r="E65" s="188">
        <v>1</v>
      </c>
      <c r="F65" s="189"/>
      <c r="G65" s="190">
        <f t="shared" si="7"/>
        <v>0</v>
      </c>
      <c r="H65" s="189"/>
      <c r="I65" s="190">
        <f t="shared" si="8"/>
        <v>0</v>
      </c>
      <c r="J65" s="189"/>
      <c r="K65" s="190">
        <f t="shared" si="9"/>
        <v>0</v>
      </c>
      <c r="L65" s="190">
        <v>21</v>
      </c>
      <c r="M65" s="190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90"/>
      <c r="S65" s="190" t="s">
        <v>309</v>
      </c>
      <c r="T65" s="191" t="s">
        <v>310</v>
      </c>
      <c r="U65" s="157">
        <v>0</v>
      </c>
      <c r="V65" s="157">
        <f t="shared" si="13"/>
        <v>0</v>
      </c>
      <c r="W65" s="157"/>
      <c r="X65" s="157" t="s">
        <v>1023</v>
      </c>
      <c r="Y65" s="157" t="s">
        <v>165</v>
      </c>
      <c r="Z65" s="147"/>
      <c r="AA65" s="147"/>
      <c r="AB65" s="147"/>
      <c r="AC65" s="147"/>
      <c r="AD65" s="147"/>
      <c r="AE65" s="147"/>
      <c r="AF65" s="147"/>
      <c r="AG65" s="147" t="s">
        <v>1024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5">
        <v>41</v>
      </c>
      <c r="B66" s="186" t="s">
        <v>1094</v>
      </c>
      <c r="C66" s="192" t="s">
        <v>1095</v>
      </c>
      <c r="D66" s="187" t="s">
        <v>338</v>
      </c>
      <c r="E66" s="188">
        <v>1</v>
      </c>
      <c r="F66" s="189"/>
      <c r="G66" s="190">
        <f t="shared" si="7"/>
        <v>0</v>
      </c>
      <c r="H66" s="189"/>
      <c r="I66" s="190">
        <f t="shared" si="8"/>
        <v>0</v>
      </c>
      <c r="J66" s="189"/>
      <c r="K66" s="190">
        <f t="shared" si="9"/>
        <v>0</v>
      </c>
      <c r="L66" s="190">
        <v>21</v>
      </c>
      <c r="M66" s="190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90"/>
      <c r="S66" s="190" t="s">
        <v>309</v>
      </c>
      <c r="T66" s="191" t="s">
        <v>310</v>
      </c>
      <c r="U66" s="157">
        <v>0</v>
      </c>
      <c r="V66" s="157">
        <f t="shared" si="13"/>
        <v>0</v>
      </c>
      <c r="W66" s="157"/>
      <c r="X66" s="157" t="s">
        <v>1023</v>
      </c>
      <c r="Y66" s="157" t="s">
        <v>165</v>
      </c>
      <c r="Z66" s="147"/>
      <c r="AA66" s="147"/>
      <c r="AB66" s="147"/>
      <c r="AC66" s="147"/>
      <c r="AD66" s="147"/>
      <c r="AE66" s="147"/>
      <c r="AF66" s="147"/>
      <c r="AG66" s="147" t="s">
        <v>1024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5">
        <v>42</v>
      </c>
      <c r="B67" s="186" t="s">
        <v>1096</v>
      </c>
      <c r="C67" s="192" t="s">
        <v>1097</v>
      </c>
      <c r="D67" s="187" t="s">
        <v>335</v>
      </c>
      <c r="E67" s="188">
        <v>1</v>
      </c>
      <c r="F67" s="189"/>
      <c r="G67" s="190">
        <f t="shared" si="7"/>
        <v>0</v>
      </c>
      <c r="H67" s="189"/>
      <c r="I67" s="190">
        <f t="shared" si="8"/>
        <v>0</v>
      </c>
      <c r="J67" s="189"/>
      <c r="K67" s="190">
        <f t="shared" si="9"/>
        <v>0</v>
      </c>
      <c r="L67" s="190">
        <v>21</v>
      </c>
      <c r="M67" s="190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90"/>
      <c r="S67" s="190" t="s">
        <v>309</v>
      </c>
      <c r="T67" s="191" t="s">
        <v>310</v>
      </c>
      <c r="U67" s="157">
        <v>0</v>
      </c>
      <c r="V67" s="157">
        <f t="shared" si="13"/>
        <v>0</v>
      </c>
      <c r="W67" s="157"/>
      <c r="X67" s="157" t="s">
        <v>1023</v>
      </c>
      <c r="Y67" s="157" t="s">
        <v>165</v>
      </c>
      <c r="Z67" s="147"/>
      <c r="AA67" s="147"/>
      <c r="AB67" s="147"/>
      <c r="AC67" s="147"/>
      <c r="AD67" s="147"/>
      <c r="AE67" s="147"/>
      <c r="AF67" s="147"/>
      <c r="AG67" s="147" t="s">
        <v>1024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43</v>
      </c>
      <c r="B68" s="171" t="s">
        <v>1098</v>
      </c>
      <c r="C68" s="179" t="s">
        <v>1099</v>
      </c>
      <c r="D68" s="172" t="s">
        <v>338</v>
      </c>
      <c r="E68" s="173">
        <v>1</v>
      </c>
      <c r="F68" s="174"/>
      <c r="G68" s="175">
        <f t="shared" si="7"/>
        <v>0</v>
      </c>
      <c r="H68" s="174"/>
      <c r="I68" s="175">
        <f t="shared" si="8"/>
        <v>0</v>
      </c>
      <c r="J68" s="174"/>
      <c r="K68" s="175">
        <f t="shared" si="9"/>
        <v>0</v>
      </c>
      <c r="L68" s="175">
        <v>21</v>
      </c>
      <c r="M68" s="175">
        <f t="shared" si="10"/>
        <v>0</v>
      </c>
      <c r="N68" s="173">
        <v>0</v>
      </c>
      <c r="O68" s="173">
        <f t="shared" si="11"/>
        <v>0</v>
      </c>
      <c r="P68" s="173">
        <v>0</v>
      </c>
      <c r="Q68" s="173">
        <f t="shared" si="12"/>
        <v>0</v>
      </c>
      <c r="R68" s="175"/>
      <c r="S68" s="175" t="s">
        <v>309</v>
      </c>
      <c r="T68" s="176" t="s">
        <v>310</v>
      </c>
      <c r="U68" s="157">
        <v>0</v>
      </c>
      <c r="V68" s="157">
        <f t="shared" si="13"/>
        <v>0</v>
      </c>
      <c r="W68" s="157"/>
      <c r="X68" s="157" t="s">
        <v>1023</v>
      </c>
      <c r="Y68" s="157" t="s">
        <v>165</v>
      </c>
      <c r="Z68" s="147"/>
      <c r="AA68" s="147"/>
      <c r="AB68" s="147"/>
      <c r="AC68" s="147"/>
      <c r="AD68" s="147"/>
      <c r="AE68" s="147"/>
      <c r="AF68" s="147"/>
      <c r="AG68" s="147" t="s">
        <v>1024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143</v>
      </c>
    </row>
    <row r="70" spans="1:60" ht="13.6" x14ac:dyDescent="0.2">
      <c r="A70" s="150"/>
      <c r="B70" s="151" t="s">
        <v>29</v>
      </c>
      <c r="C70" s="183"/>
      <c r="D70" s="152"/>
      <c r="E70" s="153"/>
      <c r="F70" s="153"/>
      <c r="G70" s="169">
        <f>G8+G40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686</v>
      </c>
    </row>
    <row r="71" spans="1:60" x14ac:dyDescent="0.2">
      <c r="C71" s="184"/>
      <c r="D71" s="10"/>
      <c r="AG71" t="s">
        <v>688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LDJScOpExL6c1nTSDcS1i7m+aZU4uqJxUWJ1Qjg2JcUfKM/f2oUnqAleQhSsEgp0Li5M8bKfshTMHIJTrfxZQ==" saltValue="TmzG+tHl0/TKYSrvcETwuA==" spinCount="100000" sheet="1" formatRows="0"/>
  <mergeCells count="20">
    <mergeCell ref="C34:G34"/>
    <mergeCell ref="A1:G1"/>
    <mergeCell ref="C2:G2"/>
    <mergeCell ref="C3:G3"/>
    <mergeCell ref="C4:G4"/>
    <mergeCell ref="C15:G15"/>
    <mergeCell ref="C19:G19"/>
    <mergeCell ref="C21:G21"/>
    <mergeCell ref="C26:G26"/>
    <mergeCell ref="C28:G28"/>
    <mergeCell ref="C29:G29"/>
    <mergeCell ref="C31:G31"/>
    <mergeCell ref="C51:G51"/>
    <mergeCell ref="C54:G54"/>
    <mergeCell ref="C35:G35"/>
    <mergeCell ref="C37:G37"/>
    <mergeCell ref="C39:G39"/>
    <mergeCell ref="C43:G43"/>
    <mergeCell ref="C46:G46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IO01 01 Pol</vt:lpstr>
      <vt:lpstr>IO01 02 Pol</vt:lpstr>
      <vt:lpstr>IO01 03 Pol</vt:lpstr>
      <vt:lpstr>IO01 04 Pol</vt:lpstr>
      <vt:lpstr>IO02 01 Pol</vt:lpstr>
      <vt:lpstr>IO02 02 Pol</vt:lpstr>
      <vt:lpstr>IO02 03 Pol</vt:lpstr>
      <vt:lpstr>IO02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'IO01 04 Pol'!Názvy_tisku</vt:lpstr>
      <vt:lpstr>'IO02 01 Pol'!Názvy_tisku</vt:lpstr>
      <vt:lpstr>'IO02 02 Pol'!Názvy_tisku</vt:lpstr>
      <vt:lpstr>'IO02 03 Pol'!Názvy_tisku</vt:lpstr>
      <vt:lpstr>'IO02 04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'IO01 04 Pol'!Oblast_tisku</vt:lpstr>
      <vt:lpstr>'IO02 01 Pol'!Oblast_tisku</vt:lpstr>
      <vt:lpstr>'IO02 02 Pol'!Oblast_tisku</vt:lpstr>
      <vt:lpstr>'IO02 03 Pol'!Oblast_tisku</vt:lpstr>
      <vt:lpstr>'IO02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2019-03-19T12:27:02Z</cp:lastPrinted>
  <dcterms:created xsi:type="dcterms:W3CDTF">2009-04-08T07:15:50Z</dcterms:created>
  <dcterms:modified xsi:type="dcterms:W3CDTF">2025-03-19T12:09:15Z</dcterms:modified>
</cp:coreProperties>
</file>