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quickbuilding-my.sharepoint.com/personal/jiri_chury_quickbuilding_cz/Documents/Dokumenty/ch/FK/2024/19_Nemocnice šatny bourací práce pro ZTI/"/>
    </mc:Choice>
  </mc:AlternateContent>
  <xr:revisionPtr revIDLastSave="0" documentId="8_{4A3F0E55-CD63-4CCE-988C-127806E8261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SO01 D.1.1 Pol" sheetId="12" r:id="rId4"/>
    <sheet name="SO01 D.1.2 Pol" sheetId="13" r:id="rId5"/>
    <sheet name="SO01 D.1.3 Pol" sheetId="14" r:id="rId6"/>
    <sheet name="SO01 D.1.4 Pol" sheetId="15" r:id="rId7"/>
    <sheet name="SO01 D.1.6 Pol" sheetId="16" r:id="rId8"/>
  </sheets>
  <externalReferences>
    <externalReference r:id="rId9"/>
  </externalReferences>
  <definedNames>
    <definedName name="CelkemDPHVypocet" localSheetId="1">Stavba!$H$46</definedName>
    <definedName name="CenaCelkem">Stavba!$G$29</definedName>
    <definedName name="CenaCelkemBezDPH">Stavba!$G$28</definedName>
    <definedName name="CenaCelkemVypocet" localSheetId="1">Stavba!$I$46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'SO01 D.1.1 Pol'!$1:$7</definedName>
    <definedName name="_xlnm.Print_Titles" localSheetId="4">'SO01 D.1.2 Pol'!$1:$7</definedName>
    <definedName name="_xlnm.Print_Titles" localSheetId="5">'SO01 D.1.3 Pol'!$1:$7</definedName>
    <definedName name="_xlnm.Print_Titles" localSheetId="6">'SO01 D.1.4 Pol'!$1:$7</definedName>
    <definedName name="_xlnm.Print_Titles" localSheetId="7">'SO01 D.1.6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'SO01 D.1.1 Pol'!$A$1:$Y$236</definedName>
    <definedName name="_xlnm.Print_Area" localSheetId="4">'SO01 D.1.2 Pol'!$A$1:$Y$82</definedName>
    <definedName name="_xlnm.Print_Area" localSheetId="5">'SO01 D.1.3 Pol'!$A$1:$Y$113</definedName>
    <definedName name="_xlnm.Print_Area" localSheetId="6">'SO01 D.1.4 Pol'!$A$1:$Y$56</definedName>
    <definedName name="_xlnm.Print_Area" localSheetId="7">'SO01 D.1.6 Pol'!$A$1:$Y$85</definedName>
    <definedName name="_xlnm.Print_Area" localSheetId="1">Stavba!$A$1:$J$98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Stavba!$F$46</definedName>
    <definedName name="ZakladDPHZakl">Stavba!$G$25</definedName>
    <definedName name="ZakladDPHZaklVypocet" localSheetId="1">Stavba!$G$46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7" i="1" l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G45" i="1"/>
  <c r="F45" i="1"/>
  <c r="G44" i="1"/>
  <c r="F44" i="1"/>
  <c r="G43" i="1"/>
  <c r="H43" i="1" s="1"/>
  <c r="I43" i="1" s="1"/>
  <c r="F43" i="1"/>
  <c r="G42" i="1"/>
  <c r="F42" i="1"/>
  <c r="G41" i="1"/>
  <c r="H41" i="1" s="1"/>
  <c r="I41" i="1" s="1"/>
  <c r="F41" i="1"/>
  <c r="G40" i="1"/>
  <c r="F40" i="1"/>
  <c r="G39" i="1"/>
  <c r="F39" i="1"/>
  <c r="G75" i="16"/>
  <c r="G9" i="16"/>
  <c r="M9" i="16" s="1"/>
  <c r="I9" i="16"/>
  <c r="I8" i="16" s="1"/>
  <c r="K9" i="16"/>
  <c r="K8" i="16" s="1"/>
  <c r="O9" i="16"/>
  <c r="Q9" i="16"/>
  <c r="Q8" i="16" s="1"/>
  <c r="V9" i="16"/>
  <c r="V8" i="16" s="1"/>
  <c r="G10" i="16"/>
  <c r="I10" i="16"/>
  <c r="K10" i="16"/>
  <c r="M10" i="16"/>
  <c r="O10" i="16"/>
  <c r="Q10" i="16"/>
  <c r="V10" i="16"/>
  <c r="G11" i="16"/>
  <c r="I11" i="16"/>
  <c r="K11" i="16"/>
  <c r="M11" i="16"/>
  <c r="O11" i="16"/>
  <c r="Q11" i="16"/>
  <c r="V11" i="16"/>
  <c r="G12" i="16"/>
  <c r="G8" i="16" s="1"/>
  <c r="I12" i="16"/>
  <c r="K12" i="16"/>
  <c r="O12" i="16"/>
  <c r="O8" i="16" s="1"/>
  <c r="Q12" i="16"/>
  <c r="V12" i="16"/>
  <c r="G13" i="16"/>
  <c r="M13" i="16" s="1"/>
  <c r="I13" i="16"/>
  <c r="K13" i="16"/>
  <c r="O13" i="16"/>
  <c r="Q13" i="16"/>
  <c r="V13" i="16"/>
  <c r="G15" i="16"/>
  <c r="I15" i="16"/>
  <c r="I14" i="16" s="1"/>
  <c r="K15" i="16"/>
  <c r="M15" i="16"/>
  <c r="O15" i="16"/>
  <c r="Q15" i="16"/>
  <c r="Q14" i="16" s="1"/>
  <c r="V15" i="16"/>
  <c r="G16" i="16"/>
  <c r="G14" i="16" s="1"/>
  <c r="I16" i="16"/>
  <c r="K16" i="16"/>
  <c r="O16" i="16"/>
  <c r="O14" i="16" s="1"/>
  <c r="Q16" i="16"/>
  <c r="V16" i="16"/>
  <c r="G17" i="16"/>
  <c r="I17" i="16"/>
  <c r="K17" i="16"/>
  <c r="M17" i="16"/>
  <c r="O17" i="16"/>
  <c r="Q17" i="16"/>
  <c r="V17" i="16"/>
  <c r="G18" i="16"/>
  <c r="M18" i="16" s="1"/>
  <c r="I18" i="16"/>
  <c r="K18" i="16"/>
  <c r="K14" i="16" s="1"/>
  <c r="O18" i="16"/>
  <c r="Q18" i="16"/>
  <c r="V18" i="16"/>
  <c r="V14" i="16" s="1"/>
  <c r="G20" i="16"/>
  <c r="G19" i="16" s="1"/>
  <c r="I20" i="16"/>
  <c r="K20" i="16"/>
  <c r="K19" i="16" s="1"/>
  <c r="O20" i="16"/>
  <c r="O19" i="16" s="1"/>
  <c r="Q20" i="16"/>
  <c r="V20" i="16"/>
  <c r="V19" i="16" s="1"/>
  <c r="G21" i="16"/>
  <c r="I21" i="16"/>
  <c r="I19" i="16" s="1"/>
  <c r="K21" i="16"/>
  <c r="M21" i="16"/>
  <c r="O21" i="16"/>
  <c r="Q21" i="16"/>
  <c r="Q19" i="16" s="1"/>
  <c r="V21" i="16"/>
  <c r="G22" i="16"/>
  <c r="M22" i="16" s="1"/>
  <c r="I22" i="16"/>
  <c r="K22" i="16"/>
  <c r="O22" i="16"/>
  <c r="Q22" i="16"/>
  <c r="V22" i="16"/>
  <c r="G23" i="16"/>
  <c r="I23" i="16"/>
  <c r="K23" i="16"/>
  <c r="M23" i="16"/>
  <c r="O23" i="16"/>
  <c r="Q23" i="16"/>
  <c r="V23" i="16"/>
  <c r="G24" i="16"/>
  <c r="M24" i="16" s="1"/>
  <c r="I24" i="16"/>
  <c r="K24" i="16"/>
  <c r="O24" i="16"/>
  <c r="Q24" i="16"/>
  <c r="V24" i="16"/>
  <c r="G25" i="16"/>
  <c r="I25" i="16"/>
  <c r="K25" i="16"/>
  <c r="M25" i="16"/>
  <c r="O25" i="16"/>
  <c r="Q25" i="16"/>
  <c r="V25" i="16"/>
  <c r="G26" i="16"/>
  <c r="M26" i="16" s="1"/>
  <c r="I26" i="16"/>
  <c r="K26" i="16"/>
  <c r="O26" i="16"/>
  <c r="Q26" i="16"/>
  <c r="V26" i="16"/>
  <c r="G28" i="16"/>
  <c r="G27" i="16" s="1"/>
  <c r="I28" i="16"/>
  <c r="I27" i="16" s="1"/>
  <c r="K28" i="16"/>
  <c r="K27" i="16" s="1"/>
  <c r="O28" i="16"/>
  <c r="O27" i="16" s="1"/>
  <c r="Q28" i="16"/>
  <c r="Q27" i="16" s="1"/>
  <c r="V28" i="16"/>
  <c r="V27" i="16" s="1"/>
  <c r="G29" i="16"/>
  <c r="I29" i="16"/>
  <c r="K29" i="16"/>
  <c r="M29" i="16"/>
  <c r="O29" i="16"/>
  <c r="Q29" i="16"/>
  <c r="V29" i="16"/>
  <c r="G30" i="16"/>
  <c r="I30" i="16"/>
  <c r="K30" i="16"/>
  <c r="M30" i="16"/>
  <c r="O30" i="16"/>
  <c r="Q30" i="16"/>
  <c r="V30" i="16"/>
  <c r="G31" i="16"/>
  <c r="I31" i="16"/>
  <c r="K31" i="16"/>
  <c r="M31" i="16"/>
  <c r="O31" i="16"/>
  <c r="Q31" i="16"/>
  <c r="V31" i="16"/>
  <c r="G33" i="16"/>
  <c r="I33" i="16"/>
  <c r="I32" i="16" s="1"/>
  <c r="K33" i="16"/>
  <c r="K32" i="16" s="1"/>
  <c r="M33" i="16"/>
  <c r="O33" i="16"/>
  <c r="Q33" i="16"/>
  <c r="Q32" i="16" s="1"/>
  <c r="V33" i="16"/>
  <c r="V32" i="16" s="1"/>
  <c r="G34" i="16"/>
  <c r="I34" i="16"/>
  <c r="K34" i="16"/>
  <c r="M34" i="16"/>
  <c r="O34" i="16"/>
  <c r="Q34" i="16"/>
  <c r="V34" i="16"/>
  <c r="G35" i="16"/>
  <c r="I35" i="16"/>
  <c r="K35" i="16"/>
  <c r="M35" i="16"/>
  <c r="O35" i="16"/>
  <c r="Q35" i="16"/>
  <c r="V35" i="16"/>
  <c r="G36" i="16"/>
  <c r="G32" i="16" s="1"/>
  <c r="I36" i="16"/>
  <c r="K36" i="16"/>
  <c r="O36" i="16"/>
  <c r="O32" i="16" s="1"/>
  <c r="Q36" i="16"/>
  <c r="V36" i="16"/>
  <c r="G37" i="16"/>
  <c r="I37" i="16"/>
  <c r="K37" i="16"/>
  <c r="M37" i="16"/>
  <c r="O37" i="16"/>
  <c r="Q37" i="16"/>
  <c r="V37" i="16"/>
  <c r="G38" i="16"/>
  <c r="I38" i="16"/>
  <c r="K38" i="16"/>
  <c r="M38" i="16"/>
  <c r="O38" i="16"/>
  <c r="Q38" i="16"/>
  <c r="V38" i="16"/>
  <c r="G39" i="16"/>
  <c r="I39" i="16"/>
  <c r="K39" i="16"/>
  <c r="M39" i="16"/>
  <c r="O39" i="16"/>
  <c r="Q39" i="16"/>
  <c r="V39" i="16"/>
  <c r="G40" i="16"/>
  <c r="M40" i="16" s="1"/>
  <c r="I40" i="16"/>
  <c r="K40" i="16"/>
  <c r="O40" i="16"/>
  <c r="Q40" i="16"/>
  <c r="V40" i="16"/>
  <c r="G41" i="16"/>
  <c r="I41" i="16"/>
  <c r="K41" i="16"/>
  <c r="M41" i="16"/>
  <c r="O41" i="16"/>
  <c r="Q41" i="16"/>
  <c r="V41" i="16"/>
  <c r="G42" i="16"/>
  <c r="I42" i="16"/>
  <c r="K42" i="16"/>
  <c r="M42" i="16"/>
  <c r="O42" i="16"/>
  <c r="Q42" i="16"/>
  <c r="V42" i="16"/>
  <c r="G44" i="16"/>
  <c r="G43" i="16" s="1"/>
  <c r="I44" i="16"/>
  <c r="I43" i="16" s="1"/>
  <c r="K44" i="16"/>
  <c r="K43" i="16" s="1"/>
  <c r="O44" i="16"/>
  <c r="O43" i="16" s="1"/>
  <c r="Q44" i="16"/>
  <c r="Q43" i="16" s="1"/>
  <c r="V44" i="16"/>
  <c r="V43" i="16" s="1"/>
  <c r="G45" i="16"/>
  <c r="I45" i="16"/>
  <c r="K45" i="16"/>
  <c r="M45" i="16"/>
  <c r="O45" i="16"/>
  <c r="Q45" i="16"/>
  <c r="V45" i="16"/>
  <c r="G46" i="16"/>
  <c r="I46" i="16"/>
  <c r="K46" i="16"/>
  <c r="M46" i="16"/>
  <c r="O46" i="16"/>
  <c r="Q46" i="16"/>
  <c r="V46" i="16"/>
  <c r="G47" i="16"/>
  <c r="I47" i="16"/>
  <c r="K47" i="16"/>
  <c r="M47" i="16"/>
  <c r="O47" i="16"/>
  <c r="Q47" i="16"/>
  <c r="V47" i="16"/>
  <c r="G48" i="16"/>
  <c r="M48" i="16" s="1"/>
  <c r="I48" i="16"/>
  <c r="K48" i="16"/>
  <c r="O48" i="16"/>
  <c r="Q48" i="16"/>
  <c r="V48" i="16"/>
  <c r="G49" i="16"/>
  <c r="I49" i="16"/>
  <c r="K49" i="16"/>
  <c r="M49" i="16"/>
  <c r="O49" i="16"/>
  <c r="Q49" i="16"/>
  <c r="V49" i="16"/>
  <c r="G50" i="16"/>
  <c r="I50" i="16"/>
  <c r="K50" i="16"/>
  <c r="M50" i="16"/>
  <c r="O50" i="16"/>
  <c r="Q50" i="16"/>
  <c r="V50" i="16"/>
  <c r="G51" i="16"/>
  <c r="I51" i="16"/>
  <c r="K51" i="16"/>
  <c r="M51" i="16"/>
  <c r="O51" i="16"/>
  <c r="Q51" i="16"/>
  <c r="V51" i="16"/>
  <c r="G52" i="16"/>
  <c r="M52" i="16" s="1"/>
  <c r="I52" i="16"/>
  <c r="K52" i="16"/>
  <c r="O52" i="16"/>
  <c r="Q52" i="16"/>
  <c r="V52" i="16"/>
  <c r="G53" i="16"/>
  <c r="I53" i="16"/>
  <c r="K53" i="16"/>
  <c r="M53" i="16"/>
  <c r="O53" i="16"/>
  <c r="Q53" i="16"/>
  <c r="V53" i="16"/>
  <c r="G54" i="16"/>
  <c r="I54" i="16"/>
  <c r="K54" i="16"/>
  <c r="M54" i="16"/>
  <c r="O54" i="16"/>
  <c r="Q54" i="16"/>
  <c r="V54" i="16"/>
  <c r="G56" i="16"/>
  <c r="G55" i="16" s="1"/>
  <c r="I56" i="16"/>
  <c r="I55" i="16" s="1"/>
  <c r="K56" i="16"/>
  <c r="K55" i="16" s="1"/>
  <c r="O56" i="16"/>
  <c r="O55" i="16" s="1"/>
  <c r="Q56" i="16"/>
  <c r="Q55" i="16" s="1"/>
  <c r="V56" i="16"/>
  <c r="V55" i="16" s="1"/>
  <c r="G57" i="16"/>
  <c r="I57" i="16"/>
  <c r="K57" i="16"/>
  <c r="M57" i="16"/>
  <c r="O57" i="16"/>
  <c r="Q57" i="16"/>
  <c r="V57" i="16"/>
  <c r="G58" i="16"/>
  <c r="I58" i="16"/>
  <c r="K58" i="16"/>
  <c r="M58" i="16"/>
  <c r="O58" i="16"/>
  <c r="Q58" i="16"/>
  <c r="V58" i="16"/>
  <c r="G59" i="16"/>
  <c r="I59" i="16"/>
  <c r="K59" i="16"/>
  <c r="M59" i="16"/>
  <c r="O59" i="16"/>
  <c r="Q59" i="16"/>
  <c r="V59" i="16"/>
  <c r="G60" i="16"/>
  <c r="M60" i="16" s="1"/>
  <c r="I60" i="16"/>
  <c r="K60" i="16"/>
  <c r="O60" i="16"/>
  <c r="Q60" i="16"/>
  <c r="V60" i="16"/>
  <c r="G61" i="16"/>
  <c r="I61" i="16"/>
  <c r="K61" i="16"/>
  <c r="M61" i="16"/>
  <c r="O61" i="16"/>
  <c r="Q61" i="16"/>
  <c r="V61" i="16"/>
  <c r="G63" i="16"/>
  <c r="G62" i="16" s="1"/>
  <c r="I63" i="16"/>
  <c r="I62" i="16" s="1"/>
  <c r="K63" i="16"/>
  <c r="M63" i="16"/>
  <c r="O63" i="16"/>
  <c r="O62" i="16" s="1"/>
  <c r="Q63" i="16"/>
  <c r="Q62" i="16" s="1"/>
  <c r="V63" i="16"/>
  <c r="G64" i="16"/>
  <c r="M64" i="16" s="1"/>
  <c r="I64" i="16"/>
  <c r="K64" i="16"/>
  <c r="O64" i="16"/>
  <c r="Q64" i="16"/>
  <c r="V64" i="16"/>
  <c r="G65" i="16"/>
  <c r="I65" i="16"/>
  <c r="K65" i="16"/>
  <c r="M65" i="16"/>
  <c r="O65" i="16"/>
  <c r="Q65" i="16"/>
  <c r="V65" i="16"/>
  <c r="G66" i="16"/>
  <c r="I66" i="16"/>
  <c r="K66" i="16"/>
  <c r="K62" i="16" s="1"/>
  <c r="M66" i="16"/>
  <c r="O66" i="16"/>
  <c r="Q66" i="16"/>
  <c r="V66" i="16"/>
  <c r="V62" i="16" s="1"/>
  <c r="G67" i="16"/>
  <c r="I67" i="16"/>
  <c r="K67" i="16"/>
  <c r="M67" i="16"/>
  <c r="O67" i="16"/>
  <c r="Q67" i="16"/>
  <c r="V67" i="16"/>
  <c r="G68" i="16"/>
  <c r="M68" i="16" s="1"/>
  <c r="I68" i="16"/>
  <c r="K68" i="16"/>
  <c r="O68" i="16"/>
  <c r="Q68" i="16"/>
  <c r="V68" i="16"/>
  <c r="I69" i="16"/>
  <c r="Q69" i="16"/>
  <c r="G70" i="16"/>
  <c r="G69" i="16" s="1"/>
  <c r="I70" i="16"/>
  <c r="K70" i="16"/>
  <c r="K69" i="16" s="1"/>
  <c r="M70" i="16"/>
  <c r="O70" i="16"/>
  <c r="O69" i="16" s="1"/>
  <c r="Q70" i="16"/>
  <c r="V70" i="16"/>
  <c r="V69" i="16" s="1"/>
  <c r="G71" i="16"/>
  <c r="I71" i="16"/>
  <c r="K71" i="16"/>
  <c r="M71" i="16"/>
  <c r="O71" i="16"/>
  <c r="Q71" i="16"/>
  <c r="V71" i="16"/>
  <c r="G72" i="16"/>
  <c r="M72" i="16" s="1"/>
  <c r="I72" i="16"/>
  <c r="K72" i="16"/>
  <c r="O72" i="16"/>
  <c r="Q72" i="16"/>
  <c r="V72" i="16"/>
  <c r="AE75" i="16"/>
  <c r="AF75" i="16"/>
  <c r="G46" i="15"/>
  <c r="BA41" i="15"/>
  <c r="BA27" i="15"/>
  <c r="BA13" i="15"/>
  <c r="G8" i="15"/>
  <c r="O8" i="15"/>
  <c r="G9" i="15"/>
  <c r="M9" i="15" s="1"/>
  <c r="M8" i="15" s="1"/>
  <c r="I9" i="15"/>
  <c r="I8" i="15" s="1"/>
  <c r="K9" i="15"/>
  <c r="K8" i="15" s="1"/>
  <c r="O9" i="15"/>
  <c r="Q9" i="15"/>
  <c r="Q8" i="15" s="1"/>
  <c r="V9" i="15"/>
  <c r="V8" i="15" s="1"/>
  <c r="G11" i="15"/>
  <c r="K11" i="15"/>
  <c r="O11" i="15"/>
  <c r="V11" i="15"/>
  <c r="G12" i="15"/>
  <c r="I12" i="15"/>
  <c r="I11" i="15" s="1"/>
  <c r="K12" i="15"/>
  <c r="M12" i="15"/>
  <c r="M11" i="15" s="1"/>
  <c r="O12" i="15"/>
  <c r="Q12" i="15"/>
  <c r="Q11" i="15" s="1"/>
  <c r="V12" i="15"/>
  <c r="G15" i="15"/>
  <c r="O15" i="15"/>
  <c r="G16" i="15"/>
  <c r="I16" i="15"/>
  <c r="I15" i="15" s="1"/>
  <c r="K16" i="15"/>
  <c r="M16" i="15"/>
  <c r="O16" i="15"/>
  <c r="Q16" i="15"/>
  <c r="Q15" i="15" s="1"/>
  <c r="V16" i="15"/>
  <c r="G18" i="15"/>
  <c r="M18" i="15" s="1"/>
  <c r="I18" i="15"/>
  <c r="K18" i="15"/>
  <c r="K15" i="15" s="1"/>
  <c r="O18" i="15"/>
  <c r="Q18" i="15"/>
  <c r="V18" i="15"/>
  <c r="V15" i="15" s="1"/>
  <c r="G20" i="15"/>
  <c r="G19" i="15" s="1"/>
  <c r="I20" i="15"/>
  <c r="K20" i="15"/>
  <c r="K19" i="15" s="1"/>
  <c r="O20" i="15"/>
  <c r="O19" i="15" s="1"/>
  <c r="Q20" i="15"/>
  <c r="Q19" i="15" s="1"/>
  <c r="V20" i="15"/>
  <c r="V19" i="15" s="1"/>
  <c r="G21" i="15"/>
  <c r="I21" i="15"/>
  <c r="I19" i="15" s="1"/>
  <c r="K21" i="15"/>
  <c r="M21" i="15"/>
  <c r="O21" i="15"/>
  <c r="Q21" i="15"/>
  <c r="V21" i="15"/>
  <c r="G22" i="15"/>
  <c r="M22" i="15" s="1"/>
  <c r="I22" i="15"/>
  <c r="K22" i="15"/>
  <c r="O22" i="15"/>
  <c r="Q22" i="15"/>
  <c r="V22" i="15"/>
  <c r="G24" i="15"/>
  <c r="I24" i="15"/>
  <c r="K24" i="15"/>
  <c r="M24" i="15"/>
  <c r="O24" i="15"/>
  <c r="Q24" i="15"/>
  <c r="V24" i="15"/>
  <c r="G26" i="15"/>
  <c r="M26" i="15" s="1"/>
  <c r="I26" i="15"/>
  <c r="K26" i="15"/>
  <c r="O26" i="15"/>
  <c r="Q26" i="15"/>
  <c r="V26" i="15"/>
  <c r="G28" i="15"/>
  <c r="I28" i="15"/>
  <c r="K28" i="15"/>
  <c r="M28" i="15"/>
  <c r="O28" i="15"/>
  <c r="Q28" i="15"/>
  <c r="V28" i="15"/>
  <c r="G30" i="15"/>
  <c r="I30" i="15"/>
  <c r="I29" i="15" s="1"/>
  <c r="K30" i="15"/>
  <c r="M30" i="15"/>
  <c r="O30" i="15"/>
  <c r="Q30" i="15"/>
  <c r="Q29" i="15" s="1"/>
  <c r="V30" i="15"/>
  <c r="G31" i="15"/>
  <c r="G29" i="15" s="1"/>
  <c r="I31" i="15"/>
  <c r="K31" i="15"/>
  <c r="K29" i="15" s="1"/>
  <c r="O31" i="15"/>
  <c r="O29" i="15" s="1"/>
  <c r="Q31" i="15"/>
  <c r="V31" i="15"/>
  <c r="V29" i="15" s="1"/>
  <c r="G32" i="15"/>
  <c r="I32" i="15"/>
  <c r="K32" i="15"/>
  <c r="M32" i="15"/>
  <c r="O32" i="15"/>
  <c r="Q32" i="15"/>
  <c r="V32" i="15"/>
  <c r="G33" i="15"/>
  <c r="M33" i="15" s="1"/>
  <c r="I33" i="15"/>
  <c r="K33" i="15"/>
  <c r="O33" i="15"/>
  <c r="Q33" i="15"/>
  <c r="V33" i="15"/>
  <c r="G35" i="15"/>
  <c r="G34" i="15" s="1"/>
  <c r="I35" i="15"/>
  <c r="K35" i="15"/>
  <c r="K34" i="15" s="1"/>
  <c r="O35" i="15"/>
  <c r="O34" i="15" s="1"/>
  <c r="Q35" i="15"/>
  <c r="V35" i="15"/>
  <c r="V34" i="15" s="1"/>
  <c r="G36" i="15"/>
  <c r="I36" i="15"/>
  <c r="K36" i="15"/>
  <c r="M36" i="15"/>
  <c r="O36" i="15"/>
  <c r="Q36" i="15"/>
  <c r="V36" i="15"/>
  <c r="G37" i="15"/>
  <c r="M37" i="15" s="1"/>
  <c r="I37" i="15"/>
  <c r="K37" i="15"/>
  <c r="O37" i="15"/>
  <c r="Q37" i="15"/>
  <c r="V37" i="15"/>
  <c r="G38" i="15"/>
  <c r="M38" i="15" s="1"/>
  <c r="I38" i="15"/>
  <c r="I34" i="15" s="1"/>
  <c r="K38" i="15"/>
  <c r="O38" i="15"/>
  <c r="Q38" i="15"/>
  <c r="Q34" i="15" s="1"/>
  <c r="V38" i="15"/>
  <c r="G39" i="15"/>
  <c r="M39" i="15" s="1"/>
  <c r="I39" i="15"/>
  <c r="K39" i="15"/>
  <c r="O39" i="15"/>
  <c r="Q39" i="15"/>
  <c r="V39" i="15"/>
  <c r="G40" i="15"/>
  <c r="I40" i="15"/>
  <c r="K40" i="15"/>
  <c r="M40" i="15"/>
  <c r="O40" i="15"/>
  <c r="Q40" i="15"/>
  <c r="V40" i="15"/>
  <c r="G42" i="15"/>
  <c r="M42" i="15" s="1"/>
  <c r="I42" i="15"/>
  <c r="K42" i="15"/>
  <c r="O42" i="15"/>
  <c r="Q42" i="15"/>
  <c r="V42" i="15"/>
  <c r="G43" i="15"/>
  <c r="O43" i="15"/>
  <c r="G44" i="15"/>
  <c r="M44" i="15" s="1"/>
  <c r="M43" i="15" s="1"/>
  <c r="I44" i="15"/>
  <c r="I43" i="15" s="1"/>
  <c r="K44" i="15"/>
  <c r="K43" i="15" s="1"/>
  <c r="O44" i="15"/>
  <c r="Q44" i="15"/>
  <c r="Q43" i="15" s="1"/>
  <c r="V44" i="15"/>
  <c r="V43" i="15" s="1"/>
  <c r="AE46" i="15"/>
  <c r="G103" i="14"/>
  <c r="BA12" i="14"/>
  <c r="G8" i="14"/>
  <c r="O8" i="14"/>
  <c r="G9" i="14"/>
  <c r="M9" i="14" s="1"/>
  <c r="M8" i="14" s="1"/>
  <c r="I9" i="14"/>
  <c r="I8" i="14" s="1"/>
  <c r="K9" i="14"/>
  <c r="K8" i="14" s="1"/>
  <c r="O9" i="14"/>
  <c r="Q9" i="14"/>
  <c r="Q8" i="14" s="1"/>
  <c r="V9" i="14"/>
  <c r="V8" i="14" s="1"/>
  <c r="G10" i="14"/>
  <c r="I10" i="14"/>
  <c r="K10" i="14"/>
  <c r="M10" i="14"/>
  <c r="O10" i="14"/>
  <c r="Q10" i="14"/>
  <c r="V10" i="14"/>
  <c r="G11" i="14"/>
  <c r="I11" i="14"/>
  <c r="K11" i="14"/>
  <c r="M11" i="14"/>
  <c r="O11" i="14"/>
  <c r="Q11" i="14"/>
  <c r="V11" i="14"/>
  <c r="G14" i="14"/>
  <c r="M14" i="14" s="1"/>
  <c r="I14" i="14"/>
  <c r="I13" i="14" s="1"/>
  <c r="K14" i="14"/>
  <c r="K13" i="14" s="1"/>
  <c r="O14" i="14"/>
  <c r="Q14" i="14"/>
  <c r="Q13" i="14" s="1"/>
  <c r="V14" i="14"/>
  <c r="V13" i="14" s="1"/>
  <c r="G15" i="14"/>
  <c r="I15" i="14"/>
  <c r="K15" i="14"/>
  <c r="M15" i="14"/>
  <c r="O15" i="14"/>
  <c r="Q15" i="14"/>
  <c r="V15" i="14"/>
  <c r="G16" i="14"/>
  <c r="I16" i="14"/>
  <c r="K16" i="14"/>
  <c r="M16" i="14"/>
  <c r="O16" i="14"/>
  <c r="Q16" i="14"/>
  <c r="V16" i="14"/>
  <c r="G36" i="14"/>
  <c r="M36" i="14" s="1"/>
  <c r="I36" i="14"/>
  <c r="K36" i="14"/>
  <c r="O36" i="14"/>
  <c r="O13" i="14" s="1"/>
  <c r="Q36" i="14"/>
  <c r="V36" i="14"/>
  <c r="G37" i="14"/>
  <c r="M37" i="14" s="1"/>
  <c r="I37" i="14"/>
  <c r="K37" i="14"/>
  <c r="O37" i="14"/>
  <c r="Q37" i="14"/>
  <c r="V37" i="14"/>
  <c r="G38" i="14"/>
  <c r="I38" i="14"/>
  <c r="K38" i="14"/>
  <c r="M38" i="14"/>
  <c r="O38" i="14"/>
  <c r="Q38" i="14"/>
  <c r="V38" i="14"/>
  <c r="G39" i="14"/>
  <c r="I39" i="14"/>
  <c r="K39" i="14"/>
  <c r="M39" i="14"/>
  <c r="O39" i="14"/>
  <c r="Q39" i="14"/>
  <c r="V39" i="14"/>
  <c r="G40" i="14"/>
  <c r="M40" i="14" s="1"/>
  <c r="I40" i="14"/>
  <c r="K40" i="14"/>
  <c r="O40" i="14"/>
  <c r="Q40" i="14"/>
  <c r="V40" i="14"/>
  <c r="G41" i="14"/>
  <c r="M41" i="14" s="1"/>
  <c r="I41" i="14"/>
  <c r="K41" i="14"/>
  <c r="O41" i="14"/>
  <c r="Q41" i="14"/>
  <c r="V41" i="14"/>
  <c r="G42" i="14"/>
  <c r="I42" i="14"/>
  <c r="K42" i="14"/>
  <c r="M42" i="14"/>
  <c r="O42" i="14"/>
  <c r="Q42" i="14"/>
  <c r="V42" i="14"/>
  <c r="G43" i="14"/>
  <c r="I43" i="14"/>
  <c r="K43" i="14"/>
  <c r="M43" i="14"/>
  <c r="O43" i="14"/>
  <c r="Q43" i="14"/>
  <c r="V43" i="14"/>
  <c r="G44" i="14"/>
  <c r="M44" i="14" s="1"/>
  <c r="I44" i="14"/>
  <c r="K44" i="14"/>
  <c r="O44" i="14"/>
  <c r="Q44" i="14"/>
  <c r="V44" i="14"/>
  <c r="G45" i="14"/>
  <c r="M45" i="14" s="1"/>
  <c r="I45" i="14"/>
  <c r="K45" i="14"/>
  <c r="O45" i="14"/>
  <c r="Q45" i="14"/>
  <c r="V45" i="14"/>
  <c r="G46" i="14"/>
  <c r="I46" i="14"/>
  <c r="K46" i="14"/>
  <c r="M46" i="14"/>
  <c r="O46" i="14"/>
  <c r="Q46" i="14"/>
  <c r="V46" i="14"/>
  <c r="G47" i="14"/>
  <c r="I47" i="14"/>
  <c r="K47" i="14"/>
  <c r="M47" i="14"/>
  <c r="O47" i="14"/>
  <c r="Q47" i="14"/>
  <c r="V47" i="14"/>
  <c r="G48" i="14"/>
  <c r="M48" i="14" s="1"/>
  <c r="I48" i="14"/>
  <c r="K48" i="14"/>
  <c r="O48" i="14"/>
  <c r="Q48" i="14"/>
  <c r="V48" i="14"/>
  <c r="G49" i="14"/>
  <c r="M49" i="14" s="1"/>
  <c r="I49" i="14"/>
  <c r="K49" i="14"/>
  <c r="O49" i="14"/>
  <c r="Q49" i="14"/>
  <c r="V49" i="14"/>
  <c r="G50" i="14"/>
  <c r="I50" i="14"/>
  <c r="K50" i="14"/>
  <c r="M50" i="14"/>
  <c r="O50" i="14"/>
  <c r="Q50" i="14"/>
  <c r="V50" i="14"/>
  <c r="G51" i="14"/>
  <c r="I51" i="14"/>
  <c r="K51" i="14"/>
  <c r="M51" i="14"/>
  <c r="O51" i="14"/>
  <c r="Q51" i="14"/>
  <c r="V51" i="14"/>
  <c r="G52" i="14"/>
  <c r="M52" i="14" s="1"/>
  <c r="I52" i="14"/>
  <c r="K52" i="14"/>
  <c r="O52" i="14"/>
  <c r="Q52" i="14"/>
  <c r="V52" i="14"/>
  <c r="G53" i="14"/>
  <c r="M53" i="14" s="1"/>
  <c r="I53" i="14"/>
  <c r="K53" i="14"/>
  <c r="O53" i="14"/>
  <c r="Q53" i="14"/>
  <c r="V53" i="14"/>
  <c r="G54" i="14"/>
  <c r="I54" i="14"/>
  <c r="K54" i="14"/>
  <c r="M54" i="14"/>
  <c r="O54" i="14"/>
  <c r="Q54" i="14"/>
  <c r="V54" i="14"/>
  <c r="G55" i="14"/>
  <c r="I55" i="14"/>
  <c r="K55" i="14"/>
  <c r="M55" i="14"/>
  <c r="O55" i="14"/>
  <c r="Q55" i="14"/>
  <c r="V55" i="14"/>
  <c r="G56" i="14"/>
  <c r="M56" i="14" s="1"/>
  <c r="I56" i="14"/>
  <c r="K56" i="14"/>
  <c r="O56" i="14"/>
  <c r="Q56" i="14"/>
  <c r="V56" i="14"/>
  <c r="G57" i="14"/>
  <c r="M57" i="14" s="1"/>
  <c r="I57" i="14"/>
  <c r="K57" i="14"/>
  <c r="O57" i="14"/>
  <c r="Q57" i="14"/>
  <c r="V57" i="14"/>
  <c r="G58" i="14"/>
  <c r="I58" i="14"/>
  <c r="K58" i="14"/>
  <c r="M58" i="14"/>
  <c r="O58" i="14"/>
  <c r="Q58" i="14"/>
  <c r="V58" i="14"/>
  <c r="G59" i="14"/>
  <c r="I59" i="14"/>
  <c r="K59" i="14"/>
  <c r="M59" i="14"/>
  <c r="O59" i="14"/>
  <c r="Q59" i="14"/>
  <c r="V59" i="14"/>
  <c r="G60" i="14"/>
  <c r="M60" i="14" s="1"/>
  <c r="I60" i="14"/>
  <c r="K60" i="14"/>
  <c r="O60" i="14"/>
  <c r="Q60" i="14"/>
  <c r="V60" i="14"/>
  <c r="G61" i="14"/>
  <c r="M61" i="14" s="1"/>
  <c r="I61" i="14"/>
  <c r="K61" i="14"/>
  <c r="O61" i="14"/>
  <c r="Q61" i="14"/>
  <c r="V61" i="14"/>
  <c r="G62" i="14"/>
  <c r="I62" i="14"/>
  <c r="K62" i="14"/>
  <c r="M62" i="14"/>
  <c r="O62" i="14"/>
  <c r="Q62" i="14"/>
  <c r="V62" i="14"/>
  <c r="G63" i="14"/>
  <c r="I63" i="14"/>
  <c r="K63" i="14"/>
  <c r="M63" i="14"/>
  <c r="O63" i="14"/>
  <c r="Q63" i="14"/>
  <c r="V63" i="14"/>
  <c r="G64" i="14"/>
  <c r="M64" i="14" s="1"/>
  <c r="I64" i="14"/>
  <c r="K64" i="14"/>
  <c r="O64" i="14"/>
  <c r="Q64" i="14"/>
  <c r="V64" i="14"/>
  <c r="G65" i="14"/>
  <c r="M65" i="14" s="1"/>
  <c r="I65" i="14"/>
  <c r="K65" i="14"/>
  <c r="O65" i="14"/>
  <c r="Q65" i="14"/>
  <c r="V65" i="14"/>
  <c r="G66" i="14"/>
  <c r="I66" i="14"/>
  <c r="K66" i="14"/>
  <c r="M66" i="14"/>
  <c r="O66" i="14"/>
  <c r="Q66" i="14"/>
  <c r="V66" i="14"/>
  <c r="G67" i="14"/>
  <c r="I67" i="14"/>
  <c r="K67" i="14"/>
  <c r="M67" i="14"/>
  <c r="O67" i="14"/>
  <c r="Q67" i="14"/>
  <c r="V67" i="14"/>
  <c r="G68" i="14"/>
  <c r="M68" i="14" s="1"/>
  <c r="I68" i="14"/>
  <c r="K68" i="14"/>
  <c r="O68" i="14"/>
  <c r="Q68" i="14"/>
  <c r="V68" i="14"/>
  <c r="G69" i="14"/>
  <c r="M69" i="14" s="1"/>
  <c r="I69" i="14"/>
  <c r="K69" i="14"/>
  <c r="O69" i="14"/>
  <c r="Q69" i="14"/>
  <c r="V69" i="14"/>
  <c r="G70" i="14"/>
  <c r="I70" i="14"/>
  <c r="K70" i="14"/>
  <c r="M70" i="14"/>
  <c r="O70" i="14"/>
  <c r="Q70" i="14"/>
  <c r="V70" i="14"/>
  <c r="G71" i="14"/>
  <c r="I71" i="14"/>
  <c r="K71" i="14"/>
  <c r="M71" i="14"/>
  <c r="O71" i="14"/>
  <c r="Q71" i="14"/>
  <c r="V71" i="14"/>
  <c r="G72" i="14"/>
  <c r="M72" i="14" s="1"/>
  <c r="I72" i="14"/>
  <c r="K72" i="14"/>
  <c r="O72" i="14"/>
  <c r="Q72" i="14"/>
  <c r="V72" i="14"/>
  <c r="G73" i="14"/>
  <c r="M73" i="14" s="1"/>
  <c r="I73" i="14"/>
  <c r="K73" i="14"/>
  <c r="O73" i="14"/>
  <c r="Q73" i="14"/>
  <c r="V73" i="14"/>
  <c r="G74" i="14"/>
  <c r="I74" i="14"/>
  <c r="K74" i="14"/>
  <c r="M74" i="14"/>
  <c r="O74" i="14"/>
  <c r="Q74" i="14"/>
  <c r="V74" i="14"/>
  <c r="G75" i="14"/>
  <c r="I75" i="14"/>
  <c r="K75" i="14"/>
  <c r="M75" i="14"/>
  <c r="O75" i="14"/>
  <c r="Q75" i="14"/>
  <c r="V75" i="14"/>
  <c r="G76" i="14"/>
  <c r="M76" i="14" s="1"/>
  <c r="I76" i="14"/>
  <c r="K76" i="14"/>
  <c r="O76" i="14"/>
  <c r="Q76" i="14"/>
  <c r="V76" i="14"/>
  <c r="G77" i="14"/>
  <c r="M77" i="14" s="1"/>
  <c r="I77" i="14"/>
  <c r="K77" i="14"/>
  <c r="O77" i="14"/>
  <c r="Q77" i="14"/>
  <c r="V77" i="14"/>
  <c r="G78" i="14"/>
  <c r="I78" i="14"/>
  <c r="K78" i="14"/>
  <c r="M78" i="14"/>
  <c r="O78" i="14"/>
  <c r="Q78" i="14"/>
  <c r="V78" i="14"/>
  <c r="G79" i="14"/>
  <c r="I79" i="14"/>
  <c r="K79" i="14"/>
  <c r="M79" i="14"/>
  <c r="O79" i="14"/>
  <c r="Q79" i="14"/>
  <c r="V79" i="14"/>
  <c r="G80" i="14"/>
  <c r="M80" i="14" s="1"/>
  <c r="I80" i="14"/>
  <c r="K80" i="14"/>
  <c r="O80" i="14"/>
  <c r="Q80" i="14"/>
  <c r="V80" i="14"/>
  <c r="G81" i="14"/>
  <c r="M81" i="14" s="1"/>
  <c r="I81" i="14"/>
  <c r="K81" i="14"/>
  <c r="O81" i="14"/>
  <c r="Q81" i="14"/>
  <c r="V81" i="14"/>
  <c r="G82" i="14"/>
  <c r="I82" i="14"/>
  <c r="K82" i="14"/>
  <c r="M82" i="14"/>
  <c r="O82" i="14"/>
  <c r="Q82" i="14"/>
  <c r="V82" i="14"/>
  <c r="G83" i="14"/>
  <c r="I83" i="14"/>
  <c r="K83" i="14"/>
  <c r="M83" i="14"/>
  <c r="O83" i="14"/>
  <c r="Q83" i="14"/>
  <c r="V83" i="14"/>
  <c r="G84" i="14"/>
  <c r="M84" i="14" s="1"/>
  <c r="I84" i="14"/>
  <c r="K84" i="14"/>
  <c r="O84" i="14"/>
  <c r="Q84" i="14"/>
  <c r="V84" i="14"/>
  <c r="G85" i="14"/>
  <c r="M85" i="14" s="1"/>
  <c r="I85" i="14"/>
  <c r="K85" i="14"/>
  <c r="O85" i="14"/>
  <c r="Q85" i="14"/>
  <c r="V85" i="14"/>
  <c r="G86" i="14"/>
  <c r="I86" i="14"/>
  <c r="K86" i="14"/>
  <c r="M86" i="14"/>
  <c r="O86" i="14"/>
  <c r="Q86" i="14"/>
  <c r="V86" i="14"/>
  <c r="G88" i="14"/>
  <c r="M88" i="14" s="1"/>
  <c r="I88" i="14"/>
  <c r="I87" i="14" s="1"/>
  <c r="K88" i="14"/>
  <c r="O88" i="14"/>
  <c r="O87" i="14" s="1"/>
  <c r="Q88" i="14"/>
  <c r="Q87" i="14" s="1"/>
  <c r="V88" i="14"/>
  <c r="G89" i="14"/>
  <c r="M89" i="14" s="1"/>
  <c r="I89" i="14"/>
  <c r="K89" i="14"/>
  <c r="K87" i="14" s="1"/>
  <c r="O89" i="14"/>
  <c r="Q89" i="14"/>
  <c r="V89" i="14"/>
  <c r="V87" i="14" s="1"/>
  <c r="G90" i="14"/>
  <c r="I90" i="14"/>
  <c r="K90" i="14"/>
  <c r="M90" i="14"/>
  <c r="O90" i="14"/>
  <c r="Q90" i="14"/>
  <c r="V90" i="14"/>
  <c r="G91" i="14"/>
  <c r="I91" i="14"/>
  <c r="K91" i="14"/>
  <c r="M91" i="14"/>
  <c r="O91" i="14"/>
  <c r="Q91" i="14"/>
  <c r="V91" i="14"/>
  <c r="G92" i="14"/>
  <c r="M92" i="14" s="1"/>
  <c r="I92" i="14"/>
  <c r="K92" i="14"/>
  <c r="O92" i="14"/>
  <c r="Q92" i="14"/>
  <c r="V92" i="14"/>
  <c r="G93" i="14"/>
  <c r="M93" i="14" s="1"/>
  <c r="I93" i="14"/>
  <c r="K93" i="14"/>
  <c r="O93" i="14"/>
  <c r="Q93" i="14"/>
  <c r="V93" i="14"/>
  <c r="G94" i="14"/>
  <c r="I94" i="14"/>
  <c r="K94" i="14"/>
  <c r="M94" i="14"/>
  <c r="O94" i="14"/>
  <c r="Q94" i="14"/>
  <c r="V94" i="14"/>
  <c r="G95" i="14"/>
  <c r="I95" i="14"/>
  <c r="K95" i="14"/>
  <c r="M95" i="14"/>
  <c r="O95" i="14"/>
  <c r="Q95" i="14"/>
  <c r="V95" i="14"/>
  <c r="G96" i="14"/>
  <c r="M96" i="14" s="1"/>
  <c r="I96" i="14"/>
  <c r="K96" i="14"/>
  <c r="O96" i="14"/>
  <c r="Q96" i="14"/>
  <c r="V96" i="14"/>
  <c r="G98" i="14"/>
  <c r="I98" i="14"/>
  <c r="K98" i="14"/>
  <c r="K97" i="14" s="1"/>
  <c r="M98" i="14"/>
  <c r="O98" i="14"/>
  <c r="Q98" i="14"/>
  <c r="V98" i="14"/>
  <c r="V97" i="14" s="1"/>
  <c r="G99" i="14"/>
  <c r="I99" i="14"/>
  <c r="K99" i="14"/>
  <c r="M99" i="14"/>
  <c r="O99" i="14"/>
  <c r="Q99" i="14"/>
  <c r="V99" i="14"/>
  <c r="G100" i="14"/>
  <c r="G97" i="14" s="1"/>
  <c r="I100" i="14"/>
  <c r="K100" i="14"/>
  <c r="O100" i="14"/>
  <c r="O97" i="14" s="1"/>
  <c r="Q100" i="14"/>
  <c r="V100" i="14"/>
  <c r="G101" i="14"/>
  <c r="M101" i="14" s="1"/>
  <c r="I101" i="14"/>
  <c r="I97" i="14" s="1"/>
  <c r="K101" i="14"/>
  <c r="O101" i="14"/>
  <c r="Q101" i="14"/>
  <c r="Q97" i="14" s="1"/>
  <c r="V101" i="14"/>
  <c r="AE103" i="14"/>
  <c r="G72" i="13"/>
  <c r="G8" i="13"/>
  <c r="O8" i="13"/>
  <c r="G9" i="13"/>
  <c r="M9" i="13" s="1"/>
  <c r="M8" i="13" s="1"/>
  <c r="I9" i="13"/>
  <c r="I8" i="13" s="1"/>
  <c r="K9" i="13"/>
  <c r="K8" i="13" s="1"/>
  <c r="O9" i="13"/>
  <c r="Q9" i="13"/>
  <c r="Q8" i="13" s="1"/>
  <c r="V9" i="13"/>
  <c r="V8" i="13" s="1"/>
  <c r="G11" i="13"/>
  <c r="K11" i="13"/>
  <c r="O11" i="13"/>
  <c r="V11" i="13"/>
  <c r="G12" i="13"/>
  <c r="I12" i="13"/>
  <c r="I11" i="13" s="1"/>
  <c r="K12" i="13"/>
  <c r="M12" i="13"/>
  <c r="M11" i="13" s="1"/>
  <c r="O12" i="13"/>
  <c r="Q12" i="13"/>
  <c r="Q11" i="13" s="1"/>
  <c r="V12" i="13"/>
  <c r="G13" i="13"/>
  <c r="O13" i="13"/>
  <c r="G14" i="13"/>
  <c r="I14" i="13"/>
  <c r="I13" i="13" s="1"/>
  <c r="K14" i="13"/>
  <c r="M14" i="13"/>
  <c r="O14" i="13"/>
  <c r="Q14" i="13"/>
  <c r="Q13" i="13" s="1"/>
  <c r="V14" i="13"/>
  <c r="G15" i="13"/>
  <c r="M15" i="13" s="1"/>
  <c r="I15" i="13"/>
  <c r="K15" i="13"/>
  <c r="K13" i="13" s="1"/>
  <c r="O15" i="13"/>
  <c r="Q15" i="13"/>
  <c r="V15" i="13"/>
  <c r="V13" i="13" s="1"/>
  <c r="G18" i="13"/>
  <c r="G17" i="13" s="1"/>
  <c r="I18" i="13"/>
  <c r="K18" i="13"/>
  <c r="K17" i="13" s="1"/>
  <c r="O18" i="13"/>
  <c r="O17" i="13" s="1"/>
  <c r="Q18" i="13"/>
  <c r="V18" i="13"/>
  <c r="V17" i="13" s="1"/>
  <c r="G20" i="13"/>
  <c r="I20" i="13"/>
  <c r="I17" i="13" s="1"/>
  <c r="K20" i="13"/>
  <c r="M20" i="13"/>
  <c r="O20" i="13"/>
  <c r="Q20" i="13"/>
  <c r="Q17" i="13" s="1"/>
  <c r="V20" i="13"/>
  <c r="G22" i="13"/>
  <c r="M22" i="13" s="1"/>
  <c r="I22" i="13"/>
  <c r="K22" i="13"/>
  <c r="O22" i="13"/>
  <c r="Q22" i="13"/>
  <c r="V22" i="13"/>
  <c r="G24" i="13"/>
  <c r="I24" i="13"/>
  <c r="K24" i="13"/>
  <c r="M24" i="13"/>
  <c r="O24" i="13"/>
  <c r="Q24" i="13"/>
  <c r="V24" i="13"/>
  <c r="G26" i="13"/>
  <c r="M26" i="13" s="1"/>
  <c r="I26" i="13"/>
  <c r="K26" i="13"/>
  <c r="O26" i="13"/>
  <c r="Q26" i="13"/>
  <c r="V26" i="13"/>
  <c r="G28" i="13"/>
  <c r="I28" i="13"/>
  <c r="K28" i="13"/>
  <c r="M28" i="13"/>
  <c r="O28" i="13"/>
  <c r="Q28" i="13"/>
  <c r="V28" i="13"/>
  <c r="G30" i="13"/>
  <c r="M30" i="13" s="1"/>
  <c r="I30" i="13"/>
  <c r="K30" i="13"/>
  <c r="O30" i="13"/>
  <c r="Q30" i="13"/>
  <c r="V30" i="13"/>
  <c r="G31" i="13"/>
  <c r="I31" i="13"/>
  <c r="K31" i="13"/>
  <c r="M31" i="13"/>
  <c r="O31" i="13"/>
  <c r="Q31" i="13"/>
  <c r="V31" i="13"/>
  <c r="G32" i="13"/>
  <c r="M32" i="13" s="1"/>
  <c r="I32" i="13"/>
  <c r="K32" i="13"/>
  <c r="O32" i="13"/>
  <c r="Q32" i="13"/>
  <c r="V32" i="13"/>
  <c r="G33" i="13"/>
  <c r="I33" i="13"/>
  <c r="K33" i="13"/>
  <c r="M33" i="13"/>
  <c r="O33" i="13"/>
  <c r="Q33" i="13"/>
  <c r="V33" i="13"/>
  <c r="G34" i="13"/>
  <c r="I34" i="13"/>
  <c r="K34" i="13"/>
  <c r="M34" i="13"/>
  <c r="O34" i="13"/>
  <c r="Q34" i="13"/>
  <c r="V34" i="13"/>
  <c r="G36" i="13"/>
  <c r="I36" i="13"/>
  <c r="K36" i="13"/>
  <c r="M36" i="13"/>
  <c r="O36" i="13"/>
  <c r="Q36" i="13"/>
  <c r="V36" i="13"/>
  <c r="G37" i="13"/>
  <c r="M37" i="13" s="1"/>
  <c r="I37" i="13"/>
  <c r="K37" i="13"/>
  <c r="O37" i="13"/>
  <c r="Q37" i="13"/>
  <c r="V37" i="13"/>
  <c r="G38" i="13"/>
  <c r="I38" i="13"/>
  <c r="K38" i="13"/>
  <c r="M38" i="13"/>
  <c r="O38" i="13"/>
  <c r="Q38" i="13"/>
  <c r="V38" i="13"/>
  <c r="G39" i="13"/>
  <c r="I39" i="13"/>
  <c r="K39" i="13"/>
  <c r="M39" i="13"/>
  <c r="O39" i="13"/>
  <c r="Q39" i="13"/>
  <c r="V39" i="13"/>
  <c r="G40" i="13"/>
  <c r="I40" i="13"/>
  <c r="K40" i="13"/>
  <c r="M40" i="13"/>
  <c r="O40" i="13"/>
  <c r="Q40" i="13"/>
  <c r="V40" i="13"/>
  <c r="G42" i="13"/>
  <c r="I42" i="13"/>
  <c r="I41" i="13" s="1"/>
  <c r="K42" i="13"/>
  <c r="K41" i="13" s="1"/>
  <c r="M42" i="13"/>
  <c r="O42" i="13"/>
  <c r="Q42" i="13"/>
  <c r="Q41" i="13" s="1"/>
  <c r="V42" i="13"/>
  <c r="V41" i="13" s="1"/>
  <c r="G43" i="13"/>
  <c r="I43" i="13"/>
  <c r="K43" i="13"/>
  <c r="M43" i="13"/>
  <c r="O43" i="13"/>
  <c r="Q43" i="13"/>
  <c r="V43" i="13"/>
  <c r="G46" i="13"/>
  <c r="I46" i="13"/>
  <c r="K46" i="13"/>
  <c r="M46" i="13"/>
  <c r="O46" i="13"/>
  <c r="Q46" i="13"/>
  <c r="V46" i="13"/>
  <c r="G49" i="13"/>
  <c r="G41" i="13" s="1"/>
  <c r="I49" i="13"/>
  <c r="K49" i="13"/>
  <c r="O49" i="13"/>
  <c r="O41" i="13" s="1"/>
  <c r="Q49" i="13"/>
  <c r="V49" i="13"/>
  <c r="G51" i="13"/>
  <c r="I51" i="13"/>
  <c r="K51" i="13"/>
  <c r="M51" i="13"/>
  <c r="O51" i="13"/>
  <c r="Q51" i="13"/>
  <c r="V51" i="13"/>
  <c r="G53" i="13"/>
  <c r="I53" i="13"/>
  <c r="K53" i="13"/>
  <c r="M53" i="13"/>
  <c r="O53" i="13"/>
  <c r="Q53" i="13"/>
  <c r="V53" i="13"/>
  <c r="G54" i="13"/>
  <c r="I54" i="13"/>
  <c r="K54" i="13"/>
  <c r="M54" i="13"/>
  <c r="O54" i="13"/>
  <c r="Q54" i="13"/>
  <c r="V54" i="13"/>
  <c r="G55" i="13"/>
  <c r="AF72" i="13" s="1"/>
  <c r="I55" i="13"/>
  <c r="K55" i="13"/>
  <c r="O55" i="13"/>
  <c r="Q55" i="13"/>
  <c r="V55" i="13"/>
  <c r="G56" i="13"/>
  <c r="I56" i="13"/>
  <c r="K56" i="13"/>
  <c r="M56" i="13"/>
  <c r="O56" i="13"/>
  <c r="Q56" i="13"/>
  <c r="V56" i="13"/>
  <c r="G57" i="13"/>
  <c r="I57" i="13"/>
  <c r="K57" i="13"/>
  <c r="M57" i="13"/>
  <c r="O57" i="13"/>
  <c r="Q57" i="13"/>
  <c r="V57" i="13"/>
  <c r="G59" i="13"/>
  <c r="I59" i="13"/>
  <c r="K59" i="13"/>
  <c r="M59" i="13"/>
  <c r="O59" i="13"/>
  <c r="Q59" i="13"/>
  <c r="V59" i="13"/>
  <c r="G60" i="13"/>
  <c r="G61" i="13"/>
  <c r="I61" i="13"/>
  <c r="I60" i="13" s="1"/>
  <c r="K61" i="13"/>
  <c r="K60" i="13" s="1"/>
  <c r="M61" i="13"/>
  <c r="O61" i="13"/>
  <c r="Q61" i="13"/>
  <c r="Q60" i="13" s="1"/>
  <c r="V61" i="13"/>
  <c r="V60" i="13" s="1"/>
  <c r="G62" i="13"/>
  <c r="I62" i="13"/>
  <c r="K62" i="13"/>
  <c r="M62" i="13"/>
  <c r="O62" i="13"/>
  <c r="Q62" i="13"/>
  <c r="V62" i="13"/>
  <c r="G63" i="13"/>
  <c r="I63" i="13"/>
  <c r="K63" i="13"/>
  <c r="M63" i="13"/>
  <c r="O63" i="13"/>
  <c r="Q63" i="13"/>
  <c r="V63" i="13"/>
  <c r="G64" i="13"/>
  <c r="M64" i="13" s="1"/>
  <c r="I64" i="13"/>
  <c r="K64" i="13"/>
  <c r="O64" i="13"/>
  <c r="O60" i="13" s="1"/>
  <c r="Q64" i="13"/>
  <c r="V64" i="13"/>
  <c r="G65" i="13"/>
  <c r="I65" i="13"/>
  <c r="K65" i="13"/>
  <c r="M65" i="13"/>
  <c r="O65" i="13"/>
  <c r="Q65" i="13"/>
  <c r="V65" i="13"/>
  <c r="G66" i="13"/>
  <c r="I66" i="13"/>
  <c r="K66" i="13"/>
  <c r="M66" i="13"/>
  <c r="O66" i="13"/>
  <c r="Q66" i="13"/>
  <c r="V66" i="13"/>
  <c r="G67" i="13"/>
  <c r="I67" i="13"/>
  <c r="K67" i="13"/>
  <c r="M67" i="13"/>
  <c r="O67" i="13"/>
  <c r="Q67" i="13"/>
  <c r="V67" i="13"/>
  <c r="G68" i="13"/>
  <c r="M68" i="13" s="1"/>
  <c r="I68" i="13"/>
  <c r="K68" i="13"/>
  <c r="O68" i="13"/>
  <c r="Q68" i="13"/>
  <c r="V68" i="13"/>
  <c r="G69" i="13"/>
  <c r="I69" i="13"/>
  <c r="K69" i="13"/>
  <c r="M69" i="13"/>
  <c r="O69" i="13"/>
  <c r="Q69" i="13"/>
  <c r="V69" i="13"/>
  <c r="G70" i="13"/>
  <c r="I70" i="13"/>
  <c r="K70" i="13"/>
  <c r="M70" i="13"/>
  <c r="O70" i="13"/>
  <c r="Q70" i="13"/>
  <c r="V70" i="13"/>
  <c r="AE72" i="13"/>
  <c r="G226" i="12"/>
  <c r="BA224" i="12"/>
  <c r="BA222" i="12"/>
  <c r="BA220" i="12"/>
  <c r="BA218" i="12"/>
  <c r="BA209" i="12"/>
  <c r="BA207" i="12"/>
  <c r="BA205" i="12"/>
  <c r="BA113" i="12"/>
  <c r="BA106" i="12"/>
  <c r="G8" i="12"/>
  <c r="O8" i="12"/>
  <c r="G9" i="12"/>
  <c r="M9" i="12" s="1"/>
  <c r="M8" i="12" s="1"/>
  <c r="I9" i="12"/>
  <c r="I8" i="12" s="1"/>
  <c r="K9" i="12"/>
  <c r="K8" i="12" s="1"/>
  <c r="O9" i="12"/>
  <c r="Q9" i="12"/>
  <c r="Q8" i="12" s="1"/>
  <c r="V9" i="12"/>
  <c r="V8" i="12" s="1"/>
  <c r="G11" i="12"/>
  <c r="I11" i="12"/>
  <c r="K11" i="12"/>
  <c r="M11" i="12"/>
  <c r="O11" i="12"/>
  <c r="Q11" i="12"/>
  <c r="V11" i="12"/>
  <c r="G14" i="12"/>
  <c r="M14" i="12" s="1"/>
  <c r="I14" i="12"/>
  <c r="I13" i="12" s="1"/>
  <c r="K14" i="12"/>
  <c r="K13" i="12" s="1"/>
  <c r="O14" i="12"/>
  <c r="O13" i="12" s="1"/>
  <c r="Q14" i="12"/>
  <c r="Q13" i="12" s="1"/>
  <c r="V14" i="12"/>
  <c r="V13" i="12" s="1"/>
  <c r="G19" i="12"/>
  <c r="M19" i="12" s="1"/>
  <c r="I19" i="12"/>
  <c r="K19" i="12"/>
  <c r="O19" i="12"/>
  <c r="Q19" i="12"/>
  <c r="V19" i="12"/>
  <c r="G22" i="12"/>
  <c r="I22" i="12"/>
  <c r="K22" i="12"/>
  <c r="M22" i="12"/>
  <c r="O22" i="12"/>
  <c r="Q22" i="12"/>
  <c r="V22" i="12"/>
  <c r="K25" i="12"/>
  <c r="V25" i="12"/>
  <c r="G26" i="12"/>
  <c r="M26" i="12" s="1"/>
  <c r="M25" i="12" s="1"/>
  <c r="I26" i="12"/>
  <c r="I25" i="12" s="1"/>
  <c r="K26" i="12"/>
  <c r="O26" i="12"/>
  <c r="O25" i="12" s="1"/>
  <c r="Q26" i="12"/>
  <c r="Q25" i="12" s="1"/>
  <c r="V26" i="12"/>
  <c r="G29" i="12"/>
  <c r="I29" i="12"/>
  <c r="K29" i="12"/>
  <c r="K28" i="12" s="1"/>
  <c r="M29" i="12"/>
  <c r="O29" i="12"/>
  <c r="Q29" i="12"/>
  <c r="V29" i="12"/>
  <c r="V28" i="12" s="1"/>
  <c r="G32" i="12"/>
  <c r="G28" i="12" s="1"/>
  <c r="I32" i="12"/>
  <c r="K32" i="12"/>
  <c r="M32" i="12"/>
  <c r="O32" i="12"/>
  <c r="O28" i="12" s="1"/>
  <c r="Q32" i="12"/>
  <c r="V32" i="12"/>
  <c r="G35" i="12"/>
  <c r="M35" i="12" s="1"/>
  <c r="I35" i="12"/>
  <c r="K35" i="12"/>
  <c r="O35" i="12"/>
  <c r="Q35" i="12"/>
  <c r="V35" i="12"/>
  <c r="G37" i="12"/>
  <c r="M37" i="12" s="1"/>
  <c r="I37" i="12"/>
  <c r="I28" i="12" s="1"/>
  <c r="K37" i="12"/>
  <c r="O37" i="12"/>
  <c r="Q37" i="12"/>
  <c r="Q28" i="12" s="1"/>
  <c r="V37" i="12"/>
  <c r="G39" i="12"/>
  <c r="I39" i="12"/>
  <c r="K39" i="12"/>
  <c r="M39" i="12"/>
  <c r="O39" i="12"/>
  <c r="Q39" i="12"/>
  <c r="V39" i="12"/>
  <c r="K41" i="12"/>
  <c r="V41" i="12"/>
  <c r="G42" i="12"/>
  <c r="M42" i="12" s="1"/>
  <c r="M41" i="12" s="1"/>
  <c r="I42" i="12"/>
  <c r="I41" i="12" s="1"/>
  <c r="K42" i="12"/>
  <c r="O42" i="12"/>
  <c r="O41" i="12" s="1"/>
  <c r="Q42" i="12"/>
  <c r="Q41" i="12" s="1"/>
  <c r="V42" i="12"/>
  <c r="G46" i="12"/>
  <c r="I46" i="12"/>
  <c r="K46" i="12"/>
  <c r="K45" i="12" s="1"/>
  <c r="M46" i="12"/>
  <c r="O46" i="12"/>
  <c r="Q46" i="12"/>
  <c r="V46" i="12"/>
  <c r="V45" i="12" s="1"/>
  <c r="G48" i="12"/>
  <c r="G45" i="12" s="1"/>
  <c r="I48" i="12"/>
  <c r="K48" i="12"/>
  <c r="M48" i="12"/>
  <c r="O48" i="12"/>
  <c r="O45" i="12" s="1"/>
  <c r="Q48" i="12"/>
  <c r="V48" i="12"/>
  <c r="G51" i="12"/>
  <c r="M51" i="12" s="1"/>
  <c r="I51" i="12"/>
  <c r="K51" i="12"/>
  <c r="O51" i="12"/>
  <c r="Q51" i="12"/>
  <c r="V51" i="12"/>
  <c r="G55" i="12"/>
  <c r="M55" i="12" s="1"/>
  <c r="I55" i="12"/>
  <c r="I45" i="12" s="1"/>
  <c r="K55" i="12"/>
  <c r="O55" i="12"/>
  <c r="Q55" i="12"/>
  <c r="Q45" i="12" s="1"/>
  <c r="V55" i="12"/>
  <c r="G59" i="12"/>
  <c r="G58" i="12" s="1"/>
  <c r="I59" i="12"/>
  <c r="K59" i="12"/>
  <c r="M59" i="12"/>
  <c r="O59" i="12"/>
  <c r="O58" i="12" s="1"/>
  <c r="Q59" i="12"/>
  <c r="V59" i="12"/>
  <c r="G62" i="12"/>
  <c r="M62" i="12" s="1"/>
  <c r="I62" i="12"/>
  <c r="K62" i="12"/>
  <c r="O62" i="12"/>
  <c r="Q62" i="12"/>
  <c r="V62" i="12"/>
  <c r="G64" i="12"/>
  <c r="M64" i="12" s="1"/>
  <c r="I64" i="12"/>
  <c r="I58" i="12" s="1"/>
  <c r="K64" i="12"/>
  <c r="O64" i="12"/>
  <c r="Q64" i="12"/>
  <c r="Q58" i="12" s="1"/>
  <c r="V64" i="12"/>
  <c r="G66" i="12"/>
  <c r="I66" i="12"/>
  <c r="K66" i="12"/>
  <c r="K58" i="12" s="1"/>
  <c r="M66" i="12"/>
  <c r="O66" i="12"/>
  <c r="Q66" i="12"/>
  <c r="V66" i="12"/>
  <c r="V58" i="12" s="1"/>
  <c r="G68" i="12"/>
  <c r="I68" i="12"/>
  <c r="K68" i="12"/>
  <c r="M68" i="12"/>
  <c r="O68" i="12"/>
  <c r="Q68" i="12"/>
  <c r="V68" i="12"/>
  <c r="G70" i="12"/>
  <c r="M70" i="12" s="1"/>
  <c r="I70" i="12"/>
  <c r="K70" i="12"/>
  <c r="O70" i="12"/>
  <c r="Q70" i="12"/>
  <c r="V70" i="12"/>
  <c r="G72" i="12"/>
  <c r="M72" i="12" s="1"/>
  <c r="I72" i="12"/>
  <c r="K72" i="12"/>
  <c r="O72" i="12"/>
  <c r="Q72" i="12"/>
  <c r="V72" i="12"/>
  <c r="G74" i="12"/>
  <c r="I74" i="12"/>
  <c r="K74" i="12"/>
  <c r="M74" i="12"/>
  <c r="O74" i="12"/>
  <c r="Q74" i="12"/>
  <c r="V74" i="12"/>
  <c r="K76" i="12"/>
  <c r="V76" i="12"/>
  <c r="G77" i="12"/>
  <c r="M77" i="12" s="1"/>
  <c r="I77" i="12"/>
  <c r="I76" i="12" s="1"/>
  <c r="K77" i="12"/>
  <c r="O77" i="12"/>
  <c r="O76" i="12" s="1"/>
  <c r="Q77" i="12"/>
  <c r="Q76" i="12" s="1"/>
  <c r="V77" i="12"/>
  <c r="G79" i="12"/>
  <c r="M79" i="12" s="1"/>
  <c r="I79" i="12"/>
  <c r="K79" i="12"/>
  <c r="O79" i="12"/>
  <c r="Q79" i="12"/>
  <c r="V79" i="12"/>
  <c r="I81" i="12"/>
  <c r="K81" i="12"/>
  <c r="Q81" i="12"/>
  <c r="V81" i="12"/>
  <c r="G82" i="12"/>
  <c r="G81" i="12" s="1"/>
  <c r="I82" i="12"/>
  <c r="K82" i="12"/>
  <c r="M82" i="12"/>
  <c r="M81" i="12" s="1"/>
  <c r="O82" i="12"/>
  <c r="O81" i="12" s="1"/>
  <c r="Q82" i="12"/>
  <c r="V82" i="12"/>
  <c r="G85" i="12"/>
  <c r="M85" i="12" s="1"/>
  <c r="I85" i="12"/>
  <c r="I84" i="12" s="1"/>
  <c r="K85" i="12"/>
  <c r="K84" i="12" s="1"/>
  <c r="O85" i="12"/>
  <c r="Q85" i="12"/>
  <c r="Q84" i="12" s="1"/>
  <c r="V85" i="12"/>
  <c r="V84" i="12" s="1"/>
  <c r="G87" i="12"/>
  <c r="I87" i="12"/>
  <c r="K87" i="12"/>
  <c r="M87" i="12"/>
  <c r="O87" i="12"/>
  <c r="Q87" i="12"/>
  <c r="V87" i="12"/>
  <c r="G89" i="12"/>
  <c r="I89" i="12"/>
  <c r="K89" i="12"/>
  <c r="M89" i="12"/>
  <c r="O89" i="12"/>
  <c r="Q89" i="12"/>
  <c r="V89" i="12"/>
  <c r="G91" i="12"/>
  <c r="M91" i="12" s="1"/>
  <c r="I91" i="12"/>
  <c r="K91" i="12"/>
  <c r="O91" i="12"/>
  <c r="O84" i="12" s="1"/>
  <c r="Q91" i="12"/>
  <c r="V91" i="12"/>
  <c r="G93" i="12"/>
  <c r="M93" i="12" s="1"/>
  <c r="I93" i="12"/>
  <c r="K93" i="12"/>
  <c r="O93" i="12"/>
  <c r="Q93" i="12"/>
  <c r="V93" i="12"/>
  <c r="G95" i="12"/>
  <c r="I95" i="12"/>
  <c r="K95" i="12"/>
  <c r="M95" i="12"/>
  <c r="O95" i="12"/>
  <c r="Q95" i="12"/>
  <c r="V95" i="12"/>
  <c r="G97" i="12"/>
  <c r="I97" i="12"/>
  <c r="K97" i="12"/>
  <c r="M97" i="12"/>
  <c r="O97" i="12"/>
  <c r="Q97" i="12"/>
  <c r="V97" i="12"/>
  <c r="G100" i="12"/>
  <c r="O100" i="12"/>
  <c r="G101" i="12"/>
  <c r="M101" i="12" s="1"/>
  <c r="M100" i="12" s="1"/>
  <c r="I101" i="12"/>
  <c r="I100" i="12" s="1"/>
  <c r="K101" i="12"/>
  <c r="K100" i="12" s="1"/>
  <c r="O101" i="12"/>
  <c r="Q101" i="12"/>
  <c r="Q100" i="12" s="1"/>
  <c r="V101" i="12"/>
  <c r="V100" i="12" s="1"/>
  <c r="G103" i="12"/>
  <c r="G102" i="12" s="1"/>
  <c r="I103" i="12"/>
  <c r="K103" i="12"/>
  <c r="M103" i="12"/>
  <c r="O103" i="12"/>
  <c r="O102" i="12" s="1"/>
  <c r="Q103" i="12"/>
  <c r="V103" i="12"/>
  <c r="G105" i="12"/>
  <c r="M105" i="12" s="1"/>
  <c r="I105" i="12"/>
  <c r="K105" i="12"/>
  <c r="O105" i="12"/>
  <c r="Q105" i="12"/>
  <c r="V105" i="12"/>
  <c r="G108" i="12"/>
  <c r="M108" i="12" s="1"/>
  <c r="I108" i="12"/>
  <c r="I102" i="12" s="1"/>
  <c r="K108" i="12"/>
  <c r="O108" i="12"/>
  <c r="Q108" i="12"/>
  <c r="Q102" i="12" s="1"/>
  <c r="V108" i="12"/>
  <c r="G110" i="12"/>
  <c r="I110" i="12"/>
  <c r="K110" i="12"/>
  <c r="K102" i="12" s="1"/>
  <c r="M110" i="12"/>
  <c r="O110" i="12"/>
  <c r="Q110" i="12"/>
  <c r="V110" i="12"/>
  <c r="V102" i="12" s="1"/>
  <c r="G112" i="12"/>
  <c r="I112" i="12"/>
  <c r="K112" i="12"/>
  <c r="M112" i="12"/>
  <c r="O112" i="12"/>
  <c r="Q112" i="12"/>
  <c r="V112" i="12"/>
  <c r="G118" i="12"/>
  <c r="M118" i="12" s="1"/>
  <c r="I118" i="12"/>
  <c r="K118" i="12"/>
  <c r="O118" i="12"/>
  <c r="Q118" i="12"/>
  <c r="V118" i="12"/>
  <c r="G120" i="12"/>
  <c r="I120" i="12"/>
  <c r="K120" i="12"/>
  <c r="K119" i="12" s="1"/>
  <c r="M120" i="12"/>
  <c r="O120" i="12"/>
  <c r="Q120" i="12"/>
  <c r="V120" i="12"/>
  <c r="V119" i="12" s="1"/>
  <c r="G121" i="12"/>
  <c r="I121" i="12"/>
  <c r="K121" i="12"/>
  <c r="M121" i="12"/>
  <c r="O121" i="12"/>
  <c r="Q121" i="12"/>
  <c r="V121" i="12"/>
  <c r="G122" i="12"/>
  <c r="G119" i="12" s="1"/>
  <c r="I122" i="12"/>
  <c r="K122" i="12"/>
  <c r="O122" i="12"/>
  <c r="O119" i="12" s="1"/>
  <c r="Q122" i="12"/>
  <c r="V122" i="12"/>
  <c r="G123" i="12"/>
  <c r="M123" i="12" s="1"/>
  <c r="I123" i="12"/>
  <c r="I119" i="12" s="1"/>
  <c r="K123" i="12"/>
  <c r="O123" i="12"/>
  <c r="Q123" i="12"/>
  <c r="Q119" i="12" s="1"/>
  <c r="V123" i="12"/>
  <c r="G125" i="12"/>
  <c r="I125" i="12"/>
  <c r="K125" i="12"/>
  <c r="M125" i="12"/>
  <c r="O125" i="12"/>
  <c r="Q125" i="12"/>
  <c r="V125" i="12"/>
  <c r="G127" i="12"/>
  <c r="I127" i="12"/>
  <c r="K127" i="12"/>
  <c r="M127" i="12"/>
  <c r="O127" i="12"/>
  <c r="Q127" i="12"/>
  <c r="V127" i="12"/>
  <c r="G129" i="12"/>
  <c r="M129" i="12" s="1"/>
  <c r="I129" i="12"/>
  <c r="I128" i="12" s="1"/>
  <c r="K129" i="12"/>
  <c r="K128" i="12" s="1"/>
  <c r="O129" i="12"/>
  <c r="Q129" i="12"/>
  <c r="Q128" i="12" s="1"/>
  <c r="V129" i="12"/>
  <c r="V128" i="12" s="1"/>
  <c r="G131" i="12"/>
  <c r="I131" i="12"/>
  <c r="K131" i="12"/>
  <c r="M131" i="12"/>
  <c r="O131" i="12"/>
  <c r="Q131" i="12"/>
  <c r="V131" i="12"/>
  <c r="G133" i="12"/>
  <c r="I133" i="12"/>
  <c r="K133" i="12"/>
  <c r="M133" i="12"/>
  <c r="O133" i="12"/>
  <c r="Q133" i="12"/>
  <c r="V133" i="12"/>
  <c r="G135" i="12"/>
  <c r="M135" i="12" s="1"/>
  <c r="I135" i="12"/>
  <c r="K135" i="12"/>
  <c r="O135" i="12"/>
  <c r="O128" i="12" s="1"/>
  <c r="Q135" i="12"/>
  <c r="V135" i="12"/>
  <c r="G138" i="12"/>
  <c r="M138" i="12" s="1"/>
  <c r="I138" i="12"/>
  <c r="K138" i="12"/>
  <c r="O138" i="12"/>
  <c r="Q138" i="12"/>
  <c r="V138" i="12"/>
  <c r="G140" i="12"/>
  <c r="I140" i="12"/>
  <c r="K140" i="12"/>
  <c r="M140" i="12"/>
  <c r="O140" i="12"/>
  <c r="Q140" i="12"/>
  <c r="V140" i="12"/>
  <c r="G142" i="12"/>
  <c r="I142" i="12"/>
  <c r="K142" i="12"/>
  <c r="M142" i="12"/>
  <c r="O142" i="12"/>
  <c r="Q142" i="12"/>
  <c r="V142" i="12"/>
  <c r="G144" i="12"/>
  <c r="M144" i="12" s="1"/>
  <c r="I144" i="12"/>
  <c r="K144" i="12"/>
  <c r="O144" i="12"/>
  <c r="Q144" i="12"/>
  <c r="V144" i="12"/>
  <c r="G146" i="12"/>
  <c r="M146" i="12" s="1"/>
  <c r="I146" i="12"/>
  <c r="K146" i="12"/>
  <c r="O146" i="12"/>
  <c r="Q146" i="12"/>
  <c r="V146" i="12"/>
  <c r="G148" i="12"/>
  <c r="I148" i="12"/>
  <c r="K148" i="12"/>
  <c r="M148" i="12"/>
  <c r="O148" i="12"/>
  <c r="Q148" i="12"/>
  <c r="V148" i="12"/>
  <c r="G150" i="12"/>
  <c r="I150" i="12"/>
  <c r="K150" i="12"/>
  <c r="M150" i="12"/>
  <c r="O150" i="12"/>
  <c r="Q150" i="12"/>
  <c r="V150" i="12"/>
  <c r="G153" i="12"/>
  <c r="M153" i="12" s="1"/>
  <c r="I153" i="12"/>
  <c r="K153" i="12"/>
  <c r="O153" i="12"/>
  <c r="Q153" i="12"/>
  <c r="V153" i="12"/>
  <c r="G155" i="12"/>
  <c r="I155" i="12"/>
  <c r="K155" i="12"/>
  <c r="K154" i="12" s="1"/>
  <c r="M155" i="12"/>
  <c r="O155" i="12"/>
  <c r="Q155" i="12"/>
  <c r="V155" i="12"/>
  <c r="V154" i="12" s="1"/>
  <c r="G159" i="12"/>
  <c r="I159" i="12"/>
  <c r="K159" i="12"/>
  <c r="M159" i="12"/>
  <c r="O159" i="12"/>
  <c r="Q159" i="12"/>
  <c r="V159" i="12"/>
  <c r="G161" i="12"/>
  <c r="G154" i="12" s="1"/>
  <c r="I161" i="12"/>
  <c r="K161" i="12"/>
  <c r="O161" i="12"/>
  <c r="O154" i="12" s="1"/>
  <c r="Q161" i="12"/>
  <c r="V161" i="12"/>
  <c r="G163" i="12"/>
  <c r="M163" i="12" s="1"/>
  <c r="I163" i="12"/>
  <c r="I154" i="12" s="1"/>
  <c r="K163" i="12"/>
  <c r="O163" i="12"/>
  <c r="Q163" i="12"/>
  <c r="Q154" i="12" s="1"/>
  <c r="V163" i="12"/>
  <c r="G165" i="12"/>
  <c r="I165" i="12"/>
  <c r="K165" i="12"/>
  <c r="M165" i="12"/>
  <c r="O165" i="12"/>
  <c r="Q165" i="12"/>
  <c r="V165" i="12"/>
  <c r="G167" i="12"/>
  <c r="I167" i="12"/>
  <c r="K167" i="12"/>
  <c r="M167" i="12"/>
  <c r="O167" i="12"/>
  <c r="Q167" i="12"/>
  <c r="V167" i="12"/>
  <c r="G170" i="12"/>
  <c r="M170" i="12" s="1"/>
  <c r="I170" i="12"/>
  <c r="K170" i="12"/>
  <c r="O170" i="12"/>
  <c r="Q170" i="12"/>
  <c r="V170" i="12"/>
  <c r="G172" i="12"/>
  <c r="M172" i="12" s="1"/>
  <c r="I172" i="12"/>
  <c r="K172" i="12"/>
  <c r="O172" i="12"/>
  <c r="Q172" i="12"/>
  <c r="V172" i="12"/>
  <c r="G175" i="12"/>
  <c r="I175" i="12"/>
  <c r="K175" i="12"/>
  <c r="M175" i="12"/>
  <c r="O175" i="12"/>
  <c r="Q175" i="12"/>
  <c r="V175" i="12"/>
  <c r="K176" i="12"/>
  <c r="V176" i="12"/>
  <c r="G177" i="12"/>
  <c r="G176" i="12" s="1"/>
  <c r="I177" i="12"/>
  <c r="I176" i="12" s="1"/>
  <c r="K177" i="12"/>
  <c r="O177" i="12"/>
  <c r="O176" i="12" s="1"/>
  <c r="Q177" i="12"/>
  <c r="Q176" i="12" s="1"/>
  <c r="V177" i="12"/>
  <c r="G181" i="12"/>
  <c r="I181" i="12"/>
  <c r="K181" i="12"/>
  <c r="K180" i="12" s="1"/>
  <c r="M181" i="12"/>
  <c r="O181" i="12"/>
  <c r="Q181" i="12"/>
  <c r="V181" i="12"/>
  <c r="V180" i="12" s="1"/>
  <c r="G185" i="12"/>
  <c r="I185" i="12"/>
  <c r="K185" i="12"/>
  <c r="M185" i="12"/>
  <c r="O185" i="12"/>
  <c r="Q185" i="12"/>
  <c r="V185" i="12"/>
  <c r="G187" i="12"/>
  <c r="G180" i="12" s="1"/>
  <c r="I187" i="12"/>
  <c r="K187" i="12"/>
  <c r="O187" i="12"/>
  <c r="O180" i="12" s="1"/>
  <c r="Q187" i="12"/>
  <c r="V187" i="12"/>
  <c r="G190" i="12"/>
  <c r="M190" i="12" s="1"/>
  <c r="I190" i="12"/>
  <c r="I180" i="12" s="1"/>
  <c r="K190" i="12"/>
  <c r="O190" i="12"/>
  <c r="Q190" i="12"/>
  <c r="Q180" i="12" s="1"/>
  <c r="V190" i="12"/>
  <c r="G192" i="12"/>
  <c r="I192" i="12"/>
  <c r="K192" i="12"/>
  <c r="M192" i="12"/>
  <c r="O192" i="12"/>
  <c r="Q192" i="12"/>
  <c r="V192" i="12"/>
  <c r="G196" i="12"/>
  <c r="G195" i="12" s="1"/>
  <c r="I196" i="12"/>
  <c r="I195" i="12" s="1"/>
  <c r="K196" i="12"/>
  <c r="O196" i="12"/>
  <c r="O195" i="12" s="1"/>
  <c r="Q196" i="12"/>
  <c r="Q195" i="12" s="1"/>
  <c r="V196" i="12"/>
  <c r="G198" i="12"/>
  <c r="M198" i="12" s="1"/>
  <c r="I198" i="12"/>
  <c r="K198" i="12"/>
  <c r="O198" i="12"/>
  <c r="Q198" i="12"/>
  <c r="V198" i="12"/>
  <c r="G199" i="12"/>
  <c r="I199" i="12"/>
  <c r="K199" i="12"/>
  <c r="K195" i="12" s="1"/>
  <c r="M199" i="12"/>
  <c r="O199" i="12"/>
  <c r="Q199" i="12"/>
  <c r="V199" i="12"/>
  <c r="V195" i="12" s="1"/>
  <c r="G200" i="12"/>
  <c r="I200" i="12"/>
  <c r="K200" i="12"/>
  <c r="M200" i="12"/>
  <c r="O200" i="12"/>
  <c r="Q200" i="12"/>
  <c r="V200" i="12"/>
  <c r="G201" i="12"/>
  <c r="M201" i="12" s="1"/>
  <c r="I201" i="12"/>
  <c r="K201" i="12"/>
  <c r="O201" i="12"/>
  <c r="Q201" i="12"/>
  <c r="V201" i="12"/>
  <c r="G204" i="12"/>
  <c r="I204" i="12"/>
  <c r="K204" i="12"/>
  <c r="K203" i="12" s="1"/>
  <c r="M204" i="12"/>
  <c r="O204" i="12"/>
  <c r="Q204" i="12"/>
  <c r="V204" i="12"/>
  <c r="V203" i="12" s="1"/>
  <c r="G206" i="12"/>
  <c r="I206" i="12"/>
  <c r="K206" i="12"/>
  <c r="M206" i="12"/>
  <c r="O206" i="12"/>
  <c r="Q206" i="12"/>
  <c r="V206" i="12"/>
  <c r="G208" i="12"/>
  <c r="M208" i="12" s="1"/>
  <c r="I208" i="12"/>
  <c r="K208" i="12"/>
  <c r="O208" i="12"/>
  <c r="O203" i="12" s="1"/>
  <c r="Q208" i="12"/>
  <c r="V208" i="12"/>
  <c r="G210" i="12"/>
  <c r="M210" i="12" s="1"/>
  <c r="I210" i="12"/>
  <c r="I203" i="12" s="1"/>
  <c r="K210" i="12"/>
  <c r="O210" i="12"/>
  <c r="Q210" i="12"/>
  <c r="Q203" i="12" s="1"/>
  <c r="V210" i="12"/>
  <c r="G213" i="12"/>
  <c r="G212" i="12" s="1"/>
  <c r="I213" i="12"/>
  <c r="K213" i="12"/>
  <c r="M213" i="12"/>
  <c r="O213" i="12"/>
  <c r="O212" i="12" s="1"/>
  <c r="Q213" i="12"/>
  <c r="V213" i="12"/>
  <c r="G215" i="12"/>
  <c r="M215" i="12" s="1"/>
  <c r="I215" i="12"/>
  <c r="K215" i="12"/>
  <c r="O215" i="12"/>
  <c r="Q215" i="12"/>
  <c r="V215" i="12"/>
  <c r="G217" i="12"/>
  <c r="M217" i="12" s="1"/>
  <c r="I217" i="12"/>
  <c r="I212" i="12" s="1"/>
  <c r="K217" i="12"/>
  <c r="O217" i="12"/>
  <c r="Q217" i="12"/>
  <c r="Q212" i="12" s="1"/>
  <c r="V217" i="12"/>
  <c r="G219" i="12"/>
  <c r="I219" i="12"/>
  <c r="K219" i="12"/>
  <c r="K212" i="12" s="1"/>
  <c r="M219" i="12"/>
  <c r="O219" i="12"/>
  <c r="Q219" i="12"/>
  <c r="V219" i="12"/>
  <c r="V212" i="12" s="1"/>
  <c r="G221" i="12"/>
  <c r="I221" i="12"/>
  <c r="K221" i="12"/>
  <c r="M221" i="12"/>
  <c r="O221" i="12"/>
  <c r="Q221" i="12"/>
  <c r="V221" i="12"/>
  <c r="G223" i="12"/>
  <c r="M223" i="12" s="1"/>
  <c r="I223" i="12"/>
  <c r="K223" i="12"/>
  <c r="O223" i="12"/>
  <c r="Q223" i="12"/>
  <c r="V223" i="12"/>
  <c r="AE226" i="12"/>
  <c r="AF226" i="12"/>
  <c r="I20" i="1"/>
  <c r="I19" i="1"/>
  <c r="I18" i="1"/>
  <c r="I17" i="1"/>
  <c r="I16" i="1"/>
  <c r="I98" i="1"/>
  <c r="J97" i="1" s="1"/>
  <c r="F46" i="1"/>
  <c r="G46" i="1"/>
  <c r="G25" i="1" s="1"/>
  <c r="A25" i="1" s="1"/>
  <c r="H45" i="1"/>
  <c r="I45" i="1" s="1"/>
  <c r="H44" i="1"/>
  <c r="I44" i="1" s="1"/>
  <c r="H42" i="1"/>
  <c r="I42" i="1" s="1"/>
  <c r="H40" i="1"/>
  <c r="I40" i="1" s="1"/>
  <c r="H39" i="1"/>
  <c r="H46" i="1" s="1"/>
  <c r="J28" i="1"/>
  <c r="J26" i="1"/>
  <c r="G38" i="1"/>
  <c r="F38" i="1"/>
  <c r="J23" i="1"/>
  <c r="J24" i="1"/>
  <c r="J25" i="1"/>
  <c r="J27" i="1"/>
  <c r="E24" i="1"/>
  <c r="E26" i="1"/>
  <c r="J61" i="1" l="1"/>
  <c r="J65" i="1"/>
  <c r="J66" i="1"/>
  <c r="J72" i="1"/>
  <c r="J78" i="1"/>
  <c r="J88" i="1"/>
  <c r="J63" i="1"/>
  <c r="J62" i="1"/>
  <c r="J68" i="1"/>
  <c r="J70" i="1"/>
  <c r="J74" i="1"/>
  <c r="J76" i="1"/>
  <c r="J80" i="1"/>
  <c r="J82" i="1"/>
  <c r="J84" i="1"/>
  <c r="J86" i="1"/>
  <c r="J91" i="1"/>
  <c r="J60" i="1"/>
  <c r="J64" i="1"/>
  <c r="J67" i="1"/>
  <c r="J69" i="1"/>
  <c r="J71" i="1"/>
  <c r="J73" i="1"/>
  <c r="J75" i="1"/>
  <c r="J77" i="1"/>
  <c r="J79" i="1"/>
  <c r="J81" i="1"/>
  <c r="J83" i="1"/>
  <c r="J85" i="1"/>
  <c r="J87" i="1"/>
  <c r="J89" i="1"/>
  <c r="J90" i="1"/>
  <c r="A26" i="1"/>
  <c r="G26" i="1"/>
  <c r="G28" i="1"/>
  <c r="G23" i="1"/>
  <c r="M62" i="16"/>
  <c r="M69" i="16"/>
  <c r="M56" i="16"/>
  <c r="M55" i="16" s="1"/>
  <c r="M44" i="16"/>
  <c r="M43" i="16" s="1"/>
  <c r="M36" i="16"/>
  <c r="M32" i="16" s="1"/>
  <c r="M28" i="16"/>
  <c r="M27" i="16" s="1"/>
  <c r="M20" i="16"/>
  <c r="M19" i="16" s="1"/>
  <c r="M16" i="16"/>
  <c r="M14" i="16" s="1"/>
  <c r="M12" i="16"/>
  <c r="M8" i="16" s="1"/>
  <c r="M15" i="15"/>
  <c r="AF46" i="15"/>
  <c r="M35" i="15"/>
  <c r="M34" i="15" s="1"/>
  <c r="M31" i="15"/>
  <c r="M29" i="15" s="1"/>
  <c r="M20" i="15"/>
  <c r="M19" i="15" s="1"/>
  <c r="M13" i="14"/>
  <c r="M87" i="14"/>
  <c r="G87" i="14"/>
  <c r="G13" i="14"/>
  <c r="AF103" i="14"/>
  <c r="M100" i="14"/>
  <c r="M97" i="14" s="1"/>
  <c r="M60" i="13"/>
  <c r="M13" i="13"/>
  <c r="M55" i="13"/>
  <c r="M49" i="13"/>
  <c r="M41" i="13" s="1"/>
  <c r="M18" i="13"/>
  <c r="M17" i="13" s="1"/>
  <c r="M212" i="12"/>
  <c r="M84" i="12"/>
  <c r="M45" i="12"/>
  <c r="M28" i="12"/>
  <c r="M203" i="12"/>
  <c r="M58" i="12"/>
  <c r="M128" i="12"/>
  <c r="M102" i="12"/>
  <c r="M76" i="12"/>
  <c r="M13" i="12"/>
  <c r="G203" i="12"/>
  <c r="M196" i="12"/>
  <c r="M195" i="12" s="1"/>
  <c r="M187" i="12"/>
  <c r="M180" i="12" s="1"/>
  <c r="M177" i="12"/>
  <c r="M176" i="12" s="1"/>
  <c r="G76" i="12"/>
  <c r="G41" i="12"/>
  <c r="G25" i="12"/>
  <c r="G13" i="12"/>
  <c r="G128" i="12"/>
  <c r="G84" i="12"/>
  <c r="M161" i="12"/>
  <c r="M154" i="12" s="1"/>
  <c r="M122" i="12"/>
  <c r="M119" i="12" s="1"/>
  <c r="I21" i="1"/>
  <c r="J92" i="1"/>
  <c r="J94" i="1"/>
  <c r="J96" i="1"/>
  <c r="J93" i="1"/>
  <c r="J95" i="1"/>
  <c r="I39" i="1"/>
  <c r="I46" i="1" s="1"/>
  <c r="J98" i="1" l="1"/>
  <c r="A23" i="1"/>
  <c r="J45" i="1"/>
  <c r="J41" i="1"/>
  <c r="J42" i="1"/>
  <c r="J44" i="1"/>
  <c r="J40" i="1"/>
  <c r="J43" i="1"/>
  <c r="J39" i="1"/>
  <c r="J46" i="1" s="1"/>
  <c r="G24" i="1" l="1"/>
  <c r="A27" i="1" s="1"/>
  <c r="A24" i="1"/>
  <c r="G29" i="1" l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Jiří Churý</author>
  </authors>
  <commentList>
    <comment ref="S6" authorId="0" shapeId="0" xr:uid="{3D8F2D14-AFD3-4D4F-97DE-A87655929555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903ACF2C-423C-4767-9815-99FED0B5D5A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Jiří Churý</author>
  </authors>
  <commentList>
    <comment ref="S6" authorId="0" shapeId="0" xr:uid="{26A8797E-D48F-4042-8AB3-5BEBF4C6A199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6BF04C9C-F359-43E3-8E88-222BDF11CB74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Jiří Churý</author>
  </authors>
  <commentList>
    <comment ref="S6" authorId="0" shapeId="0" xr:uid="{C349682F-9B61-4002-BA2D-5AA1BC11D68B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569D9D40-74FD-4CC3-BD69-018D7170EB0F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Jiří Churý</author>
  </authors>
  <commentList>
    <comment ref="S6" authorId="0" shapeId="0" xr:uid="{95502EEB-462C-451F-B3D7-F3CF13B03876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F34435F0-9762-486D-8ED8-7BA2D4484287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Jiří Churý</author>
  </authors>
  <commentList>
    <comment ref="S6" authorId="0" shapeId="0" xr:uid="{D6F99A7F-4D31-485F-BC83-BD7B08D74063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F2F9EAC0-305C-42DE-810C-DA8297B16333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<sst xmlns="http://schemas.openxmlformats.org/spreadsheetml/2006/main" count="3136" uniqueCount="857">
  <si>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</si>
  <si>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</si>
  <si>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</si>
  <si>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</si>
  <si>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</si>
  <si>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</si>
  <si>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</si>
  <si>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</si>
  <si>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</si>
  <si>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</si>
  <si>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</si>
  <si>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</si>
  <si>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</si>
  <si>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</si>
  <si>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</si>
  <si>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</si>
  <si>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</si>
  <si>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</si>
  <si>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</si>
  <si>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</si>
  <si>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</si>
  <si>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</si>
  <si>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</si>
  <si>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</si>
  <si>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</si>
  <si>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</si>
  <si>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</si>
  <si>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</si>
  <si>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</si>
  <si>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</si>
  <si>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</si>
  <si>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</si>
  <si>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</si>
  <si>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</si>
  <si>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</si>
  <si>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</si>
  <si>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</si>
  <si>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</si>
  <si>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</si>
  <si>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</si>
  <si>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</si>
  <si>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</si>
  <si>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</si>
  <si>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FK04/2024</t>
  </si>
  <si>
    <t>Nemocnice TGM Hodonín Purkyňova 2731/11</t>
  </si>
  <si>
    <t>Stavba</t>
  </si>
  <si>
    <t>SO01</t>
  </si>
  <si>
    <t>Nemocnice Hodonín - šatny</t>
  </si>
  <si>
    <t>D.1.1</t>
  </si>
  <si>
    <t>ASŘ</t>
  </si>
  <si>
    <t>D.1.2</t>
  </si>
  <si>
    <t>ZTI</t>
  </si>
  <si>
    <t>D.1.3</t>
  </si>
  <si>
    <t>VZT</t>
  </si>
  <si>
    <t>D.1.4</t>
  </si>
  <si>
    <t>UT</t>
  </si>
  <si>
    <t>D.1.6</t>
  </si>
  <si>
    <t>Elekroinstalace</t>
  </si>
  <si>
    <t>Celkem za stavbu</t>
  </si>
  <si>
    <t>CZK</t>
  </si>
  <si>
    <t>#POPS</t>
  </si>
  <si>
    <t>Popis stavby: FK04/2024 - Nemocnice TGM Hodonín Purkyňova 2731/11</t>
  </si>
  <si>
    <t>#POPO</t>
  </si>
  <si>
    <t>Popis objektu: SO01 - Nemocnice Hodonín - šatny</t>
  </si>
  <si>
    <t>#POPR</t>
  </si>
  <si>
    <t>Popis rozpočtu: D.1.1 - ASŘ</t>
  </si>
  <si>
    <t>Popis rozpočtu: D.1.2 - ZTI</t>
  </si>
  <si>
    <t>Popis rozpočtu: D.1.3 - VZT</t>
  </si>
  <si>
    <t>Popis rozpočtu: D.1.4 - UT</t>
  </si>
  <si>
    <t>Popis rozpočtu: D.1.6 - Elekroinstalace</t>
  </si>
  <si>
    <t>Rekapitulace dílů</t>
  </si>
  <si>
    <t>Typ dílu</t>
  </si>
  <si>
    <t>1</t>
  </si>
  <si>
    <t>Zemní práce</t>
  </si>
  <si>
    <t>3</t>
  </si>
  <si>
    <t>Svislé a kompletní konstrukce</t>
  </si>
  <si>
    <t>4</t>
  </si>
  <si>
    <t>Vodorovné konstrukce</t>
  </si>
  <si>
    <t>416</t>
  </si>
  <si>
    <t>Podhledy a mezistropy montované lehké</t>
  </si>
  <si>
    <t>6</t>
  </si>
  <si>
    <t>Úpravy povrchu, podlahy</t>
  </si>
  <si>
    <t>61</t>
  </si>
  <si>
    <t>Úpravy povrchů vnitřní</t>
  </si>
  <si>
    <t>63</t>
  </si>
  <si>
    <t>Podlahy a podlahové konstrukce</t>
  </si>
  <si>
    <t>64</t>
  </si>
  <si>
    <t>Výplně otvorů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</si>
  <si>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</si>
  <si>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</si>
  <si>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</si>
  <si>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</si>
  <si>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</si>
  <si>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</si>
  <si>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711</t>
  </si>
  <si>
    <t>Izolace proti vodě</t>
  </si>
  <si>
    <t>721</t>
  </si>
  <si>
    <t>Vnitřní kanalizace</t>
  </si>
  <si>
    <t>722</t>
  </si>
  <si>
    <t>Vnitřní vodovod</t>
  </si>
  <si>
    <t>725</t>
  </si>
  <si>
    <t>Zařizovací předměty</t>
  </si>
  <si>
    <t>733</t>
  </si>
  <si>
    <t>Rozvod potrubí</t>
  </si>
  <si>
    <t>734</t>
  </si>
  <si>
    <t>Armatury</t>
  </si>
  <si>
    <t>735</t>
  </si>
  <si>
    <t>Otopná tělesa</t>
  </si>
  <si>
    <t>766</t>
  </si>
  <si>
    <t>Konstrukce truhlářské</t>
  </si>
  <si>
    <t>771</t>
  </si>
  <si>
    <t>Podlahy z dlaždic a obklady</t>
  </si>
  <si>
    <t>781</t>
  </si>
  <si>
    <t>Obklady keramické</t>
  </si>
  <si>
    <t>783</t>
  </si>
  <si>
    <t>Nátěry</t>
  </si>
  <si>
    <t>784</t>
  </si>
  <si>
    <t>Malby</t>
  </si>
  <si>
    <t>_2</t>
  </si>
  <si>
    <t>Zařízení č.01 - Větrání prostoru šatny  m. 0.44a  a hygienického zázemí - m.0.44b</t>
  </si>
  <si>
    <t>_3</t>
  </si>
  <si>
    <t>Zařízení č.02 - Úprava stávajícího VZT potrubí v šatně</t>
  </si>
  <si>
    <t>0</t>
  </si>
  <si>
    <t>Poznámky</t>
  </si>
  <si>
    <t>Kabely, vodiče</t>
  </si>
  <si>
    <t>13</t>
  </si>
  <si>
    <t>Krabice, přístroje</t>
  </si>
  <si>
    <t>130</t>
  </si>
  <si>
    <t>Jiné</t>
  </si>
  <si>
    <t>138</t>
  </si>
  <si>
    <t>Stavební elektroinstalace</t>
  </si>
  <si>
    <t>34</t>
  </si>
  <si>
    <t>Svítidla, hlásiče, aj.</t>
  </si>
  <si>
    <t>Rozváděč R11, 1.NP, stávající - rozšíření</t>
  </si>
  <si>
    <t>82</t>
  </si>
  <si>
    <t>Rozváděč RPS1</t>
  </si>
  <si>
    <t>94</t>
  </si>
  <si>
    <t>Ostatní</t>
  </si>
  <si>
    <t>Trubky, lišty, žlaby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</si>
  <si>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</si>
  <si>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</si>
  <si>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</si>
  <si>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</si>
  <si>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</si>
  <si>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</si>
  <si>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</si>
  <si>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</si>
  <si>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</si>
  <si>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</si>
  <si>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</si>
  <si>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</si>
  <si>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</si>
  <si>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</si>
  <si>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</si>
  <si>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</si>
  <si>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</si>
  <si>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</si>
  <si>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</si>
  <si>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</si>
  <si>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</si>
  <si>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</si>
  <si>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</si>
  <si>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</si>
  <si>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</si>
  <si>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</si>
  <si>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</si>
  <si>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</si>
  <si>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</si>
  <si>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</si>
  <si>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</si>
  <si>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</si>
  <si>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</si>
  <si>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139811101R00</t>
  </si>
  <si>
    <t>Vykopávka v uzavřených prostorách v hor.5-7</t>
  </si>
  <si>
    <t>m3</t>
  </si>
  <si>
    <t>RTS 24/ II</t>
  </si>
  <si>
    <t>Práce</t>
  </si>
  <si>
    <t>Běžná</t>
  </si>
  <si>
    <t>POL1_</t>
  </si>
  <si>
    <t>pro ZTI : (3,1+2,65+1,45+3,4+2,7+3,3)*0,8*0,6</t>
  </si>
  <si>
    <t>VV</t>
  </si>
  <si>
    <t>175101101RT2</t>
  </si>
  <si>
    <t>Obsyp potrubí bez prohození sypaniny s dodáním štěrkopísku frakce 0 - 22 mm</t>
  </si>
  <si>
    <t>pro ZTI : (3,1+2,65+1,45+3,4+2,7+3,3)*0,8*0,45</t>
  </si>
  <si>
    <t>317167211R00</t>
  </si>
  <si>
    <t>Překlad Heluz vysoký, nosný 238 x 70 x 1250 mm</t>
  </si>
  <si>
    <t>kus</t>
  </si>
  <si>
    <t>Včetně:</t>
  </si>
  <si>
    <t>POP</t>
  </si>
  <si>
    <t>- podepření plochých překladů v montážním stavu,</t>
  </si>
  <si>
    <t>- dodávky překladů.</t>
  </si>
  <si>
    <t>2</t>
  </si>
  <si>
    <t>342248140R00</t>
  </si>
  <si>
    <t>Příčky POROTHERM 8 Profi, tl. 80 mm</t>
  </si>
  <si>
    <t>m2</t>
  </si>
  <si>
    <t>(1,2*3+0,9*4+0,1*3)*2,1</t>
  </si>
  <si>
    <t>-0,6*2*3-0,45*2</t>
  </si>
  <si>
    <t>342248144R00</t>
  </si>
  <si>
    <t>Příčky POROTHERM 14 Profi, tl. 140 mm</t>
  </si>
  <si>
    <t>(1,067+0,9+0,16+2,5+1)*3</t>
  </si>
  <si>
    <t>-0,9*2,0</t>
  </si>
  <si>
    <t>451572111R00</t>
  </si>
  <si>
    <t>Lože pod potrubí z kameniva těženého 0 - 4 mm</t>
  </si>
  <si>
    <t>pro ZTI : (3,1+2,65+1,45+3,4+2,7+3,3)*0,8*0,15</t>
  </si>
  <si>
    <t>416022123R00</t>
  </si>
  <si>
    <t>Podhled SDK,ocel.dvouúrov.křížový rošt,1x RBI 12,5</t>
  </si>
  <si>
    <t>s úpravou rohů, koutů a hran konstrukcí, přebroušení a tmelení spár,</t>
  </si>
  <si>
    <t>044b : 17,66</t>
  </si>
  <si>
    <t>342264102R00</t>
  </si>
  <si>
    <t>Osazení reviz. dvířek do SDK podhledu, do 0,50 m2</t>
  </si>
  <si>
    <t>s vyřezáním otvoru, osazením rámu s dvířky, prošroubováním a úpravou parotěsné zábrany,</t>
  </si>
  <si>
    <t>5</t>
  </si>
  <si>
    <t>553476620R</t>
  </si>
  <si>
    <t>Dvířka revizní do SDK 200 x 200 mm, tl. 12,5 mm, vlhké prostředí</t>
  </si>
  <si>
    <t>SPCM</t>
  </si>
  <si>
    <t>Specifikace</t>
  </si>
  <si>
    <t>POL3_</t>
  </si>
  <si>
    <t>553476621R</t>
  </si>
  <si>
    <t>Dvířka revizní do SDK 300 x 300 mm, tl. 12,5 mm, vlhké prostředí</t>
  </si>
  <si>
    <t>553476622R</t>
  </si>
  <si>
    <t>Dvířka revizní do SDK 300 x 600 mm, tl. 12,5 mm, vlhké prostředí</t>
  </si>
  <si>
    <t>602021142RT2</t>
  </si>
  <si>
    <t>Štuk na stěnách vnitřní Baumit PerlaInterior, ručně tloušťka vrstvy 3 mm</t>
  </si>
  <si>
    <t>(5,241+0,9*8+1,2*4+0,9*2+0,8*2+1,1+0,5+2,7+1,3+0,3*2+1,3+2,7+5*2)*1</t>
  </si>
  <si>
    <t>(1,37+3,73+0,63+0,65+1,07+3,821+0,6+5+0,6+1,37+3,73+0,63+0,65+1,07+0,3)*3-1,4*1,97</t>
  </si>
  <si>
    <t>611481115R00</t>
  </si>
  <si>
    <t>Potažení stropů rabicovým pletivem, přichycení</t>
  </si>
  <si>
    <t>044a : 38,17</t>
  </si>
  <si>
    <t>612421615R00</t>
  </si>
  <si>
    <t>Omítka vnitřní zdiva, MVC, hrubá zatřená</t>
  </si>
  <si>
    <t>044b : (1,3+2,7+2,5+0,16+0,9+1,067+0,5+2,5+0,1+1+5,241+1,2*4+0,9*12+0,15+0,8+0,2+0,8+0,15+0,3+0,434*2+0,45)*3</t>
  </si>
  <si>
    <t>-0,8*2*2-0,6*3*2</t>
  </si>
  <si>
    <t>612421421R00</t>
  </si>
  <si>
    <t>Oprava vápen.omítek stěn do 50 % pl. - hladkých</t>
  </si>
  <si>
    <t>Včetně pomocného pracovního lešení o výšce podlahy do 1900 mm a pro zatížení do 1,5 kPa.</t>
  </si>
  <si>
    <t>(5,241+6,06*2+0,25*2+1,62*2+0,3*2+3,5*2+3,821+0,65*2+0,45*2)*3</t>
  </si>
  <si>
    <t>-1,45*1,97</t>
  </si>
  <si>
    <t>612481211RT2</t>
  </si>
  <si>
    <t>Montáž výztužné sítě (perlinky) do stěrky - vnitřní stěny včetně výztužné sítě a stěrkového tmelu Baumit</t>
  </si>
  <si>
    <t>631313621R00</t>
  </si>
  <si>
    <t>Mazanina betonová tl. 8 - 12 cm C 20/25</t>
  </si>
  <si>
    <t>Včetně vytvoření dilatačních spár, bez zaplnění.</t>
  </si>
  <si>
    <t>(17,66+4)*0,12</t>
  </si>
  <si>
    <t>631319171R00</t>
  </si>
  <si>
    <t>Příplatek za stržení povrchu mazaniny tl. 8 cm</t>
  </si>
  <si>
    <t>044b+044a : (17,66+4)*0,06</t>
  </si>
  <si>
    <t>631319173R00</t>
  </si>
  <si>
    <t>Příplatek za stržení povrchu mazaniny tl. 12 cm</t>
  </si>
  <si>
    <t>631319213R00</t>
  </si>
  <si>
    <t>Příplatek za výrobu betonu C 20/25 ze složek na staveništi</t>
  </si>
  <si>
    <t>(17,66+4)*(0,12+0,06)</t>
  </si>
  <si>
    <t>631362021R00</t>
  </si>
  <si>
    <t>Výztuž mazanin svařovanou sítí z drátů Kari</t>
  </si>
  <si>
    <t>t</t>
  </si>
  <si>
    <t>044b+044a : (17,66+4)*0,00303*1,2</t>
  </si>
  <si>
    <t>(17,66+4)*0,0059*1,2</t>
  </si>
  <si>
    <t>631571004R00</t>
  </si>
  <si>
    <t>Násyp ze štěrkopísku 0 - 32, tř. I</t>
  </si>
  <si>
    <t>632411150R00</t>
  </si>
  <si>
    <t>Potěr ze SMS Cemix, ruční zpracování, tl. 50 mm</t>
  </si>
  <si>
    <t>044b+044a : 17,66+4</t>
  </si>
  <si>
    <t>642942111RT3</t>
  </si>
  <si>
    <t>Osazení zárubní dveřních ocelových, pl. do 2,5 m2 včetně dodávky zárubně 700 x 1970 x 100 mm</t>
  </si>
  <si>
    <t>642942111RU4</t>
  </si>
  <si>
    <t>Osazení zárubní dveřních ocelových, pl. do 2,5 m2 včetně dodávky zárubně 800 x 1970 x 150 mm</t>
  </si>
  <si>
    <t>952901111R00</t>
  </si>
  <si>
    <t>Vyčištění budov o výšce podlaží do 4 m</t>
  </si>
  <si>
    <t>55,83+50</t>
  </si>
  <si>
    <t>965042121RT1</t>
  </si>
  <si>
    <t>Bourání mazanin betonových tl. 10 cm, pl. 1 m2 ručně tl. mazaniny 5 - 8 cm</t>
  </si>
  <si>
    <t>2,3*0,08</t>
  </si>
  <si>
    <t>965042141RT2</t>
  </si>
  <si>
    <t>Bourání mazanin betonových tl. 10 cm, nad 4 m2 ručně tl. mazaniny 8 - 10 cm</t>
  </si>
  <si>
    <t>(17,66+4)*0,1</t>
  </si>
  <si>
    <t>965049111RT1</t>
  </si>
  <si>
    <t>Příplatek, bourání mazanin se svař. síťí tl. 10 cm jednostranná výztuž svařovanou sítí</t>
  </si>
  <si>
    <t>965048515R00</t>
  </si>
  <si>
    <t>Broušení betonových povrchů do tl. 5 mm</t>
  </si>
  <si>
    <t>044a : 38,17-4</t>
  </si>
  <si>
    <t>970031300R00</t>
  </si>
  <si>
    <t>Vrtání jádrové do zdiva cihelného do D 300 mm</t>
  </si>
  <si>
    <t>m</t>
  </si>
  <si>
    <t>978013161R00</t>
  </si>
  <si>
    <t>Otlučení omítek vnitřních stěn v rozsahu do 50 %</t>
  </si>
  <si>
    <t>999281145R00</t>
  </si>
  <si>
    <t>Přesun hmot pro opravy a údržbu do v. 6 m, nošením</t>
  </si>
  <si>
    <t>Přesun hmot</t>
  </si>
  <si>
    <t>POL7_</t>
  </si>
  <si>
    <t>711111001RZ1</t>
  </si>
  <si>
    <t xml:space="preserve">Provedení izolace proti vlhkosti na ploše vodorovné, 1x asfaltovým penetračním nátěrem včetně dodávky asfaltového penetračního laku </t>
  </si>
  <si>
    <t>17,66+4</t>
  </si>
  <si>
    <t>711141559RY5</t>
  </si>
  <si>
    <t>Provedení izolace proti vlhkosti na ploše vodorovné, asfaltovými pásy přitavením včetně dodávky Bitagit 40 a Elastek 40 special mineral</t>
  </si>
  <si>
    <t>Provedení očištění povrchu a natavení dvou vrstev asfaltového těžkého pásu a modifikovaného asfaltového pásu včetně dodávky materiálů.</t>
  </si>
  <si>
    <t>711140102R00</t>
  </si>
  <si>
    <t>Odstranění izolace proti vlhkosti na ploše vodorovné, asfaltové pásy přitavením, 2 vrstvy</t>
  </si>
  <si>
    <t>7119</t>
  </si>
  <si>
    <t>Napojení na stávající hydroizolaci D+M</t>
  </si>
  <si>
    <t>Vlastní</t>
  </si>
  <si>
    <t>Indiv</t>
  </si>
  <si>
    <t>5,241+4,7+4*2</t>
  </si>
  <si>
    <t>711210020RAB</t>
  </si>
  <si>
    <t>Stěrka hydroizolační těsnicí hmotou Aquafin 2 K, proti tlakové vodě</t>
  </si>
  <si>
    <t>Součtová</t>
  </si>
  <si>
    <t>Agregovaná položka</t>
  </si>
  <si>
    <t>POL2_</t>
  </si>
  <si>
    <t>Nanesení hydroizolační stěrky ve dvou vrstvách. Vlepení těsnicí pásky do spoje podlaha-stěna, přitlačení a uhlazení, přetažení pásky další vrstvou izolační stěrky.</t>
  </si>
  <si>
    <t>17,66</t>
  </si>
  <si>
    <t>(0,9*8-0,45-0,6+0,15*2)*1,7</t>
  </si>
  <si>
    <t>(5,241+0,9*8+1,2*4+0,9*2+0,8*2+1,1+0,5+2,7+1,3+0,3*2+1,3+2,7+5*2)*0,3</t>
  </si>
  <si>
    <t>(1,37+3,73+0,63+0,65+1,07+3,821+0,6+5+0,6+1,37+3,73+0,63+0,65+1,07+0,3)*0,3</t>
  </si>
  <si>
    <t>998711201R00</t>
  </si>
  <si>
    <t>Přesun hmot pro izolace proti vodě, výšky do 6 m</t>
  </si>
  <si>
    <t>766661112R00</t>
  </si>
  <si>
    <t>Montáž dveří do zárubně,otevíravých 1kř.do 0,8 m</t>
  </si>
  <si>
    <t>766670021R00</t>
  </si>
  <si>
    <t>Montáž kliky a štítku</t>
  </si>
  <si>
    <t>54914622R</t>
  </si>
  <si>
    <t>Kování dveřní nerez</t>
  </si>
  <si>
    <t>61161802R</t>
  </si>
  <si>
    <t>Dveře vnitřní hladké plné do vlhkých prostor 700/1970mm</t>
  </si>
  <si>
    <t>61161803R</t>
  </si>
  <si>
    <t>Dveře vnitřní hladké plné do vlhkých prostor 800/1970mm</t>
  </si>
  <si>
    <t>998766202R00</t>
  </si>
  <si>
    <t>Přesun hmot pro truhlářské konstr., výšky do 12 m</t>
  </si>
  <si>
    <t>771101115R00</t>
  </si>
  <si>
    <t>Vyrovnání podkladů samonivel. hmotou tl. do 10 mm</t>
  </si>
  <si>
    <t>38,17+17,66</t>
  </si>
  <si>
    <t>771101101R00</t>
  </si>
  <si>
    <t>Vysávání podlah prům.vysavačem pro pokládku dlažby</t>
  </si>
  <si>
    <t>771101210RT1</t>
  </si>
  <si>
    <t xml:space="preserve">Penetrace podkladu pod dlažby penetrační nátěr </t>
  </si>
  <si>
    <t>771111131R00</t>
  </si>
  <si>
    <t>Vyplnění dilatačních spár tmelem, dlažba</t>
  </si>
  <si>
    <t>5,241+0,9*8+1,2*4+0,9*2+0,8*2+1,1+0,5+2,7+1,3+0,3*2+1,3+2,7+5*2</t>
  </si>
  <si>
    <t>(1,37+3,73+0,63+0,65+1,07+3,821+0,6+5+0,6+1,37+3,73+0,63+0,65+1,07+0,3)</t>
  </si>
  <si>
    <t>771445014R00</t>
  </si>
  <si>
    <t xml:space="preserve">Obklad soklíků hutných, rovných,tmel,v.do 100 mm  </t>
  </si>
  <si>
    <t>044a : (1,37+3,73+0,63+0,65+1,07+3,821+0,6+5+0,6+1,37+3,73+0,63+0,65+1,07+0,5)-0,9-1,4</t>
  </si>
  <si>
    <t>771479001R00</t>
  </si>
  <si>
    <t>Řezání dlaždic keramických pro soklíky</t>
  </si>
  <si>
    <t>771575118R00</t>
  </si>
  <si>
    <t>Montáž podlah keram.,hladké, tmel, 60x60 cm</t>
  </si>
  <si>
    <t>631</t>
  </si>
  <si>
    <t>Vyspravení betonového potěru před pokládkou dlažby vč.očištění, adhezního můstku, stěrky</t>
  </si>
  <si>
    <t>38,17-4</t>
  </si>
  <si>
    <t>23153150R</t>
  </si>
  <si>
    <t>Tmel silikonový Sanitární silikon 310 ml</t>
  </si>
  <si>
    <t>15</t>
  </si>
  <si>
    <t>585500652R</t>
  </si>
  <si>
    <t>Hmota samonivelační AMF flexibilní šedá, bal. 25 kg</t>
  </si>
  <si>
    <t>kg</t>
  </si>
  <si>
    <t>(38,17+17,66)*1,5*7</t>
  </si>
  <si>
    <t>59761005R</t>
  </si>
  <si>
    <t>Dlaždice 600 x 600 mm povrch hladký matný</t>
  </si>
  <si>
    <t>(38,17+17,66)*1,15</t>
  </si>
  <si>
    <t>044a : ((1,37+3,73+0,63+0,65+1,07+3,821+0,6+5+0,6+1,37+3,73+0,63+0,65+1,07+0,5)-0,9-1,4)*0,1*1,15</t>
  </si>
  <si>
    <t>998771201R00</t>
  </si>
  <si>
    <t>Přesun hmot pro podlahy z dlaždic, výšky do 6 m</t>
  </si>
  <si>
    <t>781101210RT1</t>
  </si>
  <si>
    <t>Penetrace podkladu pod obklady penetrační nátěr Primer G</t>
  </si>
  <si>
    <t>včetně dodávky materiálu.</t>
  </si>
  <si>
    <t>044b : (1,3+2,7+2,5+0,16+0,9+1,067+0,5+2,5+0,1+1+5,241+1,2*4+0,9*12+0,15+0,8+0,2+0,8+0,15+0,3+0,434*2+0,45-0,6*3)*2</t>
  </si>
  <si>
    <t>-0,8*2</t>
  </si>
  <si>
    <t>781111112RT5</t>
  </si>
  <si>
    <t>Řezání hran 45° - kamenický řez (jolly) střep slinutý, zhotovení na místě</t>
  </si>
  <si>
    <t>2*7</t>
  </si>
  <si>
    <t>781111116R00</t>
  </si>
  <si>
    <t>Otvor v obkladačce diamant.korunkou prům.do 90 mm</t>
  </si>
  <si>
    <t>120</t>
  </si>
  <si>
    <t>781111131R00</t>
  </si>
  <si>
    <t>Vyplnění dilatačních spár tmelem, obklady</t>
  </si>
  <si>
    <t>2*21</t>
  </si>
  <si>
    <t>781310111R00</t>
  </si>
  <si>
    <t>Obkládání ostění do tmele šířky do 150 mm</t>
  </si>
  <si>
    <t>2*2</t>
  </si>
  <si>
    <t>781475120R00</t>
  </si>
  <si>
    <t>Obklad vnitřní stěn keramický, do tmele, 30 x 60 cm</t>
  </si>
  <si>
    <t>20</t>
  </si>
  <si>
    <t>597642060R</t>
  </si>
  <si>
    <t>Dlažba sliinutá matná 300 x 600 x 10 mm</t>
  </si>
  <si>
    <t>044b : (1,3+2,7+2,5+0,16+0,9+1,067+0,5+2,5+0,1+1+5,241+1,2*4+0,9*12+0,15+0,8+0,2+0,8+0,15+0,3+0,434*2+0,45-0,6*3)*2*1,15</t>
  </si>
  <si>
    <t>-0,8*2*1,15</t>
  </si>
  <si>
    <t>998781201R00</t>
  </si>
  <si>
    <t>Přesun hmot pro obklady keramické, výšky do 6 m</t>
  </si>
  <si>
    <t>783225100R00</t>
  </si>
  <si>
    <t>Nátěr syntetický kovových konstrukcí 2x + 1x email</t>
  </si>
  <si>
    <t>včetně pomocného lešení.</t>
  </si>
  <si>
    <t>2*3</t>
  </si>
  <si>
    <t>784111101R00</t>
  </si>
  <si>
    <t>Penetrace podkladu nátěrem V1307  1 x</t>
  </si>
  <si>
    <t>(1,37+3,73+0,63+0,65+1,07+3,821+0,6+5+0,6+1,37+3,73+0,63+0,65+1,07+0,3)*3</t>
  </si>
  <si>
    <t>784124112R00</t>
  </si>
  <si>
    <t>Malba latexová, Jupol Saten, bílá, bez penetr. 2 x</t>
  </si>
  <si>
    <t>784115412R00</t>
  </si>
  <si>
    <t>Malba Remal profi, bílá, bez penetrace, 2 x</t>
  </si>
  <si>
    <t>784115712R00</t>
  </si>
  <si>
    <t>Malba Remal sádrokarton, bílá, bez penetrace, 2 x</t>
  </si>
  <si>
    <t>784011121R00</t>
  </si>
  <si>
    <t>Broušení štuků a nových omítek</t>
  </si>
  <si>
    <t>979081111R00</t>
  </si>
  <si>
    <t>Odvoz suti a vybour. hmot na skládku do 1 km</t>
  </si>
  <si>
    <t>Přesun suti</t>
  </si>
  <si>
    <t>POL8_</t>
  </si>
  <si>
    <t>Včetně naložení na dopravní prostředek a složení na skládku, bez poplatku za skládku.</t>
  </si>
  <si>
    <t>979081121R00</t>
  </si>
  <si>
    <t>Příplatek k odvozu za každý další 1 km</t>
  </si>
  <si>
    <t>979082111R00</t>
  </si>
  <si>
    <t>Vnitrostaveništní doprava suti do 10 m</t>
  </si>
  <si>
    <t>979082121R00</t>
  </si>
  <si>
    <t>Příplatek k vnitrost. dopravě suti za dalších 5 m</t>
  </si>
  <si>
    <t>979990107R00</t>
  </si>
  <si>
    <t>Poplatek za uložení suti - směs betonu, cihel, dřeva, skupina odpadu 170904</t>
  </si>
  <si>
    <t>kategorie 17 09 04 smíšené stavební a demoliční odpady</t>
  </si>
  <si>
    <t>005111021R</t>
  </si>
  <si>
    <t>Vytyčení inženýrských sítí</t>
  </si>
  <si>
    <t>Soubor</t>
  </si>
  <si>
    <t>VRN</t>
  </si>
  <si>
    <t>POL99_8</t>
  </si>
  <si>
    <t>Zaměření a vytýčení stávajících inženýrských sítí v místě stavby z hlediska jejich ochrany při provádění stavby.</t>
  </si>
  <si>
    <t>005122010R</t>
  </si>
  <si>
    <t xml:space="preserve">Provoz objednatele </t>
  </si>
  <si>
    <t>POL99_1</t>
  </si>
  <si>
    <t>Náklady na ztížené provádění stavebních prací v důsledku nepřerušeného provozu na staveništi nebo v případech nepřerušeného provozu v objektech v nichž se stavební práce provádí.</t>
  </si>
  <si>
    <t>005122 R</t>
  </si>
  <si>
    <t>Provozní vlivy</t>
  </si>
  <si>
    <t>Náklady na ztížené podmínky provádění tam, kde jsou stavební práce zcela nebo zčásti omezovány provozem jiných osob. Jde zejména o zvýšené náklady související s omezením provozem v areálu objednatele nebo o náklady v důsledku nezbytného respektování stávající dopravy ovlivňující stavební práce.</t>
  </si>
  <si>
    <t>005124010R</t>
  </si>
  <si>
    <t>Koordinační činnost</t>
  </si>
  <si>
    <t>POL99_2</t>
  </si>
  <si>
    <t>Koordinace stavebních a technologických dodávek stavby.</t>
  </si>
  <si>
    <t>062</t>
  </si>
  <si>
    <t>Ochrana stávajících povrchů vč.likvidace po dokončení díla (OSB, Geotextíli, PE fólie)</t>
  </si>
  <si>
    <t>005121 R</t>
  </si>
  <si>
    <t>Zařízení staveniště</t>
  </si>
  <si>
    <t>Veškeré náklady spojené s vybudováním, provozem a odstraněním zařízení staveniště.</t>
  </si>
  <si>
    <t>005211080R</t>
  </si>
  <si>
    <t xml:space="preserve">Bezpečnostní a hygienická opatření na staveništi </t>
  </si>
  <si>
    <t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t>
  </si>
  <si>
    <t>005211020R</t>
  </si>
  <si>
    <t>Ochrana stávaj. inženýrských sítí na staveništi</t>
  </si>
  <si>
    <t>Náklady na přezkoumání podkladů objednatele o stavu inženýrských sítí probíhajících staveništěm nebo dotčenými stavbou i mimo území staveniště, kontrola vytýčení jejich skutečné trasy a provedení ochranných opatření pro zabezpečení stávajících inženýrských sítí.</t>
  </si>
  <si>
    <t>005241010R</t>
  </si>
  <si>
    <t xml:space="preserve">Dokumentace skutečného provedení </t>
  </si>
  <si>
    <t>Náklady na vyhotovení dokumentace skutečného provedení stavby a její předání objednateli v požadované formě a požadovaném počtu.</t>
  </si>
  <si>
    <t>005261010R</t>
  </si>
  <si>
    <t>Pojištění dodavatele a pojištění díla</t>
  </si>
  <si>
    <t>Náklady spojené s povinným pojištěním dodavatele nebo stavebního díla či jeho části, v rozsahu obchodních podmínek.</t>
  </si>
  <si>
    <t>SUM</t>
  </si>
  <si>
    <t>Poznámky uchazeče k zadání</t>
  </si>
  <si>
    <t>POPUZIV</t>
  </si>
  <si>
    <t>END</t>
  </si>
  <si>
    <t>416020111R00</t>
  </si>
  <si>
    <t>Podhledy SDK, kovová kce.HUT, 1x deska RB 12,5 mm</t>
  </si>
  <si>
    <t>631311131R00</t>
  </si>
  <si>
    <t>Doplnění mazanin betonem do 1 m2, nad tl. 8 cm</t>
  </si>
  <si>
    <t>965043441RT1</t>
  </si>
  <si>
    <t>Bourání podkladů bet., potěr tl. 15 cm, nad 4 m2 ručně mazanina tl. 10 - 15 cm s potěrem</t>
  </si>
  <si>
    <t>974031164R00</t>
  </si>
  <si>
    <t>Vysekání rýh ve zdi cihelné 15 x 15 cm</t>
  </si>
  <si>
    <t>Včetně pomocného lešení o výšce podlahy do 1900 mm a pro zatížení do 1,5 kPa  (150 kg/m2).</t>
  </si>
  <si>
    <t>721170957R00</t>
  </si>
  <si>
    <t>Provedení opravy vnitřní kanalizace, potrubí plastové, vsazení odbočky, potrubí hrdlové, D 160 mm</t>
  </si>
  <si>
    <t>Včetně pomocného lešení o výšce podlahy do 1900 mm a pro zatížení do 1,5 kPa.</t>
  </si>
  <si>
    <t>721176102R00</t>
  </si>
  <si>
    <t>Potrubí HT připojovací, D 40 x 1,8 mm</t>
  </si>
  <si>
    <t>Potrubí včetně tvarovek. Bez zednických výpomocí.</t>
  </si>
  <si>
    <t>721176103R00</t>
  </si>
  <si>
    <t>Potrubí HT připojovací, D 50 x 1,8 mm</t>
  </si>
  <si>
    <t>721176105R00</t>
  </si>
  <si>
    <t>Potrubí HT připojovací, D 110 x 2,7 mm</t>
  </si>
  <si>
    <t>721176124R00</t>
  </si>
  <si>
    <t>Potrubí HT svodné (ležaté) v zemi, D 75 x 1,9 mm</t>
  </si>
  <si>
    <t>721176222R00</t>
  </si>
  <si>
    <t>Potrubí KG svodné (ležaté) v zemi, D 110 x 3,2 mm</t>
  </si>
  <si>
    <t>721194103R00</t>
  </si>
  <si>
    <t>Vyvedení odpadních výpustek, D 32 x 1,8 mm</t>
  </si>
  <si>
    <t>721194104R00</t>
  </si>
  <si>
    <t>Vyvedení odpadních výpustek, D 40 x 1,8 mm</t>
  </si>
  <si>
    <t>721194105R00</t>
  </si>
  <si>
    <t>Vyvedení odpadních výpustek, D 50 x 1,8 mm</t>
  </si>
  <si>
    <t>721194109R00</t>
  </si>
  <si>
    <t>Vyvedení odpadních výpustek, D 110 x 2,3 mm</t>
  </si>
  <si>
    <t>721213041RT6</t>
  </si>
  <si>
    <t>Montáž sprchového odtokového žlabu, s betonáží prostoru sprchového koutu s dodávkou betonové směsi, plochý odtok</t>
  </si>
  <si>
    <t>Bez dodávky žlabu. Bez hydroizolace.</t>
  </si>
  <si>
    <t>721223423RT2</t>
  </si>
  <si>
    <t>Vpusť podlahová se zápachovou uzávěrkou HL 310N mřížka nerez 115 x 115 D 50/75/110 mm, Primus</t>
  </si>
  <si>
    <t>721273150RT1</t>
  </si>
  <si>
    <t>Hlavice ventilační přivětrávací HL900 přivzdušňovací ventil HL900, D 50/75/110 mm</t>
  </si>
  <si>
    <t>721290111R00</t>
  </si>
  <si>
    <t>Zkouška těsnosti kanalizace vodou DN 125 mm</t>
  </si>
  <si>
    <t>28698304R</t>
  </si>
  <si>
    <t>Žlab sprchový plastový se sifonem a nerezovým roštem, dl. 850 mm</t>
  </si>
  <si>
    <t>998721201R00</t>
  </si>
  <si>
    <t>Přesun hmot pro vnitřní kanalizaci, výšky do 6 m</t>
  </si>
  <si>
    <t>722172964R00</t>
  </si>
  <si>
    <t>Vsazení odbočky do plastového potrubí polyfuzí včetně T-kusu D 32 mm, vodovod</t>
  </si>
  <si>
    <t>722171211R00</t>
  </si>
  <si>
    <t>Potrubí plastové PE-HD vodovodní, D 20 x 2,0 mm</t>
  </si>
  <si>
    <t>Potrubí včetně tvarovek, rozebiratelných svěrných spojek a zednických výpomocí.</t>
  </si>
  <si>
    <t>722171212R00</t>
  </si>
  <si>
    <t>Potrubí plastové PE-HD vodovodní, D 25 x 2,3 mm</t>
  </si>
  <si>
    <t>722181212RT7</t>
  </si>
  <si>
    <t>Izolace návleková MIRELON PRO tl. stěny 9 mm vnitřní průměr 22 mm</t>
  </si>
  <si>
    <t>V položce je kalkulována dodávka izolační trubice, spon a lepicí pásky.</t>
  </si>
  <si>
    <t>722181212RT8</t>
  </si>
  <si>
    <t>Izolace návleková MIRELON PRO tl. stěny 9 mm vnitřní průměr 25 mm</t>
  </si>
  <si>
    <t>722182001RT1</t>
  </si>
  <si>
    <t>Montáž tepelné izolace skruží na potrubí přímé, DN 25 mm, samolepicí spoj samolepicí spoj nebo rychlouzávěr</t>
  </si>
  <si>
    <t>722190401R00</t>
  </si>
  <si>
    <t>Vyvedení a upevnění výpustek DN 15 mm</t>
  </si>
  <si>
    <t>722235111R00</t>
  </si>
  <si>
    <t>Kohout vodovodní, kulový, vnitřní-vnitřní závit DN 15 mm</t>
  </si>
  <si>
    <t>722235112R00</t>
  </si>
  <si>
    <t>Kohout vodovodní, kulový, vnitřní-vnitřní závit, 2DN 20 mm</t>
  </si>
  <si>
    <t>722280106R00</t>
  </si>
  <si>
    <t>Tlaková zkouška vodovodního potrubí DN 32 mm</t>
  </si>
  <si>
    <t>Včetně dodávky vody, uzavření a zabezpečení konců potrubí.</t>
  </si>
  <si>
    <t>998722201R00</t>
  </si>
  <si>
    <t>Přesun hmot pro vnitřní vodovod, výšky do 6 m</t>
  </si>
  <si>
    <t>725013161R00</t>
  </si>
  <si>
    <t>Klozet kombi nádrž s armaturou, odpad šikmý</t>
  </si>
  <si>
    <t>soubor</t>
  </si>
  <si>
    <t>725017161R00</t>
  </si>
  <si>
    <t>Umyvadlo na šrouby  500 x 410 mm, bílé</t>
  </si>
  <si>
    <t>725019101R00</t>
  </si>
  <si>
    <t>Výlevka stojící  s plastovou mřížkou</t>
  </si>
  <si>
    <t>725810402R00</t>
  </si>
  <si>
    <t>Ventil rohový bez přípojovací trubičky TE 66 G 1/2"</t>
  </si>
  <si>
    <t>725823111RT1</t>
  </si>
  <si>
    <t>Baterie umyvadlová stojánková, ruční, bez otvírání odpadu standardní</t>
  </si>
  <si>
    <t>725825114RT1</t>
  </si>
  <si>
    <t>Baterie výlevka nástěnná ruční standardní</t>
  </si>
  <si>
    <t>725845111RT1</t>
  </si>
  <si>
    <t>Baterie sprchová nástěnná ruční, s příslušenstvím standardní</t>
  </si>
  <si>
    <t>725849302R00</t>
  </si>
  <si>
    <t>Montáž držáku sprchy</t>
  </si>
  <si>
    <t>725850145R00</t>
  </si>
  <si>
    <t>Sifon kondenzační HL 136N, DN 40 mm, vodorovný odtok</t>
  </si>
  <si>
    <t>998725201R00</t>
  </si>
  <si>
    <t>Přesun hmot pro zařizovací předměty, výšky do 6 m</t>
  </si>
  <si>
    <t>.</t>
  </si>
  <si>
    <t>UPOZORNĚNÍ</t>
  </si>
  <si>
    <t>POL1_1</t>
  </si>
  <si>
    <t>Výkaz výměr a rozpočet je vypracován v rozsahu  pro provedení stavby</t>
  </si>
  <si>
    <t>POL3_0</t>
  </si>
  <si>
    <t>Je-li v technickéch specifikaci či výkazu výměr uveden odkaz na konkrétní výrobek, materiál, technologii příp. na obchodní firmu, má se za to, že se jedná o vymezení minimálních požadovaných</t>
  </si>
  <si>
    <t>R-položka</t>
  </si>
  <si>
    <t>POL12_0</t>
  </si>
  <si>
    <t>standardů výrobku, technologie či materiálu. V tomto případě je uchazeč o dodávku  oprávněn v nabídce uvést i jiné, kvalitativně a technicky obdobné řešení, které splňuje minimálně požadované standardy a odpovídá uvedeným parametrům.</t>
  </si>
  <si>
    <t>Pol__0004</t>
  </si>
  <si>
    <t>PŘÍVODNÍ A ODVODNÍ JENOTKA S REKUPERACÍ</t>
  </si>
  <si>
    <t>Pol__0005</t>
  </si>
  <si>
    <t>Dle nabídky  výrobce jednotky</t>
  </si>
  <si>
    <t>01.01</t>
  </si>
  <si>
    <t>Přívodní  a odvodní jednotka rekuperační vertikální</t>
  </si>
  <si>
    <t>ks</t>
  </si>
  <si>
    <t xml:space="preserve">přívod Qv = 480 m3/h, pext= 280 Pa : </t>
  </si>
  <si>
    <t xml:space="preserve">odvod Qv = 490 m3/h, pext= 290 Pa : </t>
  </si>
  <si>
    <t xml:space="preserve">Složená z: : </t>
  </si>
  <si>
    <t xml:space="preserve">protiproudým rekuperačním výměníkem, : </t>
  </si>
  <si>
    <t xml:space="preserve">automatickým by-passem, včetně servopohonu, : </t>
  </si>
  <si>
    <t xml:space="preserve">elektronicky řízenými motory EC – volné oběžné kolo, : </t>
  </si>
  <si>
    <t xml:space="preserve">vývod kondenzátu pr. 32/40 (plast) : </t>
  </si>
  <si>
    <t xml:space="preserve">pružná manžeta na  e1,i2 : </t>
  </si>
  <si>
    <t xml:space="preserve">vestavěným digitálním modulem : </t>
  </si>
  <si>
    <t xml:space="preserve">podstavné nohy (4ks) : </t>
  </si>
  <si>
    <t xml:space="preserve">SW vypínač : </t>
  </si>
  <si>
    <t xml:space="preserve">vnitřními čidly teploty přiváděného a odváděného vzduchu, : </t>
  </si>
  <si>
    <t xml:space="preserve">filtry s třídou filtrace G4 na obou vstupech, : </t>
  </si>
  <si>
    <t xml:space="preserve">Integrovaný el.ohřívač- součástí elektrického ohřívače je ochranný termostat   Ytopný výkon provoz  1 kW, max. 2 kW : </t>
  </si>
  <si>
    <t xml:space="preserve">včetně regulačního uzlu : </t>
  </si>
  <si>
    <t xml:space="preserve">Jednotka splňuje ErP (Ecodesign) - nařízení EU 1253/2014, : </t>
  </si>
  <si>
    <t xml:space="preserve">Požadavky na funkci M+R - viz technická zpráva : </t>
  </si>
  <si>
    <t xml:space="preserve">Včetně: : </t>
  </si>
  <si>
    <t>01.01c</t>
  </si>
  <si>
    <t>Regulátor nástěnný,  pro jednotky s vestavěnou digitální regulací, s displejem, integrovaným řízením teploty a vestavěným čidlem prostorové teploty.</t>
  </si>
  <si>
    <t>Pol__0008</t>
  </si>
  <si>
    <t>PROPOJENÍ  PRVKŮ  M+R  A REKUP. JEDNOTKY</t>
  </si>
  <si>
    <t>01.02</t>
  </si>
  <si>
    <t>Propojení jednotky a prvků M+R, včetně kabelů a potřebného elektroinstal materiálu, připojení servopohonů klapek, nástěnného regulátoru, prostorového čidla teploty a pod.</t>
  </si>
  <si>
    <t>kpl</t>
  </si>
  <si>
    <t>Pol__0010</t>
  </si>
  <si>
    <t>EXTERNÍ SPÍNÁNÍ</t>
  </si>
  <si>
    <t>01.03</t>
  </si>
  <si>
    <t>Spínač (tlačítko) na 230V včetně intalační krabice</t>
  </si>
  <si>
    <t>01.03a</t>
  </si>
  <si>
    <t>Vodič dvoužilový CYKY 2x1,5 včetně  zapojení</t>
  </si>
  <si>
    <t>bm</t>
  </si>
  <si>
    <t>Pol__0013</t>
  </si>
  <si>
    <t>PROTIDEŠŤOVÁ ŽALUZIE REZIDENČNÍ</t>
  </si>
  <si>
    <t>01.04.1</t>
  </si>
  <si>
    <t>Protidešťová žaluzie rezidenční 355x355 hliníková,  se sítem fef=0,073  m2včetně plenum boxu 355x355- O315- pozik pl.</t>
  </si>
  <si>
    <t>Pol__0015</t>
  </si>
  <si>
    <t>VÝFUKOVÝ KUS</t>
  </si>
  <si>
    <t>01.04.2</t>
  </si>
  <si>
    <t>Výfukový kus s ochrannou mřížkou, O 225 mm s ochrannou mřížkou,   se sítem velikost oka 10x10 mm</t>
  </si>
  <si>
    <t>Pol__0017</t>
  </si>
  <si>
    <t>UZAVÍRACÍ KLAPKA JEDNOLISTÁ TĚSNÁ SE SERVOPOHONEM</t>
  </si>
  <si>
    <t>01.05.1</t>
  </si>
  <si>
    <t>Uzavírací klapka těsná pro servopohon d=180</t>
  </si>
  <si>
    <t>01.05.1a</t>
  </si>
  <si>
    <t>Klapkový pohon 24V, 5 Nm</t>
  </si>
  <si>
    <t>01.05.2</t>
  </si>
  <si>
    <t>01.05.2a</t>
  </si>
  <si>
    <t>Pol__0022</t>
  </si>
  <si>
    <t>REGULAČNÍ  KLAPKA JEDNOLISTÁ  RUČNÍ</t>
  </si>
  <si>
    <t>01.06.1</t>
  </si>
  <si>
    <t>Regulační klapka do kruhového potrubí D=180 ruční s plastovým ovládáním</t>
  </si>
  <si>
    <t>01.06.2</t>
  </si>
  <si>
    <t>Regulační klapka do kruhového potrubí D=140 ruční s plastovým ovládáním  Dvojbřité těsnění</t>
  </si>
  <si>
    <t>01.06.3</t>
  </si>
  <si>
    <t>Regulační klapka do kruhového potrubí D=125 ruční s plastovým ovládáním</t>
  </si>
  <si>
    <t>Pol__0026</t>
  </si>
  <si>
    <t>TALÍŘOVÝ VENTIL přívodní plastový kovový</t>
  </si>
  <si>
    <t>01.12</t>
  </si>
  <si>
    <t>Talířový ventil plastový přívodní D=125s odolností do 100°C</t>
  </si>
  <si>
    <t>Pol__0028</t>
  </si>
  <si>
    <t>TALÍŘOVÝ VENTIL plastový</t>
  </si>
  <si>
    <t>01.13.1</t>
  </si>
  <si>
    <t>Talířový ventil plastový D=100</t>
  </si>
  <si>
    <t>01.13.2</t>
  </si>
  <si>
    <t>Talířový ventil plastový D=150</t>
  </si>
  <si>
    <t>01.13.3</t>
  </si>
  <si>
    <t>Talířový ventil plastový D=200</t>
  </si>
  <si>
    <t>Pol__0032</t>
  </si>
  <si>
    <t>MŘÍŽKA STĚNOVÁ</t>
  </si>
  <si>
    <t>01.14</t>
  </si>
  <si>
    <t>Mřížka stěnová hliníková 820x225, jednořadá, horizontální</t>
  </si>
  <si>
    <t>Pol__0034</t>
  </si>
  <si>
    <t>Rozeč lamel 20 mm f=0,114   m2 , upínací rámeček</t>
  </si>
  <si>
    <t>Pol__0035</t>
  </si>
  <si>
    <t>OHEBNÉ HADICE TEPELNĚ  IZOLOVANÉ  A ZVUK TLUMÍCÍ</t>
  </si>
  <si>
    <t>01.26</t>
  </si>
  <si>
    <t>Tepelně a hlukově izolovaná ohebná hadice s parozábranou D=180izolace tl. 25 mm</t>
  </si>
  <si>
    <t>Pol__0037</t>
  </si>
  <si>
    <t>POTRUBÍ KRUHOVÉ SPIRO</t>
  </si>
  <si>
    <t>01.30</t>
  </si>
  <si>
    <t>KRUHOVÉ POTRUBÍ SPIRO - pozik plech včetně tvarovek.  Tvarovky v provedeni SAFE (dvojbřité těsnění)</t>
  </si>
  <si>
    <t>do průměru d=140</t>
  </si>
  <si>
    <t>do průměru d=250</t>
  </si>
  <si>
    <t>POL12_1</t>
  </si>
  <si>
    <t>Pol__0041</t>
  </si>
  <si>
    <t>POTRUBÍ ČTYŘHRANNÉ</t>
  </si>
  <si>
    <t>01.40</t>
  </si>
  <si>
    <t>POTRUBÍ ČTYŘHRANNÉ - pozink. plech dle m2 - včetně tvarovek</t>
  </si>
  <si>
    <t>A nebo B do 750</t>
  </si>
  <si>
    <t>Pol__0044</t>
  </si>
  <si>
    <t>Odvod kondenzátu z VZT potrubí</t>
  </si>
  <si>
    <t>01.60.1</t>
  </si>
  <si>
    <t>Hadice o20 pro odvod kondenzátu</t>
  </si>
  <si>
    <t>Pol__0046</t>
  </si>
  <si>
    <t>Předepsaný materiál slouží napojení odvodu kondenzátu z VZT potrubí do odvodu kondenátz zdravotecghniky</t>
  </si>
  <si>
    <t>Pol__0047</t>
  </si>
  <si>
    <t>IZOLACE TEPELNÉ</t>
  </si>
  <si>
    <t>01.80</t>
  </si>
  <si>
    <t>Tepelná izolace potrubí proti kondenzaciizolovat přívodní  od prostupu obvodovou zdí až po zvuk tlumící hadice  a výfukové potrubí od zvuk tlumící hadice  až po obvodovou zeď.</t>
  </si>
  <si>
    <t>---</t>
  </si>
  <si>
    <t>Izolace Mirelon S=15 mm s ALP samolep nebo minerální vlna</t>
  </si>
  <si>
    <t>Pol__0050</t>
  </si>
  <si>
    <t>IZOLACE PROTIHLUKOVÁ</t>
  </si>
  <si>
    <t>01.81</t>
  </si>
  <si>
    <t>Protihlukově izolovat potrubí od rekup. jednotky po zvuk tlumící hadice s ALP potahem</t>
  </si>
  <si>
    <t>Protihluková izolace VZT potrubí</t>
  </si>
  <si>
    <t>Pol__0053</t>
  </si>
  <si>
    <t>Montážní a spojovací materiál, závěsy</t>
  </si>
  <si>
    <t>01.99</t>
  </si>
  <si>
    <t>Spojovací, závěsný  a kotvící materiál</t>
  </si>
  <si>
    <t>sa</t>
  </si>
  <si>
    <t>01.100</t>
  </si>
  <si>
    <t>NEMATERIÁLOVÁ DODÁVKA</t>
  </si>
  <si>
    <t>Pol__0056</t>
  </si>
  <si>
    <t>Naprogramování a zprovoznění M+R</t>
  </si>
  <si>
    <t>Základní zkoušky, funkční zkoušky zařízení</t>
  </si>
  <si>
    <t>ho</t>
  </si>
  <si>
    <t>Pol__0058</t>
  </si>
  <si>
    <t>DEMONTÁŽ  A OPĚTOVNÁ MONTÁŽ  ČÁSTI STÁVAJÍCÍHO POTRUBÍ</t>
  </si>
  <si>
    <t>02.39.1</t>
  </si>
  <si>
    <t>Demontáž stávajícího potrubí  2 ks 250x 200 - 900 s vyústkami</t>
  </si>
  <si>
    <t>02.39.2</t>
  </si>
  <si>
    <t>Opětovná montáž stávajícího potrubí  2 ks 250x 200 - 900 s vyústkami</t>
  </si>
  <si>
    <t>02.40</t>
  </si>
  <si>
    <t>POTRUBÍ ČTYŘHRANNÉ - NOVÉ</t>
  </si>
  <si>
    <t>Pol__0062</t>
  </si>
  <si>
    <t>POTRUBÍ ČTYŘHRANNÉ sk I  - pozink. plech</t>
  </si>
  <si>
    <t>02.41</t>
  </si>
  <si>
    <t>Oblouk 250x200 - 90°°</t>
  </si>
  <si>
    <t>02.42</t>
  </si>
  <si>
    <t>Trouba 250x200 L= 1000 VP</t>
  </si>
  <si>
    <t>Pol__0065</t>
  </si>
  <si>
    <t>MONTÁŽNÍ MATERIÁL</t>
  </si>
  <si>
    <t>02.99</t>
  </si>
  <si>
    <t>Montážní a pojovací materiál,  kotvící materiál, apod.</t>
  </si>
  <si>
    <t>D</t>
  </si>
  <si>
    <t>Doprava 4% z dodávky</t>
  </si>
  <si>
    <t>sb</t>
  </si>
  <si>
    <t>P</t>
  </si>
  <si>
    <t>Přesun 2Kč/Kg</t>
  </si>
  <si>
    <t>Kč</t>
  </si>
  <si>
    <t>Kompletační činnost</t>
  </si>
  <si>
    <t>PZ</t>
  </si>
  <si>
    <t>Provozní zkoušky</t>
  </si>
  <si>
    <t>416020115R00</t>
  </si>
  <si>
    <t>Podhledy SDK, kovová kce.HUT 1x deska RB 15 mm</t>
  </si>
  <si>
    <t>630900020RAA</t>
  </si>
  <si>
    <t>Vybourání betonové mazaniny a zpětné zapravení tloušťka 5 cm</t>
  </si>
  <si>
    <t>Vybourání betonových podkladů pod dlažby nebo mazanin tloušťky 50 mm. Svislé přemístění do výše jednoho podlaží a odvoz na skládku do 10 km.</t>
  </si>
  <si>
    <t>Položka neobsahuje poplatek za skládku pro vybouranou suť.</t>
  </si>
  <si>
    <t>722181212RT5</t>
  </si>
  <si>
    <t>Izolace návleková MIRELON PRO tl. stěny 9 mm vnitřní průměr 15 mm</t>
  </si>
  <si>
    <t>733161922R00</t>
  </si>
  <si>
    <t>Vsazení odbočky do stáv.měd. potrubí vytápění D 15</t>
  </si>
  <si>
    <t>733161924R00</t>
  </si>
  <si>
    <t>Vsazení odbočky do stáv.měd. potrubí vytápění D 22</t>
  </si>
  <si>
    <t>733163102R00</t>
  </si>
  <si>
    <t>Potrubí z měděných trubek vytápění D 15 x 1,0 mm</t>
  </si>
  <si>
    <t>733190306R00</t>
  </si>
  <si>
    <t>Tlaková zkouška Cu potrubí do D 35</t>
  </si>
  <si>
    <t>733200010RA0</t>
  </si>
  <si>
    <t>Demontáž potrubí ocelového do DN 40</t>
  </si>
  <si>
    <t>Svislé přemístění ze 2. NP, nebo 1. PP, vodorovné vnitrostaveništní přemístění do 30 m, odvoz na skládku do 10 km. Bez poplatku za skládku.</t>
  </si>
  <si>
    <t>998733201R00</t>
  </si>
  <si>
    <t>Přesun hmot pro rozvody potrubí, výšky do 6 m</t>
  </si>
  <si>
    <t>734233111R00</t>
  </si>
  <si>
    <t>Kohout kulový, vnitř.-vnitř.z. DN 15</t>
  </si>
  <si>
    <t>551200160R</t>
  </si>
  <si>
    <t>Hlavice termostatická kapalinová</t>
  </si>
  <si>
    <t>551272712R</t>
  </si>
  <si>
    <t>Šroubení Vekolux pro 1-trubkové soustavy Rp 1/2 G 3/4 přímé vnitřní závit</t>
  </si>
  <si>
    <t>998734201R00</t>
  </si>
  <si>
    <t>Přesun hmot pro armatury, výšky do 6 m</t>
  </si>
  <si>
    <t>735000912R00</t>
  </si>
  <si>
    <t>Oprava-vyregulování ventilů s termost.ovládáním</t>
  </si>
  <si>
    <t>735148001R00</t>
  </si>
  <si>
    <t>Tlaková zkouška designových otopných těles jednořadých</t>
  </si>
  <si>
    <t>735157689R00</t>
  </si>
  <si>
    <t>Otopné těleso panelové Ventil Kompakt 22, v. 900 mm, dl. 1400 mm</t>
  </si>
  <si>
    <t>735157785R00</t>
  </si>
  <si>
    <t>Otopné těleso panelové  Ventil Kompakt 33, v. 900 mm, dl. 900 mm</t>
  </si>
  <si>
    <t>735191910R00</t>
  </si>
  <si>
    <t>Napuštění vody do otopného systému - bez kotle</t>
  </si>
  <si>
    <t>735200010RA0</t>
  </si>
  <si>
    <t>Demontáž otopných těles litinových článkových</t>
  </si>
  <si>
    <t>998735201R00</t>
  </si>
  <si>
    <t>Přesun hmot pro otopná tělesa, výšky do 6 m</t>
  </si>
  <si>
    <t>904      R02</t>
  </si>
  <si>
    <t>Hzs-zkousky v ramci montaz.praci Topná zkouška</t>
  </si>
  <si>
    <t>h</t>
  </si>
  <si>
    <t>Prav.M</t>
  </si>
  <si>
    <t>HZS</t>
  </si>
  <si>
    <t>POL10_</t>
  </si>
  <si>
    <t>2R</t>
  </si>
  <si>
    <t>Kabel  1-CXKH-R  3 x 1,5 mm2</t>
  </si>
  <si>
    <t>RTS 16/ I</t>
  </si>
  <si>
    <t>Profese, tarify</t>
  </si>
  <si>
    <t>POL5_</t>
  </si>
  <si>
    <t>Kabel  1-CXKH-R  3 x 2,5 mm2</t>
  </si>
  <si>
    <t>Kabel  1-CXKH-R  5 x 2,5 mm2</t>
  </si>
  <si>
    <t>8</t>
  </si>
  <si>
    <t>Kabel  1-CXKH-V180  5 x 4 mm2</t>
  </si>
  <si>
    <t>10</t>
  </si>
  <si>
    <t>Vodič CYA 6 mm2 (H07V-K) žz</t>
  </si>
  <si>
    <t>Rámeček jednonásobný</t>
  </si>
  <si>
    <t>16</t>
  </si>
  <si>
    <t>Vypínač řaz. č.1, min. IP20 , 10A, 230V</t>
  </si>
  <si>
    <t>21</t>
  </si>
  <si>
    <t>Kryt spínače kolébkového (Pro spínače řazení 1, 6, 7), bílá</t>
  </si>
  <si>
    <t>KS</t>
  </si>
  <si>
    <t>22</t>
  </si>
  <si>
    <t>Zásuvka 230V, 16A, min. IP20, jednonásobná</t>
  </si>
  <si>
    <t>35</t>
  </si>
  <si>
    <t>A = LED, min. IP44, 32W, lineární, stropní, přisazené, průběžné prov.,</t>
  </si>
  <si>
    <t>Ks</t>
  </si>
  <si>
    <t>36</t>
  </si>
  <si>
    <t>B = LED, min. IP44, 32W, stropní, zapuštěné do SDK</t>
  </si>
  <si>
    <t>37</t>
  </si>
  <si>
    <t>N = LED, min. IP20, 5W, NZ 1h, přisazené, nouzové, autotest</t>
  </si>
  <si>
    <t>38</t>
  </si>
  <si>
    <t>NP = LED, min. IP20, 5W, NZ 1h, nástěnné, nouzové, autotest, piktogram</t>
  </si>
  <si>
    <t>42</t>
  </si>
  <si>
    <t>Montáž svítidel – kompletace + uchycení</t>
  </si>
  <si>
    <t>43</t>
  </si>
  <si>
    <t>Montáž svítidel – podružný materiál (šrouby, matice,hmoždiny,....)</t>
  </si>
  <si>
    <t>44</t>
  </si>
  <si>
    <t>Hlásič kouře, bater., autonomní, test fce</t>
  </si>
  <si>
    <t>75</t>
  </si>
  <si>
    <t>Jistič 3P pólový, char.C, 10kA, 20A</t>
  </si>
  <si>
    <t>79</t>
  </si>
  <si>
    <t>ukončení vodiče v rozvaděči vč. zapojení a koncovky do 6mm2</t>
  </si>
  <si>
    <t>84</t>
  </si>
  <si>
    <t>Nespecifik. Podružný materiál</t>
  </si>
  <si>
    <t>Pol__0020</t>
  </si>
  <si>
    <t>Úprava zapojení v rozváděči</t>
  </si>
  <si>
    <t>83</t>
  </si>
  <si>
    <t>Rozvaděč nástěnný, plastový, IP40, 28Mod (2x14)</t>
  </si>
  <si>
    <t>Nespecifik. Podružný materiál (svork.blok N+PE, držák bloku, propojovací lišta, vodiče, aj..)</t>
  </si>
  <si>
    <t>86</t>
  </si>
  <si>
    <t>Montáž rozvaděče+příslušenství</t>
  </si>
  <si>
    <t>87</t>
  </si>
  <si>
    <t>Hl.vypínač 32A/3</t>
  </si>
  <si>
    <t>Jistič 1P pólový, char.C, 10kA, 10A</t>
  </si>
  <si>
    <t>Jistič 1P pólový, char.B, 10kA, 6A</t>
  </si>
  <si>
    <t>88</t>
  </si>
  <si>
    <t>Chránič s nadpr.ochranou, 1+N, 10kA, typ A, char.B, Idn=0.03A, In=10A</t>
  </si>
  <si>
    <t>89</t>
  </si>
  <si>
    <t>Chránič s nadpr.ochranou, 1+N, 10kA, typ A, char.B, Idn=0.03A, In=16A</t>
  </si>
  <si>
    <t>91</t>
  </si>
  <si>
    <t>ukončení vodiče v rozvaděči vč. zapojení a koncovky do 2.5mm2</t>
  </si>
  <si>
    <t>92</t>
  </si>
  <si>
    <t>147</t>
  </si>
  <si>
    <t>nosný žlab svítidel: DZ 60x60, 3m, BF</t>
  </si>
  <si>
    <t>148</t>
  </si>
  <si>
    <t>nosný žlab svítidel: spojovací výztuž DZSP/B_F + 2x šroub DZSU/B</t>
  </si>
  <si>
    <t>149</t>
  </si>
  <si>
    <t>nosný žlab svítidel: středový závěs žlabu DZCZ/B_F (po 1,5m)</t>
  </si>
  <si>
    <t>150</t>
  </si>
  <si>
    <t>Držák do stropu, závitová tyč, aj.. (uchycení po 1,5m)</t>
  </si>
  <si>
    <t>173</t>
  </si>
  <si>
    <t>Montáž žlabu + přísušenství</t>
  </si>
  <si>
    <t>171</t>
  </si>
  <si>
    <t>Lišta bezhalogenová, samozháš., LHD 20x20HF, přísušenství</t>
  </si>
  <si>
    <t>Montáž lišt + příchytek, příslušenství</t>
  </si>
  <si>
    <t>167</t>
  </si>
  <si>
    <t>kabelová příchytka do zdi/stropu, kabel 6-13mm (v podhledu)</t>
  </si>
  <si>
    <t>168</t>
  </si>
  <si>
    <t>kabelová příchytka do zdi/stropu, kabel 12-20mm (v podhledu)</t>
  </si>
  <si>
    <t>169</t>
  </si>
  <si>
    <t>Montáž kabelových příchytek, příslušenství</t>
  </si>
  <si>
    <t>174</t>
  </si>
  <si>
    <t>Podružný materiál (šrouby, příchytky.....aj)</t>
  </si>
  <si>
    <t>Nespecifikovaný materiál předem nepředvídaný</t>
  </si>
  <si>
    <t>Práce předem neměřené (nepředvídané a pomoc. Úkony)</t>
  </si>
  <si>
    <t>98</t>
  </si>
  <si>
    <t>Průraz zdivem/stěnou</t>
  </si>
  <si>
    <t>Vysekání drážky ve zdi pro kabely, vč. začištění</t>
  </si>
  <si>
    <t>100</t>
  </si>
  <si>
    <t>Vysekání otvoru pro el. inst. Krabici do zdi</t>
  </si>
  <si>
    <t>demontáž/montáž krytů stáv. Kazet. podhledu</t>
  </si>
  <si>
    <t>131</t>
  </si>
  <si>
    <t>Uvedení do provozu</t>
  </si>
  <si>
    <t>132</t>
  </si>
  <si>
    <t>Revize elektro – výchozí</t>
  </si>
  <si>
    <t>133</t>
  </si>
  <si>
    <t>Projektová dokumentace – skutečné provedení</t>
  </si>
  <si>
    <t>134</t>
  </si>
  <si>
    <t>Projektová dokumentace – schéma rozváděče</t>
  </si>
  <si>
    <t>135</t>
  </si>
  <si>
    <t>Předběžný průzkum staveniště</t>
  </si>
  <si>
    <t>136</t>
  </si>
  <si>
    <t>Koordinace s ostatními profesemi</t>
  </si>
  <si>
    <t>139</t>
  </si>
  <si>
    <t>doprava</t>
  </si>
  <si>
    <t>140</t>
  </si>
  <si>
    <t>přesun hmot</t>
  </si>
  <si>
    <t>zařízení staveniště</t>
  </si>
  <si>
    <t>0,02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</si>
</sst>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5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0" fillId="0" borderId="34" xfId="0" applyNumberFormat="1" applyBorder="1" applyAlignment="1">
      <alignment vertical="center" wrapText="1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4" xfId="0" applyNumberFormat="1" applyFont="1" applyBorder="1" applyAlignment="1">
      <alignment vertical="center" wrapText="1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164" fontId="7" fillId="0" borderId="35" xfId="0" applyNumberFormat="1" applyFont="1" applyBorder="1" applyAlignment="1">
      <alignment vertical="center"/>
    </xf>
    <xf numFmtId="164" fontId="7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9" xfId="0" applyNumberFormat="1" applyFont="1" applyFill="1" applyBorder="1" applyAlignment="1">
      <alignment horizontal="center" vertical="center"/>
    </xf>
    <xf numFmtId="4" fontId="7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0" fontId="16" fillId="0" borderId="0" xfId="0" applyFont="1" applyBorder="1" applyAlignment="1">
      <alignment horizontal="center" vertical="top" shrinkToFit="1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165" fontId="17" fillId="0" borderId="0" xfId="0" applyNumberFormat="1" applyFont="1" applyBorder="1" applyAlignment="1">
      <alignment horizontal="center" vertical="top" wrapText="1" shrinkToFit="1"/>
    </xf>
    <xf numFmtId="165" fontId="17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2" xfId="0" applyNumberFormat="1" applyFont="1" applyBorder="1" applyAlignment="1">
      <alignment vertical="top" shrinkToFit="1"/>
    </xf>
    <xf numFmtId="4" fontId="16" fillId="0" borderId="43" xfId="0" applyNumberFormat="1" applyFont="1" applyBorder="1" applyAlignment="1">
      <alignment vertical="top" shrinkToFit="1"/>
    </xf>
    <xf numFmtId="0" fontId="18" fillId="0" borderId="18" xfId="0" applyNumberFormat="1" applyFont="1" applyBorder="1" applyAlignment="1">
      <alignment vertical="top" wrapText="1"/>
    </xf>
    <xf numFmtId="0" fontId="18" fillId="0" borderId="0" xfId="0" applyNumberFormat="1" applyFont="1" applyBorder="1" applyAlignment="1">
      <alignment vertical="top" wrapTex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5" xfId="0" applyNumberFormat="1" applyFont="1" applyBorder="1" applyAlignment="1">
      <alignment vertical="top" shrinkToFit="1"/>
    </xf>
    <xf numFmtId="4" fontId="16" fillId="0" borderId="46" xfId="0" applyNumberFormat="1" applyFont="1" applyBorder="1" applyAlignment="1">
      <alignment vertical="top" shrinkToFit="1"/>
    </xf>
    <xf numFmtId="0" fontId="19" fillId="0" borderId="0" xfId="0" applyNumberFormat="1" applyFont="1" applyAlignment="1">
      <alignment wrapText="1"/>
    </xf>
    <xf numFmtId="165" fontId="16" fillId="4" borderId="0" xfId="0" applyNumberFormat="1" applyFont="1" applyFill="1" applyBorder="1" applyAlignment="1" applyProtection="1">
      <alignment vertical="top" shrinkToFit="1"/>
      <protection locked="0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Border="1" applyAlignment="1">
      <alignment horizontal="left" vertical="top" wrapText="1"/>
    </xf>
    <xf numFmtId="0" fontId="18" fillId="0" borderId="18" xfId="0" applyNumberFormat="1" applyFont="1" applyBorder="1" applyAlignment="1">
      <alignment horizontal="left" vertical="top" wrapText="1"/>
    </xf>
    <xf numFmtId="0" fontId="18" fillId="0" borderId="0" xfId="0" applyNumberFormat="1" applyFont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16" fillId="0" borderId="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tabSelected="1" workbookViewId="0">
      <selection activeCell="A2" sqref="A2:G2"/>
    </sheetView>
  </sheetViews>
  <sheetFormatPr defaultRowHeight="13.2" x14ac:dyDescent="0.25"/>
  <sheetData>
    <row r="1" spans="1:7" x14ac:dyDescent="0.25">
      <c r="A1" s="21" t="s">
        <v>40</v>
      </c>
    </row>
    <row r="2" spans="1:7" ht="57.75" customHeight="1" x14ac:dyDescent="0.25">
      <c r="A2" s="76" t="s">
        <v>41</v>
      </c>
      <c r="B2" s="76"/>
      <c r="C2" s="76"/>
      <c r="D2" s="76"/>
      <c r="E2" s="76"/>
      <c r="F2" s="76"/>
      <c r="G2" s="76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101"/>
  <sheetViews>
    <sheetView showGridLines="0" topLeftCell="B22" zoomScaleNormal="100" zoomScaleSheetLayoutView="75" workbookViewId="0">
      <selection activeCell="A28" sqref="A28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38</v>
      </c>
      <c r="B1" s="77" t="s">
        <v>4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5">
      <c r="A2" s="2"/>
      <c r="B2" s="111" t="s">
        <v>24</v>
      </c>
      <c r="C2" s="112"/>
      <c r="D2" s="113" t="s">
        <v>43</v>
      </c>
      <c r="E2" s="114" t="s">
        <v>44</v>
      </c>
      <c r="F2" s="115"/>
      <c r="G2" s="115"/>
      <c r="H2" s="115"/>
      <c r="I2" s="115"/>
      <c r="J2" s="116"/>
      <c r="O2" s="1"/>
    </row>
    <row r="3" spans="1:15" ht="27" hidden="1" customHeight="1" x14ac:dyDescent="0.25">
      <c r="A3" s="2"/>
      <c r="B3" s="117"/>
      <c r="C3" s="112"/>
      <c r="D3" s="118"/>
      <c r="E3" s="119"/>
      <c r="F3" s="120"/>
      <c r="G3" s="120"/>
      <c r="H3" s="120"/>
      <c r="I3" s="120"/>
      <c r="J3" s="121"/>
    </row>
    <row r="4" spans="1:15" ht="23.25" customHeight="1" x14ac:dyDescent="0.25">
      <c r="A4" s="2"/>
      <c r="B4" s="122"/>
      <c r="C4" s="123"/>
      <c r="D4" s="124"/>
      <c r="E4" s="125"/>
      <c r="F4" s="125"/>
      <c r="G4" s="125"/>
      <c r="H4" s="125"/>
      <c r="I4" s="125"/>
      <c r="J4" s="126"/>
    </row>
    <row r="5" spans="1:15" ht="24" customHeight="1" x14ac:dyDescent="0.25">
      <c r="A5" s="2"/>
      <c r="B5" s="31" t="s">
        <v>23</v>
      </c>
      <c r="D5" s="92"/>
      <c r="E5" s="93"/>
      <c r="F5" s="93"/>
      <c r="G5" s="93"/>
      <c r="H5" s="18" t="s">
        <v>42</v>
      </c>
      <c r="I5" s="22"/>
      <c r="J5" s="8"/>
    </row>
    <row r="6" spans="1:15" ht="15.75" customHeight="1" x14ac:dyDescent="0.25">
      <c r="A6" s="2"/>
      <c r="B6" s="28"/>
      <c r="C6" s="55"/>
      <c r="D6" s="86"/>
      <c r="E6" s="94"/>
      <c r="F6" s="94"/>
      <c r="G6" s="94"/>
      <c r="H6" s="18" t="s">
        <v>36</v>
      </c>
      <c r="I6" s="22"/>
      <c r="J6" s="8"/>
    </row>
    <row r="7" spans="1:15" ht="15.75" customHeight="1" x14ac:dyDescent="0.25">
      <c r="A7" s="2"/>
      <c r="B7" s="29"/>
      <c r="C7" s="56"/>
      <c r="D7" s="53"/>
      <c r="E7" s="95"/>
      <c r="F7" s="96"/>
      <c r="G7" s="96"/>
      <c r="H7" s="24"/>
      <c r="I7" s="23"/>
      <c r="J7" s="34"/>
    </row>
    <row r="8" spans="1:15" ht="24" hidden="1" customHeight="1" x14ac:dyDescent="0.25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20</v>
      </c>
      <c r="D11" s="127"/>
      <c r="E11" s="127"/>
      <c r="F11" s="127"/>
      <c r="G11" s="127"/>
      <c r="H11" s="18" t="s">
        <v>42</v>
      </c>
      <c r="I11" s="132"/>
      <c r="J11" s="8"/>
    </row>
    <row r="12" spans="1:15" ht="15.75" customHeight="1" x14ac:dyDescent="0.25">
      <c r="A12" s="2"/>
      <c r="B12" s="28"/>
      <c r="C12" s="55"/>
      <c r="D12" s="128"/>
      <c r="E12" s="128"/>
      <c r="F12" s="128"/>
      <c r="G12" s="128"/>
      <c r="H12" s="18" t="s">
        <v>36</v>
      </c>
      <c r="I12" s="132"/>
      <c r="J12" s="8"/>
    </row>
    <row r="13" spans="1:15" ht="15.75" customHeight="1" x14ac:dyDescent="0.25">
      <c r="A13" s="2"/>
      <c r="B13" s="29"/>
      <c r="C13" s="56"/>
      <c r="D13" s="131"/>
      <c r="E13" s="129"/>
      <c r="F13" s="130"/>
      <c r="G13" s="130"/>
      <c r="H13" s="19"/>
      <c r="I13" s="23"/>
      <c r="J13" s="34"/>
    </row>
    <row r="14" spans="1:15" ht="24" customHeight="1" x14ac:dyDescent="0.25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34</v>
      </c>
      <c r="C15" s="61"/>
      <c r="D15" s="54"/>
      <c r="E15" s="87"/>
      <c r="F15" s="87"/>
      <c r="G15" s="88"/>
      <c r="H15" s="88"/>
      <c r="I15" s="88" t="s">
        <v>31</v>
      </c>
      <c r="J15" s="89"/>
    </row>
    <row r="16" spans="1:15" ht="23.25" customHeight="1" x14ac:dyDescent="0.25">
      <c r="A16" s="194" t="s">
        <v>26</v>
      </c>
      <c r="B16" s="38" t="s">
        <v>26</v>
      </c>
      <c r="C16" s="62"/>
      <c r="D16" s="63"/>
      <c r="E16" s="83"/>
      <c r="F16" s="84"/>
      <c r="G16" s="83"/>
      <c r="H16" s="84"/>
      <c r="I16" s="83">
        <f>SUMIF(F60:F97,A16,I60:I97)+SUMIF(F60:F97,"PSU",I60:I97)</f>
        <v>0</v>
      </c>
      <c r="J16" s="85"/>
    </row>
    <row r="17" spans="1:10" ht="23.25" customHeight="1" x14ac:dyDescent="0.25">
      <c r="A17" s="194" t="s">
        <v>27</v>
      </c>
      <c r="B17" s="38" t="s">
        <v>27</v>
      </c>
      <c r="C17" s="62"/>
      <c r="D17" s="63"/>
      <c r="E17" s="83"/>
      <c r="F17" s="84"/>
      <c r="G17" s="83"/>
      <c r="H17" s="84"/>
      <c r="I17" s="83">
        <f>SUMIF(F60:F97,A17,I60:I97)</f>
        <v>0</v>
      </c>
      <c r="J17" s="85"/>
    </row>
    <row r="18" spans="1:10" ht="23.25" customHeight="1" x14ac:dyDescent="0.25">
      <c r="A18" s="194" t="s">
        <v>28</v>
      </c>
      <c r="B18" s="38" t="s">
        <v>28</v>
      </c>
      <c r="C18" s="62"/>
      <c r="D18" s="63"/>
      <c r="E18" s="83"/>
      <c r="F18" s="84"/>
      <c r="G18" s="83"/>
      <c r="H18" s="84"/>
      <c r="I18" s="83">
        <f>SUMIF(F60:F97,A18,I60:I97)</f>
        <v>0</v>
      </c>
      <c r="J18" s="85"/>
    </row>
    <row r="19" spans="1:10" ht="23.25" customHeight="1" x14ac:dyDescent="0.25">
      <c r="A19" s="194" t="s">
        <v>142</v>
      </c>
      <c r="B19" s="38" t="s">
        <v>29</v>
      </c>
      <c r="C19" s="62"/>
      <c r="D19" s="63"/>
      <c r="E19" s="83"/>
      <c r="F19" s="84"/>
      <c r="G19" s="83"/>
      <c r="H19" s="84"/>
      <c r="I19" s="83">
        <f>SUMIF(F60:F97,A19,I60:I97)</f>
        <v>0</v>
      </c>
      <c r="J19" s="85"/>
    </row>
    <row r="20" spans="1:10" ht="23.25" customHeight="1" x14ac:dyDescent="0.25">
      <c r="A20" s="194" t="s">
        <v>143</v>
      </c>
      <c r="B20" s="38" t="s">
        <v>30</v>
      </c>
      <c r="C20" s="62"/>
      <c r="D20" s="63"/>
      <c r="E20" s="83"/>
      <c r="F20" s="84"/>
      <c r="G20" s="83"/>
      <c r="H20" s="84"/>
      <c r="I20" s="83">
        <f>SUMIF(F60:F97,A20,I60:I97)</f>
        <v>0</v>
      </c>
      <c r="J20" s="85"/>
    </row>
    <row r="21" spans="1:10" ht="23.25" customHeight="1" x14ac:dyDescent="0.25">
      <c r="A21" s="2"/>
      <c r="B21" s="48" t="s">
        <v>31</v>
      </c>
      <c r="C21" s="64"/>
      <c r="D21" s="65"/>
      <c r="E21" s="90"/>
      <c r="F21" s="91"/>
      <c r="G21" s="90"/>
      <c r="H21" s="91"/>
      <c r="I21" s="90">
        <f>SUM(I16:J20)</f>
        <v>0</v>
      </c>
      <c r="J21" s="102"/>
    </row>
    <row r="22" spans="1:10" ht="33" customHeight="1" x14ac:dyDescent="0.25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100">
        <f>ZakladDPHSniVypocet</f>
        <v>0</v>
      </c>
      <c r="H23" s="101"/>
      <c r="I23" s="101"/>
      <c r="J23" s="40" t="str">
        <f t="shared" ref="J23:J28" si="0">Mena</f>
        <v>CZK</v>
      </c>
    </row>
    <row r="24" spans="1:10" ht="23.25" customHeight="1" x14ac:dyDescent="0.25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98">
        <f>A23</f>
        <v>0</v>
      </c>
      <c r="H24" s="99"/>
      <c r="I24" s="99"/>
      <c r="J24" s="40" t="str">
        <f t="shared" si="0"/>
        <v>CZK</v>
      </c>
    </row>
    <row r="25" spans="1:10" ht="23.25" customHeight="1" x14ac:dyDescent="0.25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100">
        <f>ZakladDPHZaklVypocet</f>
        <v>0</v>
      </c>
      <c r="H25" s="101"/>
      <c r="I25" s="101"/>
      <c r="J25" s="40" t="str">
        <f t="shared" si="0"/>
        <v>CZK</v>
      </c>
    </row>
    <row r="26" spans="1:10" ht="23.25" customHeight="1" x14ac:dyDescent="0.25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80">
        <f>A25</f>
        <v>0</v>
      </c>
      <c r="H26" s="81"/>
      <c r="I26" s="81"/>
      <c r="J26" s="37" t="str">
        <f t="shared" si="0"/>
        <v>CZK</v>
      </c>
    </row>
    <row r="27" spans="1:10" ht="23.25" customHeight="1" thickBot="1" x14ac:dyDescent="0.3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82">
        <f>CenaCelkem-(ZakladDPHSni+DPHSni+ZakladDPHZakl+DPHZakl)</f>
        <v>0</v>
      </c>
      <c r="H27" s="82"/>
      <c r="I27" s="82"/>
      <c r="J27" s="41" t="str">
        <f t="shared" si="0"/>
        <v>CZK</v>
      </c>
    </row>
    <row r="28" spans="1:10" ht="27.75" hidden="1" customHeight="1" thickBot="1" x14ac:dyDescent="0.3">
      <c r="A28" s="2"/>
      <c r="B28" s="163" t="s">
        <v>25</v>
      </c>
      <c r="C28" s="164"/>
      <c r="D28" s="164"/>
      <c r="E28" s="165"/>
      <c r="F28" s="166"/>
      <c r="G28" s="167">
        <f>ZakladDPHSniVypocet+ZakladDPHZaklVypocet</f>
        <v>0</v>
      </c>
      <c r="H28" s="167"/>
      <c r="I28" s="167"/>
      <c r="J28" s="168" t="str">
        <f t="shared" si="0"/>
        <v>CZK</v>
      </c>
    </row>
    <row r="29" spans="1:10" ht="27.75" customHeight="1" thickBot="1" x14ac:dyDescent="0.3">
      <c r="A29" s="2">
        <f>(A27-INT(A27))*100</f>
        <v>0</v>
      </c>
      <c r="B29" s="163" t="s">
        <v>37</v>
      </c>
      <c r="C29" s="169"/>
      <c r="D29" s="169"/>
      <c r="E29" s="169"/>
      <c r="F29" s="170"/>
      <c r="G29" s="171">
        <f>A27</f>
        <v>0</v>
      </c>
      <c r="H29" s="171"/>
      <c r="I29" s="171"/>
      <c r="J29" s="172" t="s">
        <v>59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4"/>
      <c r="D34" s="103"/>
      <c r="E34" s="104"/>
      <c r="G34" s="105"/>
      <c r="H34" s="106"/>
      <c r="I34" s="106"/>
      <c r="J34" s="25"/>
    </row>
    <row r="35" spans="1:10" ht="12.75" customHeight="1" x14ac:dyDescent="0.25">
      <c r="A35" s="2"/>
      <c r="B35" s="2"/>
      <c r="D35" s="97" t="s">
        <v>2</v>
      </c>
      <c r="E35" s="97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5">
      <c r="B37" s="135" t="s">
        <v>17</v>
      </c>
      <c r="C37" s="136"/>
      <c r="D37" s="136"/>
      <c r="E37" s="136"/>
      <c r="F37" s="137"/>
      <c r="G37" s="137"/>
      <c r="H37" s="137"/>
      <c r="I37" s="137"/>
      <c r="J37" s="138"/>
    </row>
    <row r="38" spans="1:10" ht="25.5" customHeight="1" x14ac:dyDescent="0.25">
      <c r="A38" s="134" t="s">
        <v>39</v>
      </c>
      <c r="B38" s="139" t="s">
        <v>18</v>
      </c>
      <c r="C38" s="140" t="s">
        <v>6</v>
      </c>
      <c r="D38" s="140"/>
      <c r="E38" s="140"/>
      <c r="F38" s="141" t="str">
        <f>B23</f>
        <v>Základ pro sníženou DPH</v>
      </c>
      <c r="G38" s="141" t="str">
        <f>B25</f>
        <v>Základ pro základní DPH</v>
      </c>
      <c r="H38" s="142" t="s">
        <v>19</v>
      </c>
      <c r="I38" s="142" t="s">
        <v>1</v>
      </c>
      <c r="J38" s="143" t="s">
        <v>0</v>
      </c>
    </row>
    <row r="39" spans="1:10" ht="25.5" hidden="1" customHeight="1" x14ac:dyDescent="0.25">
      <c r="A39" s="134">
        <v>1</v>
      </c>
      <c r="B39" s="144" t="s">
        <v>45</v>
      </c>
      <c r="C39" s="145"/>
      <c r="D39" s="145"/>
      <c r="E39" s="145"/>
      <c r="F39" s="146">
        <f>'SO01 D.1.1 Pol'!AE226+'SO01 D.1.2 Pol'!AE72+'SO01 D.1.3 Pol'!AE103+'SO01 D.1.4 Pol'!AE46+'SO01 D.1.6 Pol'!AE75</f>
        <v>0</v>
      </c>
      <c r="G39" s="147">
        <f>'SO01 D.1.1 Pol'!AF226+'SO01 D.1.2 Pol'!AF72+'SO01 D.1.3 Pol'!AF103+'SO01 D.1.4 Pol'!AF46+'SO01 D.1.6 Pol'!AF75</f>
        <v>0</v>
      </c>
      <c r="H39" s="148">
        <f>(F39*SazbaDPH1/100)+(G39*SazbaDPH2/100)</f>
        <v>0</v>
      </c>
      <c r="I39" s="148">
        <f>F39+G39+H39</f>
        <v>0</v>
      </c>
      <c r="J39" s="149" t="str">
        <f>IF(_xlfn.SINGLE(CenaCelkemVypocet)=0,"",I39/_xlfn.SINGLE(CenaCelkemVypocet)*100)</f>
        <v/>
      </c>
    </row>
    <row r="40" spans="1:10" ht="25.5" customHeight="1" x14ac:dyDescent="0.25">
      <c r="A40" s="134">
        <v>2</v>
      </c>
      <c r="B40" s="150" t="s">
        <v>46</v>
      </c>
      <c r="C40" s="151" t="s">
        <v>47</v>
      </c>
      <c r="D40" s="151"/>
      <c r="E40" s="151"/>
      <c r="F40" s="152">
        <f>'SO01 D.1.1 Pol'!AE226+'SO01 D.1.2 Pol'!AE72+'SO01 D.1.3 Pol'!AE103+'SO01 D.1.4 Pol'!AE46+'SO01 D.1.6 Pol'!AE75</f>
        <v>0</v>
      </c>
      <c r="G40" s="153">
        <f>'SO01 D.1.1 Pol'!AF226+'SO01 D.1.2 Pol'!AF72+'SO01 D.1.3 Pol'!AF103+'SO01 D.1.4 Pol'!AF46+'SO01 D.1.6 Pol'!AF75</f>
        <v>0</v>
      </c>
      <c r="H40" s="153">
        <f>(F40*SazbaDPH1/100)+(G40*SazbaDPH2/100)</f>
        <v>0</v>
      </c>
      <c r="I40" s="153">
        <f>F40+G40+H40</f>
        <v>0</v>
      </c>
      <c r="J40" s="154" t="str">
        <f>IF(_xlfn.SINGLE(CenaCelkemVypocet)=0,"",I40/_xlfn.SINGLE(CenaCelkemVypocet)*100)</f>
        <v/>
      </c>
    </row>
    <row r="41" spans="1:10" ht="25.5" customHeight="1" x14ac:dyDescent="0.25">
      <c r="A41" s="134">
        <v>3</v>
      </c>
      <c r="B41" s="155" t="s">
        <v>48</v>
      </c>
      <c r="C41" s="145" t="s">
        <v>49</v>
      </c>
      <c r="D41" s="145"/>
      <c r="E41" s="145"/>
      <c r="F41" s="156">
        <f>'SO01 D.1.1 Pol'!AE226</f>
        <v>0</v>
      </c>
      <c r="G41" s="148">
        <f>'SO01 D.1.1 Pol'!AF226</f>
        <v>0</v>
      </c>
      <c r="H41" s="148">
        <f>(F41*SazbaDPH1/100)+(G41*SazbaDPH2/100)</f>
        <v>0</v>
      </c>
      <c r="I41" s="148">
        <f>F41+G41+H41</f>
        <v>0</v>
      </c>
      <c r="J41" s="149" t="str">
        <f>IF(_xlfn.SINGLE(CenaCelkemVypocet)=0,"",I41/_xlfn.SINGLE(CenaCelkemVypocet)*100)</f>
        <v/>
      </c>
    </row>
    <row r="42" spans="1:10" ht="25.5" customHeight="1" x14ac:dyDescent="0.25">
      <c r="A42" s="134">
        <v>3</v>
      </c>
      <c r="B42" s="155" t="s">
        <v>50</v>
      </c>
      <c r="C42" s="145" t="s">
        <v>51</v>
      </c>
      <c r="D42" s="145"/>
      <c r="E42" s="145"/>
      <c r="F42" s="156">
        <f>'SO01 D.1.2 Pol'!AE72</f>
        <v>0</v>
      </c>
      <c r="G42" s="148">
        <f>'SO01 D.1.2 Pol'!AF72</f>
        <v>0</v>
      </c>
      <c r="H42" s="148">
        <f>(F42*SazbaDPH1/100)+(G42*SazbaDPH2/100)</f>
        <v>0</v>
      </c>
      <c r="I42" s="148">
        <f>F42+G42+H42</f>
        <v>0</v>
      </c>
      <c r="J42" s="149" t="str">
        <f>IF(_xlfn.SINGLE(CenaCelkemVypocet)=0,"",I42/_xlfn.SINGLE(CenaCelkemVypocet)*100)</f>
        <v/>
      </c>
    </row>
    <row r="43" spans="1:10" ht="25.5" customHeight="1" x14ac:dyDescent="0.25">
      <c r="A43" s="134">
        <v>3</v>
      </c>
      <c r="B43" s="155" t="s">
        <v>52</v>
      </c>
      <c r="C43" s="145" t="s">
        <v>53</v>
      </c>
      <c r="D43" s="145"/>
      <c r="E43" s="145"/>
      <c r="F43" s="156">
        <f>'SO01 D.1.3 Pol'!AE103</f>
        <v>0</v>
      </c>
      <c r="G43" s="148">
        <f>'SO01 D.1.3 Pol'!AF103</f>
        <v>0</v>
      </c>
      <c r="H43" s="148">
        <f>(F43*SazbaDPH1/100)+(G43*SazbaDPH2/100)</f>
        <v>0</v>
      </c>
      <c r="I43" s="148">
        <f>F43+G43+H43</f>
        <v>0</v>
      </c>
      <c r="J43" s="149" t="str">
        <f>IF(_xlfn.SINGLE(CenaCelkemVypocet)=0,"",I43/_xlfn.SINGLE(CenaCelkemVypocet)*100)</f>
        <v/>
      </c>
    </row>
    <row r="44" spans="1:10" ht="25.5" customHeight="1" x14ac:dyDescent="0.25">
      <c r="A44" s="134">
        <v>3</v>
      </c>
      <c r="B44" s="155" t="s">
        <v>54</v>
      </c>
      <c r="C44" s="145" t="s">
        <v>55</v>
      </c>
      <c r="D44" s="145"/>
      <c r="E44" s="145"/>
      <c r="F44" s="156">
        <f>'SO01 D.1.4 Pol'!AE46</f>
        <v>0</v>
      </c>
      <c r="G44" s="148">
        <f>'SO01 D.1.4 Pol'!AF46</f>
        <v>0</v>
      </c>
      <c r="H44" s="148">
        <f>(F44*SazbaDPH1/100)+(G44*SazbaDPH2/100)</f>
        <v>0</v>
      </c>
      <c r="I44" s="148">
        <f>F44+G44+H44</f>
        <v>0</v>
      </c>
      <c r="J44" s="149" t="str">
        <f>IF(_xlfn.SINGLE(CenaCelkemVypocet)=0,"",I44/_xlfn.SINGLE(CenaCelkemVypocet)*100)</f>
        <v/>
      </c>
    </row>
    <row r="45" spans="1:10" ht="25.5" customHeight="1" x14ac:dyDescent="0.25">
      <c r="A45" s="134">
        <v>3</v>
      </c>
      <c r="B45" s="155" t="s">
        <v>56</v>
      </c>
      <c r="C45" s="145" t="s">
        <v>57</v>
      </c>
      <c r="D45" s="145"/>
      <c r="E45" s="145"/>
      <c r="F45" s="156">
        <f>'SO01 D.1.6 Pol'!AE75</f>
        <v>0</v>
      </c>
      <c r="G45" s="148">
        <f>'SO01 D.1.6 Pol'!AF75</f>
        <v>0</v>
      </c>
      <c r="H45" s="148">
        <f>(F45*SazbaDPH1/100)+(G45*SazbaDPH2/100)</f>
        <v>0</v>
      </c>
      <c r="I45" s="148">
        <f>F45+G45+H45</f>
        <v>0</v>
      </c>
      <c r="J45" s="149" t="str">
        <f>IF(_xlfn.SINGLE(CenaCelkemVypocet)=0,"",I45/_xlfn.SINGLE(CenaCelkemVypocet)*100)</f>
        <v/>
      </c>
    </row>
    <row r="46" spans="1:10" ht="25.5" customHeight="1" x14ac:dyDescent="0.25">
      <c r="A46" s="134"/>
      <c r="B46" s="157" t="s">
        <v>58</v>
      </c>
      <c r="C46" s="158"/>
      <c r="D46" s="158"/>
      <c r="E46" s="159"/>
      <c r="F46" s="160">
        <f>SUMIF(A39:A45,"=1",F39:F45)</f>
        <v>0</v>
      </c>
      <c r="G46" s="161">
        <f>SUMIF(A39:A45,"=1",G39:G45)</f>
        <v>0</v>
      </c>
      <c r="H46" s="161">
        <f>SUMIF(A39:A45,"=1",H39:H45)</f>
        <v>0</v>
      </c>
      <c r="I46" s="161">
        <f>SUMIF(A39:A45,"=1",I39:I45)</f>
        <v>0</v>
      </c>
      <c r="J46" s="162">
        <f>SUMIF(A39:A45,"=1",J39:J45)</f>
        <v>0</v>
      </c>
    </row>
    <row r="48" spans="1:10" x14ac:dyDescent="0.25">
      <c r="A48" t="s">
        <v>60</v>
      </c>
      <c r="B48" t="s">
        <v>61</v>
      </c>
    </row>
    <row r="49" spans="1:10" x14ac:dyDescent="0.25">
      <c r="A49" t="s">
        <v>62</v>
      </c>
      <c r="B49" t="s">
        <v>63</v>
      </c>
    </row>
    <row r="50" spans="1:10" x14ac:dyDescent="0.25">
      <c r="A50" t="s">
        <v>64</v>
      </c>
      <c r="B50" t="s">
        <v>65</v>
      </c>
    </row>
    <row r="51" spans="1:10" x14ac:dyDescent="0.25">
      <c r="A51" t="s">
        <v>64</v>
      </c>
      <c r="B51" t="s">
        <v>66</v>
      </c>
    </row>
    <row r="52" spans="1:10" x14ac:dyDescent="0.25">
      <c r="A52" t="s">
        <v>64</v>
      </c>
      <c r="B52" t="s">
        <v>67</v>
      </c>
    </row>
    <row r="53" spans="1:10" x14ac:dyDescent="0.25">
      <c r="A53" t="s">
        <v>64</v>
      </c>
      <c r="B53" t="s">
        <v>68</v>
      </c>
    </row>
    <row r="54" spans="1:10" x14ac:dyDescent="0.25">
      <c r="A54" t="s">
        <v>64</v>
      </c>
      <c r="B54" t="s">
        <v>69</v>
      </c>
    </row>
    <row r="57" spans="1:10" ht="15.6" x14ac:dyDescent="0.3">
      <c r="B57" s="173" t="s">
        <v>70</v>
      </c>
    </row>
    <row r="59" spans="1:10" ht="25.5" customHeight="1" x14ac:dyDescent="0.25">
      <c r="A59" s="175"/>
      <c r="B59" s="178" t="s">
        <v>18</v>
      </c>
      <c r="C59" s="178" t="s">
        <v>6</v>
      </c>
      <c r="D59" s="179"/>
      <c r="E59" s="179"/>
      <c r="F59" s="180" t="s">
        <v>71</v>
      </c>
      <c r="G59" s="180"/>
      <c r="H59" s="180"/>
      <c r="I59" s="180" t="s">
        <v>31</v>
      </c>
      <c r="J59" s="180" t="s">
        <v>0</v>
      </c>
    </row>
    <row r="60" spans="1:10" ht="36.75" customHeight="1" x14ac:dyDescent="0.25">
      <c r="A60" s="176"/>
      <c r="B60" s="181" t="s">
        <v>72</v>
      </c>
      <c r="C60" s="182" t="s">
        <v>73</v>
      </c>
      <c r="D60" s="183"/>
      <c r="E60" s="183"/>
      <c r="F60" s="190" t="s">
        <v>26</v>
      </c>
      <c r="G60" s="191"/>
      <c r="H60" s="191"/>
      <c r="I60" s="191">
        <f>'SO01 D.1.1 Pol'!G8</f>
        <v>0</v>
      </c>
      <c r="J60" s="187" t="str">
        <f>IF(I98=0,"",I60/I98*100)</f>
        <v/>
      </c>
    </row>
    <row r="61" spans="1:10" ht="36.75" customHeight="1" x14ac:dyDescent="0.25">
      <c r="A61" s="176"/>
      <c r="B61" s="181" t="s">
        <v>74</v>
      </c>
      <c r="C61" s="182" t="s">
        <v>75</v>
      </c>
      <c r="D61" s="183"/>
      <c r="E61" s="183"/>
      <c r="F61" s="190" t="s">
        <v>26</v>
      </c>
      <c r="G61" s="191"/>
      <c r="H61" s="191"/>
      <c r="I61" s="191">
        <f>'SO01 D.1.1 Pol'!G13</f>
        <v>0</v>
      </c>
      <c r="J61" s="187" t="str">
        <f>IF(I98=0,"",I61/I98*100)</f>
        <v/>
      </c>
    </row>
    <row r="62" spans="1:10" ht="36.75" customHeight="1" x14ac:dyDescent="0.25">
      <c r="A62" s="176"/>
      <c r="B62" s="181" t="s">
        <v>76</v>
      </c>
      <c r="C62" s="182" t="s">
        <v>77</v>
      </c>
      <c r="D62" s="183"/>
      <c r="E62" s="183"/>
      <c r="F62" s="190" t="s">
        <v>26</v>
      </c>
      <c r="G62" s="191"/>
      <c r="H62" s="191"/>
      <c r="I62" s="191">
        <f>'SO01 D.1.1 Pol'!G25</f>
        <v>0</v>
      </c>
      <c r="J62" s="187" t="str">
        <f>IF(I98=0,"",I62/I98*100)</f>
        <v/>
      </c>
    </row>
    <row r="63" spans="1:10" ht="36.75" customHeight="1" x14ac:dyDescent="0.25">
      <c r="A63" s="176"/>
      <c r="B63" s="181" t="s">
        <v>78</v>
      </c>
      <c r="C63" s="182" t="s">
        <v>79</v>
      </c>
      <c r="D63" s="183"/>
      <c r="E63" s="183"/>
      <c r="F63" s="190" t="s">
        <v>26</v>
      </c>
      <c r="G63" s="191"/>
      <c r="H63" s="191"/>
      <c r="I63" s="191">
        <f>'SO01 D.1.1 Pol'!G28+'SO01 D.1.2 Pol'!G8+'SO01 D.1.4 Pol'!G8</f>
        <v>0</v>
      </c>
      <c r="J63" s="187" t="str">
        <f>IF(I98=0,"",I63/I98*100)</f>
        <v/>
      </c>
    </row>
    <row r="64" spans="1:10" ht="36.75" customHeight="1" x14ac:dyDescent="0.25">
      <c r="A64" s="176"/>
      <c r="B64" s="181" t="s">
        <v>80</v>
      </c>
      <c r="C64" s="182" t="s">
        <v>81</v>
      </c>
      <c r="D64" s="183"/>
      <c r="E64" s="183"/>
      <c r="F64" s="190" t="s">
        <v>26</v>
      </c>
      <c r="G64" s="191"/>
      <c r="H64" s="191"/>
      <c r="I64" s="191">
        <f>'SO01 D.1.1 Pol'!G41</f>
        <v>0</v>
      </c>
      <c r="J64" s="187" t="str">
        <f>IF(I98=0,"",I64/I98*100)</f>
        <v/>
      </c>
    </row>
    <row r="65" spans="1:10" ht="36.75" customHeight="1" x14ac:dyDescent="0.25">
      <c r="A65" s="176"/>
      <c r="B65" s="181" t="s">
        <v>82</v>
      </c>
      <c r="C65" s="182" t="s">
        <v>83</v>
      </c>
      <c r="D65" s="183"/>
      <c r="E65" s="183"/>
      <c r="F65" s="190" t="s">
        <v>26</v>
      </c>
      <c r="G65" s="191"/>
      <c r="H65" s="191"/>
      <c r="I65" s="191">
        <f>'SO01 D.1.1 Pol'!G45</f>
        <v>0</v>
      </c>
      <c r="J65" s="187" t="str">
        <f>IF(I98=0,"",I65/I98*100)</f>
        <v/>
      </c>
    </row>
    <row r="66" spans="1:10" ht="36.75" customHeight="1" x14ac:dyDescent="0.25">
      <c r="A66" s="176"/>
      <c r="B66" s="181" t="s">
        <v>84</v>
      </c>
      <c r="C66" s="182" t="s">
        <v>85</v>
      </c>
      <c r="D66" s="183"/>
      <c r="E66" s="183"/>
      <c r="F66" s="190" t="s">
        <v>26</v>
      </c>
      <c r="G66" s="191"/>
      <c r="H66" s="191"/>
      <c r="I66" s="191">
        <f>'SO01 D.1.1 Pol'!G58+'SO01 D.1.2 Pol'!G11+'SO01 D.1.4 Pol'!G11</f>
        <v>0</v>
      </c>
      <c r="J66" s="187" t="str">
        <f>IF(I98=0,"",I66/I98*100)</f>
        <v/>
      </c>
    </row>
    <row r="67" spans="1:10" ht="36.75" customHeight="1" x14ac:dyDescent="0.25">
      <c r="A67" s="176"/>
      <c r="B67" s="181" t="s">
        <v>86</v>
      </c>
      <c r="C67" s="182" t="s">
        <v>87</v>
      </c>
      <c r="D67" s="183"/>
      <c r="E67" s="183"/>
      <c r="F67" s="190" t="s">
        <v>26</v>
      </c>
      <c r="G67" s="191"/>
      <c r="H67" s="191"/>
      <c r="I67" s="191">
        <f>'SO01 D.1.1 Pol'!G76</f>
        <v>0</v>
      </c>
      <c r="J67" s="187" t="str">
        <f>IF(I98=0,"",I67/I98*100)</f>
        <v/>
      </c>
    </row>
    <row r="68" spans="1:10" ht="36.75" customHeight="1" x14ac:dyDescent="0.25">
      <c r="A68" s="176"/>
      <c r="B68" s="181" t="s">
        <v>88</v>
      </c>
      <c r="C68" s="182" t="s">
        <v>89</v>
      </c>
      <c r="D68" s="183"/>
      <c r="E68" s="183"/>
      <c r="F68" s="190" t="s">
        <v>26</v>
      </c>
      <c r="G68" s="191"/>
      <c r="H68" s="191"/>
      <c r="I68" s="191">
        <f>'SO01 D.1.1 Pol'!G81</f>
        <v>0</v>
      </c>
      <c r="J68" s="187" t="str">
        <f>IF(I98=0,"",I68/I98*100)</f>
        <v/>
      </c>
    </row>
    <row r="69" spans="1:10" ht="36.75" customHeight="1" x14ac:dyDescent="0.25">
      <c r="A69" s="176"/>
      <c r="B69" s="181" t="s">
        <v>90</v>
      </c>
      <c r="C69" s="182" t="s">
        <v>91</v>
      </c>
      <c r="D69" s="183"/>
      <c r="E69" s="183"/>
      <c r="F69" s="190" t="s">
        <v>26</v>
      </c>
      <c r="G69" s="191"/>
      <c r="H69" s="191"/>
      <c r="I69" s="191">
        <f>'SO01 D.1.1 Pol'!G84+'SO01 D.1.2 Pol'!G13</f>
        <v>0</v>
      </c>
      <c r="J69" s="187" t="str">
        <f>IF(I98=0,"",I69/I98*100)</f>
        <v/>
      </c>
    </row>
    <row r="70" spans="1:10" ht="36.75" customHeight="1" x14ac:dyDescent="0.25">
      <c r="A70" s="176"/>
      <c r="B70" s="181" t="s">
        <v>92</v>
      </c>
      <c r="C70" s="182" t="s">
        <v>93</v>
      </c>
      <c r="D70" s="183"/>
      <c r="E70" s="183"/>
      <c r="F70" s="190" t="s">
        <v>26</v>
      </c>
      <c r="G70" s="191"/>
      <c r="H70" s="191"/>
      <c r="I70" s="191">
        <f>'SO01 D.1.1 Pol'!G100</f>
        <v>0</v>
      </c>
      <c r="J70" s="187" t="str">
        <f>IF(I98=0,"",I70/I98*100)</f>
        <v/>
      </c>
    </row>
    <row r="71" spans="1:10" ht="36.75" customHeight="1" x14ac:dyDescent="0.25">
      <c r="A71" s="176"/>
      <c r="B71" s="181" t="s">
        <v>94</v>
      </c>
      <c r="C71" s="182" t="s">
        <v>95</v>
      </c>
      <c r="D71" s="183"/>
      <c r="E71" s="183"/>
      <c r="F71" s="190" t="s">
        <v>27</v>
      </c>
      <c r="G71" s="191"/>
      <c r="H71" s="191"/>
      <c r="I71" s="191">
        <f>'SO01 D.1.1 Pol'!G102</f>
        <v>0</v>
      </c>
      <c r="J71" s="187" t="str">
        <f>IF(I98=0,"",I71/I98*100)</f>
        <v/>
      </c>
    </row>
    <row r="72" spans="1:10" ht="36.75" customHeight="1" x14ac:dyDescent="0.25">
      <c r="A72" s="176"/>
      <c r="B72" s="181" t="s">
        <v>96</v>
      </c>
      <c r="C72" s="182" t="s">
        <v>97</v>
      </c>
      <c r="D72" s="183"/>
      <c r="E72" s="183"/>
      <c r="F72" s="190" t="s">
        <v>27</v>
      </c>
      <c r="G72" s="191"/>
      <c r="H72" s="191"/>
      <c r="I72" s="191">
        <f>'SO01 D.1.2 Pol'!G17</f>
        <v>0</v>
      </c>
      <c r="J72" s="187" t="str">
        <f>IF(I98=0,"",I72/I98*100)</f>
        <v/>
      </c>
    </row>
    <row r="73" spans="1:10" ht="36.75" customHeight="1" x14ac:dyDescent="0.25">
      <c r="A73" s="176"/>
      <c r="B73" s="181" t="s">
        <v>98</v>
      </c>
      <c r="C73" s="182" t="s">
        <v>99</v>
      </c>
      <c r="D73" s="183"/>
      <c r="E73" s="183"/>
      <c r="F73" s="190" t="s">
        <v>27</v>
      </c>
      <c r="G73" s="191"/>
      <c r="H73" s="191"/>
      <c r="I73" s="191">
        <f>'SO01 D.1.2 Pol'!G41+'SO01 D.1.4 Pol'!G15</f>
        <v>0</v>
      </c>
      <c r="J73" s="187" t="str">
        <f>IF(I98=0,"",I73/I98*100)</f>
        <v/>
      </c>
    </row>
    <row r="74" spans="1:10" ht="36.75" customHeight="1" x14ac:dyDescent="0.25">
      <c r="A74" s="176"/>
      <c r="B74" s="181" t="s">
        <v>100</v>
      </c>
      <c r="C74" s="182" t="s">
        <v>101</v>
      </c>
      <c r="D74" s="183"/>
      <c r="E74" s="183"/>
      <c r="F74" s="190" t="s">
        <v>27</v>
      </c>
      <c r="G74" s="191"/>
      <c r="H74" s="191"/>
      <c r="I74" s="191">
        <f>'SO01 D.1.2 Pol'!G60</f>
        <v>0</v>
      </c>
      <c r="J74" s="187" t="str">
        <f>IF(I98=0,"",I74/I98*100)</f>
        <v/>
      </c>
    </row>
    <row r="75" spans="1:10" ht="36.75" customHeight="1" x14ac:dyDescent="0.25">
      <c r="A75" s="176"/>
      <c r="B75" s="181" t="s">
        <v>102</v>
      </c>
      <c r="C75" s="182" t="s">
        <v>103</v>
      </c>
      <c r="D75" s="183"/>
      <c r="E75" s="183"/>
      <c r="F75" s="190" t="s">
        <v>27</v>
      </c>
      <c r="G75" s="191"/>
      <c r="H75" s="191"/>
      <c r="I75" s="191">
        <f>'SO01 D.1.4 Pol'!G19</f>
        <v>0</v>
      </c>
      <c r="J75" s="187" t="str">
        <f>IF(I98=0,"",I75/I98*100)</f>
        <v/>
      </c>
    </row>
    <row r="76" spans="1:10" ht="36.75" customHeight="1" x14ac:dyDescent="0.25">
      <c r="A76" s="176"/>
      <c r="B76" s="181" t="s">
        <v>104</v>
      </c>
      <c r="C76" s="182" t="s">
        <v>105</v>
      </c>
      <c r="D76" s="183"/>
      <c r="E76" s="183"/>
      <c r="F76" s="190" t="s">
        <v>27</v>
      </c>
      <c r="G76" s="191"/>
      <c r="H76" s="191"/>
      <c r="I76" s="191">
        <f>'SO01 D.1.4 Pol'!G29</f>
        <v>0</v>
      </c>
      <c r="J76" s="187" t="str">
        <f>IF(I98=0,"",I76/I98*100)</f>
        <v/>
      </c>
    </row>
    <row r="77" spans="1:10" ht="36.75" customHeight="1" x14ac:dyDescent="0.25">
      <c r="A77" s="176"/>
      <c r="B77" s="181" t="s">
        <v>106</v>
      </c>
      <c r="C77" s="182" t="s">
        <v>107</v>
      </c>
      <c r="D77" s="183"/>
      <c r="E77" s="183"/>
      <c r="F77" s="190" t="s">
        <v>27</v>
      </c>
      <c r="G77" s="191"/>
      <c r="H77" s="191"/>
      <c r="I77" s="191">
        <f>'SO01 D.1.4 Pol'!G34</f>
        <v>0</v>
      </c>
      <c r="J77" s="187" t="str">
        <f>IF(I98=0,"",I77/I98*100)</f>
        <v/>
      </c>
    </row>
    <row r="78" spans="1:10" ht="36.75" customHeight="1" x14ac:dyDescent="0.25">
      <c r="A78" s="176"/>
      <c r="B78" s="181" t="s">
        <v>108</v>
      </c>
      <c r="C78" s="182" t="s">
        <v>109</v>
      </c>
      <c r="D78" s="183"/>
      <c r="E78" s="183"/>
      <c r="F78" s="190" t="s">
        <v>27</v>
      </c>
      <c r="G78" s="191"/>
      <c r="H78" s="191"/>
      <c r="I78" s="191">
        <f>'SO01 D.1.1 Pol'!G119</f>
        <v>0</v>
      </c>
      <c r="J78" s="187" t="str">
        <f>IF(I98=0,"",I78/I98*100)</f>
        <v/>
      </c>
    </row>
    <row r="79" spans="1:10" ht="36.75" customHeight="1" x14ac:dyDescent="0.25">
      <c r="A79" s="176"/>
      <c r="B79" s="181" t="s">
        <v>110</v>
      </c>
      <c r="C79" s="182" t="s">
        <v>111</v>
      </c>
      <c r="D79" s="183"/>
      <c r="E79" s="183"/>
      <c r="F79" s="190" t="s">
        <v>27</v>
      </c>
      <c r="G79" s="191"/>
      <c r="H79" s="191"/>
      <c r="I79" s="191">
        <f>'SO01 D.1.1 Pol'!G128</f>
        <v>0</v>
      </c>
      <c r="J79" s="187" t="str">
        <f>IF(I98=0,"",I79/I98*100)</f>
        <v/>
      </c>
    </row>
    <row r="80" spans="1:10" ht="36.75" customHeight="1" x14ac:dyDescent="0.25">
      <c r="A80" s="176"/>
      <c r="B80" s="181" t="s">
        <v>112</v>
      </c>
      <c r="C80" s="182" t="s">
        <v>113</v>
      </c>
      <c r="D80" s="183"/>
      <c r="E80" s="183"/>
      <c r="F80" s="190" t="s">
        <v>27</v>
      </c>
      <c r="G80" s="191"/>
      <c r="H80" s="191"/>
      <c r="I80" s="191">
        <f>'SO01 D.1.1 Pol'!G154</f>
        <v>0</v>
      </c>
      <c r="J80" s="187" t="str">
        <f>IF(I98=0,"",I80/I98*100)</f>
        <v/>
      </c>
    </row>
    <row r="81" spans="1:10" ht="36.75" customHeight="1" x14ac:dyDescent="0.25">
      <c r="A81" s="176"/>
      <c r="B81" s="181" t="s">
        <v>114</v>
      </c>
      <c r="C81" s="182" t="s">
        <v>115</v>
      </c>
      <c r="D81" s="183"/>
      <c r="E81" s="183"/>
      <c r="F81" s="190" t="s">
        <v>27</v>
      </c>
      <c r="G81" s="191"/>
      <c r="H81" s="191"/>
      <c r="I81" s="191">
        <f>'SO01 D.1.1 Pol'!G176</f>
        <v>0</v>
      </c>
      <c r="J81" s="187" t="str">
        <f>IF(I98=0,"",I81/I98*100)</f>
        <v/>
      </c>
    </row>
    <row r="82" spans="1:10" ht="36.75" customHeight="1" x14ac:dyDescent="0.25">
      <c r="A82" s="176"/>
      <c r="B82" s="181" t="s">
        <v>116</v>
      </c>
      <c r="C82" s="182" t="s">
        <v>117</v>
      </c>
      <c r="D82" s="183"/>
      <c r="E82" s="183"/>
      <c r="F82" s="190" t="s">
        <v>27</v>
      </c>
      <c r="G82" s="191"/>
      <c r="H82" s="191"/>
      <c r="I82" s="191">
        <f>'SO01 D.1.1 Pol'!G180</f>
        <v>0</v>
      </c>
      <c r="J82" s="187" t="str">
        <f>IF(I98=0,"",I82/I98*100)</f>
        <v/>
      </c>
    </row>
    <row r="83" spans="1:10" ht="36.75" customHeight="1" x14ac:dyDescent="0.25">
      <c r="A83" s="176"/>
      <c r="B83" s="181" t="s">
        <v>118</v>
      </c>
      <c r="C83" s="182" t="s">
        <v>119</v>
      </c>
      <c r="D83" s="183"/>
      <c r="E83" s="183"/>
      <c r="F83" s="190" t="s">
        <v>28</v>
      </c>
      <c r="G83" s="191"/>
      <c r="H83" s="191"/>
      <c r="I83" s="191">
        <f>'SO01 D.1.3 Pol'!G13</f>
        <v>0</v>
      </c>
      <c r="J83" s="187" t="str">
        <f>IF(I98=0,"",I83/I98*100)</f>
        <v/>
      </c>
    </row>
    <row r="84" spans="1:10" ht="36.75" customHeight="1" x14ac:dyDescent="0.25">
      <c r="A84" s="176"/>
      <c r="B84" s="181" t="s">
        <v>120</v>
      </c>
      <c r="C84" s="182" t="s">
        <v>121</v>
      </c>
      <c r="D84" s="183"/>
      <c r="E84" s="183"/>
      <c r="F84" s="190" t="s">
        <v>28</v>
      </c>
      <c r="G84" s="191"/>
      <c r="H84" s="191"/>
      <c r="I84" s="191">
        <f>'SO01 D.1.3 Pol'!G87</f>
        <v>0</v>
      </c>
      <c r="J84" s="187" t="str">
        <f>IF(I98=0,"",I84/I98*100)</f>
        <v/>
      </c>
    </row>
    <row r="85" spans="1:10" ht="36.75" customHeight="1" x14ac:dyDescent="0.25">
      <c r="A85" s="176"/>
      <c r="B85" s="181" t="s">
        <v>122</v>
      </c>
      <c r="C85" s="182" t="s">
        <v>123</v>
      </c>
      <c r="D85" s="183"/>
      <c r="E85" s="183"/>
      <c r="F85" s="190" t="s">
        <v>28</v>
      </c>
      <c r="G85" s="191"/>
      <c r="H85" s="191"/>
      <c r="I85" s="191">
        <f>'SO01 D.1.3 Pol'!G8</f>
        <v>0</v>
      </c>
      <c r="J85" s="187" t="str">
        <f>IF(I98=0,"",I85/I98*100)</f>
        <v/>
      </c>
    </row>
    <row r="86" spans="1:10" ht="36.75" customHeight="1" x14ac:dyDescent="0.25">
      <c r="A86" s="176"/>
      <c r="B86" s="181" t="s">
        <v>72</v>
      </c>
      <c r="C86" s="182" t="s">
        <v>124</v>
      </c>
      <c r="D86" s="183"/>
      <c r="E86" s="183"/>
      <c r="F86" s="190" t="s">
        <v>28</v>
      </c>
      <c r="G86" s="191"/>
      <c r="H86" s="191"/>
      <c r="I86" s="191">
        <f>'SO01 D.1.6 Pol'!G8</f>
        <v>0</v>
      </c>
      <c r="J86" s="187" t="str">
        <f>IF(I98=0,"",I86/I98*100)</f>
        <v/>
      </c>
    </row>
    <row r="87" spans="1:10" ht="36.75" customHeight="1" x14ac:dyDescent="0.25">
      <c r="A87" s="176"/>
      <c r="B87" s="181" t="s">
        <v>125</v>
      </c>
      <c r="C87" s="182" t="s">
        <v>126</v>
      </c>
      <c r="D87" s="183"/>
      <c r="E87" s="183"/>
      <c r="F87" s="190" t="s">
        <v>28</v>
      </c>
      <c r="G87" s="191"/>
      <c r="H87" s="191"/>
      <c r="I87" s="191">
        <f>'SO01 D.1.6 Pol'!G14</f>
        <v>0</v>
      </c>
      <c r="J87" s="187" t="str">
        <f>IF(I98=0,"",I87/I98*100)</f>
        <v/>
      </c>
    </row>
    <row r="88" spans="1:10" ht="36.75" customHeight="1" x14ac:dyDescent="0.25">
      <c r="A88" s="176"/>
      <c r="B88" s="181" t="s">
        <v>127</v>
      </c>
      <c r="C88" s="182" t="s">
        <v>128</v>
      </c>
      <c r="D88" s="183"/>
      <c r="E88" s="183"/>
      <c r="F88" s="190" t="s">
        <v>28</v>
      </c>
      <c r="G88" s="191"/>
      <c r="H88" s="191"/>
      <c r="I88" s="191">
        <f>'SO01 D.1.6 Pol'!G62</f>
        <v>0</v>
      </c>
      <c r="J88" s="187" t="str">
        <f>IF(I98=0,"",I88/I98*100)</f>
        <v/>
      </c>
    </row>
    <row r="89" spans="1:10" ht="36.75" customHeight="1" x14ac:dyDescent="0.25">
      <c r="A89" s="176"/>
      <c r="B89" s="181" t="s">
        <v>129</v>
      </c>
      <c r="C89" s="182" t="s">
        <v>130</v>
      </c>
      <c r="D89" s="183"/>
      <c r="E89" s="183"/>
      <c r="F89" s="190" t="s">
        <v>28</v>
      </c>
      <c r="G89" s="191"/>
      <c r="H89" s="191"/>
      <c r="I89" s="191">
        <f>'SO01 D.1.6 Pol'!G69</f>
        <v>0</v>
      </c>
      <c r="J89" s="187" t="str">
        <f>IF(I98=0,"",I89/I98*100)</f>
        <v/>
      </c>
    </row>
    <row r="90" spans="1:10" ht="36.75" customHeight="1" x14ac:dyDescent="0.25">
      <c r="A90" s="176"/>
      <c r="B90" s="181" t="s">
        <v>131</v>
      </c>
      <c r="C90" s="182" t="s">
        <v>132</v>
      </c>
      <c r="D90" s="183"/>
      <c r="E90" s="183"/>
      <c r="F90" s="190" t="s">
        <v>28</v>
      </c>
      <c r="G90" s="191"/>
      <c r="H90" s="191"/>
      <c r="I90" s="191">
        <f>'SO01 D.1.6 Pol'!G19</f>
        <v>0</v>
      </c>
      <c r="J90" s="187" t="str">
        <f>IF(I98=0,"",I90/I98*100)</f>
        <v/>
      </c>
    </row>
    <row r="91" spans="1:10" ht="36.75" customHeight="1" x14ac:dyDescent="0.25">
      <c r="A91" s="176"/>
      <c r="B91" s="181" t="s">
        <v>86</v>
      </c>
      <c r="C91" s="182" t="s">
        <v>133</v>
      </c>
      <c r="D91" s="183"/>
      <c r="E91" s="183"/>
      <c r="F91" s="190" t="s">
        <v>28</v>
      </c>
      <c r="G91" s="191"/>
      <c r="H91" s="191"/>
      <c r="I91" s="191">
        <f>'SO01 D.1.6 Pol'!G27</f>
        <v>0</v>
      </c>
      <c r="J91" s="187" t="str">
        <f>IF(I98=0,"",I91/I98*100)</f>
        <v/>
      </c>
    </row>
    <row r="92" spans="1:10" ht="36.75" customHeight="1" x14ac:dyDescent="0.25">
      <c r="A92" s="176"/>
      <c r="B92" s="181" t="s">
        <v>134</v>
      </c>
      <c r="C92" s="182" t="s">
        <v>135</v>
      </c>
      <c r="D92" s="183"/>
      <c r="E92" s="183"/>
      <c r="F92" s="190" t="s">
        <v>28</v>
      </c>
      <c r="G92" s="191"/>
      <c r="H92" s="191"/>
      <c r="I92" s="191">
        <f>'SO01 D.1.6 Pol'!G32</f>
        <v>0</v>
      </c>
      <c r="J92" s="187" t="str">
        <f>IF(I98=0,"",I92/I98*100)</f>
        <v/>
      </c>
    </row>
    <row r="93" spans="1:10" ht="36.75" customHeight="1" x14ac:dyDescent="0.25">
      <c r="A93" s="176"/>
      <c r="B93" s="181" t="s">
        <v>136</v>
      </c>
      <c r="C93" s="182" t="s">
        <v>137</v>
      </c>
      <c r="D93" s="183"/>
      <c r="E93" s="183"/>
      <c r="F93" s="190" t="s">
        <v>28</v>
      </c>
      <c r="G93" s="191"/>
      <c r="H93" s="191"/>
      <c r="I93" s="191">
        <f>'SO01 D.1.6 Pol'!G55</f>
        <v>0</v>
      </c>
      <c r="J93" s="187" t="str">
        <f>IF(I98=0,"",I93/I98*100)</f>
        <v/>
      </c>
    </row>
    <row r="94" spans="1:10" ht="36.75" customHeight="1" x14ac:dyDescent="0.25">
      <c r="A94" s="176"/>
      <c r="B94" s="181" t="s">
        <v>136</v>
      </c>
      <c r="C94" s="182" t="s">
        <v>138</v>
      </c>
      <c r="D94" s="183"/>
      <c r="E94" s="183"/>
      <c r="F94" s="190" t="s">
        <v>28</v>
      </c>
      <c r="G94" s="191"/>
      <c r="H94" s="191"/>
      <c r="I94" s="191">
        <f>'SO01 D.1.6 Pol'!G43</f>
        <v>0</v>
      </c>
      <c r="J94" s="187" t="str">
        <f>IF(I98=0,"",I94/I98*100)</f>
        <v/>
      </c>
    </row>
    <row r="95" spans="1:10" ht="36.75" customHeight="1" x14ac:dyDescent="0.25">
      <c r="A95" s="176"/>
      <c r="B95" s="181" t="s">
        <v>139</v>
      </c>
      <c r="C95" s="182" t="s">
        <v>140</v>
      </c>
      <c r="D95" s="183"/>
      <c r="E95" s="183"/>
      <c r="F95" s="190" t="s">
        <v>141</v>
      </c>
      <c r="G95" s="191"/>
      <c r="H95" s="191"/>
      <c r="I95" s="191">
        <f>'SO01 D.1.1 Pol'!G195</f>
        <v>0</v>
      </c>
      <c r="J95" s="187" t="str">
        <f>IF(I98=0,"",I95/I98*100)</f>
        <v/>
      </c>
    </row>
    <row r="96" spans="1:10" ht="36.75" customHeight="1" x14ac:dyDescent="0.25">
      <c r="A96" s="176"/>
      <c r="B96" s="181" t="s">
        <v>142</v>
      </c>
      <c r="C96" s="182" t="s">
        <v>29</v>
      </c>
      <c r="D96" s="183"/>
      <c r="E96" s="183"/>
      <c r="F96" s="190" t="s">
        <v>142</v>
      </c>
      <c r="G96" s="191"/>
      <c r="H96" s="191"/>
      <c r="I96" s="191">
        <f>'SO01 D.1.1 Pol'!G203</f>
        <v>0</v>
      </c>
      <c r="J96" s="187" t="str">
        <f>IF(I98=0,"",I96/I98*100)</f>
        <v/>
      </c>
    </row>
    <row r="97" spans="1:10" ht="36.75" customHeight="1" x14ac:dyDescent="0.25">
      <c r="A97" s="176"/>
      <c r="B97" s="181" t="s">
        <v>143</v>
      </c>
      <c r="C97" s="182" t="s">
        <v>30</v>
      </c>
      <c r="D97" s="183"/>
      <c r="E97" s="183"/>
      <c r="F97" s="190" t="s">
        <v>143</v>
      </c>
      <c r="G97" s="191"/>
      <c r="H97" s="191"/>
      <c r="I97" s="191">
        <f>'SO01 D.1.1 Pol'!G212+'SO01 D.1.3 Pol'!G97+'SO01 D.1.4 Pol'!G43</f>
        <v>0</v>
      </c>
      <c r="J97" s="187" t="str">
        <f>IF(I98=0,"",I97/I98*100)</f>
        <v/>
      </c>
    </row>
    <row r="98" spans="1:10" ht="25.5" customHeight="1" x14ac:dyDescent="0.25">
      <c r="A98" s="177"/>
      <c r="B98" s="184" t="s">
        <v>1</v>
      </c>
      <c r="C98" s="185"/>
      <c r="D98" s="186"/>
      <c r="E98" s="186"/>
      <c r="F98" s="192"/>
      <c r="G98" s="193"/>
      <c r="H98" s="193"/>
      <c r="I98" s="193">
        <f>SUM(I60:I97)</f>
        <v>0</v>
      </c>
      <c r="J98" s="188">
        <f>SUM(J60:J97)</f>
        <v>0</v>
      </c>
    </row>
    <row r="99" spans="1:10" x14ac:dyDescent="0.25">
      <c r="F99" s="133"/>
      <c r="G99" s="133"/>
      <c r="H99" s="133"/>
      <c r="I99" s="133"/>
      <c r="J99" s="189"/>
    </row>
    <row r="100" spans="1:10" x14ac:dyDescent="0.25">
      <c r="F100" s="133"/>
      <c r="G100" s="133"/>
      <c r="H100" s="133"/>
      <c r="I100" s="133"/>
      <c r="J100" s="189"/>
    </row>
    <row r="101" spans="1:10" x14ac:dyDescent="0.25">
      <c r="F101" s="133"/>
      <c r="G101" s="133"/>
      <c r="H101" s="133"/>
      <c r="I101" s="133"/>
      <c r="J101" s="189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87">
    <mergeCell ref="C97:E97"/>
    <mergeCell ref="C92:E92"/>
    <mergeCell ref="C93:E93"/>
    <mergeCell ref="C94:E94"/>
    <mergeCell ref="C95:E95"/>
    <mergeCell ref="C96:E96"/>
    <mergeCell ref="C87:E87"/>
    <mergeCell ref="C88:E88"/>
    <mergeCell ref="C89:E89"/>
    <mergeCell ref="C90:E90"/>
    <mergeCell ref="C91:E91"/>
    <mergeCell ref="C82:E82"/>
    <mergeCell ref="C83:E83"/>
    <mergeCell ref="C84:E84"/>
    <mergeCell ref="C85:E85"/>
    <mergeCell ref="C86:E86"/>
    <mergeCell ref="C77:E77"/>
    <mergeCell ref="C78:E78"/>
    <mergeCell ref="C79:E79"/>
    <mergeCell ref="C80:E80"/>
    <mergeCell ref="C81:E81"/>
    <mergeCell ref="C72:E72"/>
    <mergeCell ref="C73:E73"/>
    <mergeCell ref="C74:E74"/>
    <mergeCell ref="C75:E75"/>
    <mergeCell ref="C76:E76"/>
    <mergeCell ref="C67:E67"/>
    <mergeCell ref="C68:E68"/>
    <mergeCell ref="C69:E69"/>
    <mergeCell ref="C70:E70"/>
    <mergeCell ref="C71:E71"/>
    <mergeCell ref="C62:E62"/>
    <mergeCell ref="C63:E63"/>
    <mergeCell ref="C64:E64"/>
    <mergeCell ref="C65:E65"/>
    <mergeCell ref="C66:E66"/>
    <mergeCell ref="C44:E44"/>
    <mergeCell ref="C45:E45"/>
    <mergeCell ref="B46:E46"/>
    <mergeCell ref="C60:E60"/>
    <mergeCell ref="C61:E61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54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107" t="s">
        <v>7</v>
      </c>
      <c r="B1" s="107"/>
      <c r="C1" s="108"/>
      <c r="D1" s="107"/>
      <c r="E1" s="107"/>
      <c r="F1" s="107"/>
      <c r="G1" s="107"/>
    </row>
    <row r="2" spans="1:7" ht="24.9" customHeight="1" x14ac:dyDescent="0.25">
      <c r="A2" s="50" t="s">
        <v>8</v>
      </c>
      <c r="B2" s="49"/>
      <c r="C2" s="109"/>
      <c r="D2" s="109"/>
      <c r="E2" s="109"/>
      <c r="F2" s="109"/>
      <c r="G2" s="110"/>
    </row>
    <row r="3" spans="1:7" ht="24.9" customHeight="1" x14ac:dyDescent="0.25">
      <c r="A3" s="50" t="s">
        <v>9</v>
      </c>
      <c r="B3" s="49"/>
      <c r="C3" s="109"/>
      <c r="D3" s="109"/>
      <c r="E3" s="109"/>
      <c r="F3" s="109"/>
      <c r="G3" s="110"/>
    </row>
    <row r="4" spans="1:7" ht="24.9" customHeight="1" x14ac:dyDescent="0.25">
      <c r="A4" s="50" t="s">
        <v>10</v>
      </c>
      <c r="B4" s="49"/>
      <c r="C4" s="109"/>
      <c r="D4" s="109"/>
      <c r="E4" s="109"/>
      <c r="F4" s="109"/>
      <c r="G4" s="110"/>
    </row>
    <row r="5" spans="1:7" x14ac:dyDescent="0.25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A0FFE-4ACF-4D98-AA40-5BA315AB3A58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3.2" outlineLevelRow="3" x14ac:dyDescent="0.25"/>
  <cols>
    <col min="1" max="1" width="3.44140625" customWidth="1"/>
    <col min="2" max="2" width="12.6640625" style="174" customWidth="1"/>
    <col min="3" max="3" width="38.33203125" style="174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13" width="0" hidden="1" customWidth="1"/>
    <col min="18" max="18" width="0" hidden="1" customWidth="1"/>
    <col min="20" max="20" width="9.21875" customWidth="1"/>
    <col min="21" max="25" width="0" hidden="1" customWidth="1"/>
    <col min="29" max="29" width="0" hidden="1" customWidth="1"/>
    <col min="31" max="41" width="0" hidden="1" customWidth="1"/>
    <col min="53" max="53" width="73.6640625" customWidth="1"/>
  </cols>
  <sheetData>
    <row r="1" spans="1:60" ht="15.75" customHeight="1" x14ac:dyDescent="0.3">
      <c r="A1" s="195" t="s">
        <v>7</v>
      </c>
      <c r="B1" s="195"/>
      <c r="C1" s="195"/>
      <c r="D1" s="195"/>
      <c r="E1" s="195"/>
      <c r="F1" s="195"/>
      <c r="G1" s="195"/>
      <c r="AG1" t="s">
        <v>144</v>
      </c>
    </row>
    <row r="2" spans="1:60" ht="25.05" customHeight="1" x14ac:dyDescent="0.25">
      <c r="A2" s="196" t="s">
        <v>8</v>
      </c>
      <c r="B2" s="49" t="s">
        <v>43</v>
      </c>
      <c r="C2" s="199" t="s">
        <v>44</v>
      </c>
      <c r="D2" s="197"/>
      <c r="E2" s="197"/>
      <c r="F2" s="197"/>
      <c r="G2" s="198"/>
      <c r="AG2" t="s">
        <v>145</v>
      </c>
    </row>
    <row r="3" spans="1:60" ht="25.05" customHeight="1" x14ac:dyDescent="0.25">
      <c r="A3" s="196" t="s">
        <v>9</v>
      </c>
      <c r="B3" s="49" t="s">
        <v>46</v>
      </c>
      <c r="C3" s="199" t="s">
        <v>47</v>
      </c>
      <c r="D3" s="197"/>
      <c r="E3" s="197"/>
      <c r="F3" s="197"/>
      <c r="G3" s="198"/>
      <c r="AC3" s="174" t="s">
        <v>145</v>
      </c>
      <c r="AG3" t="s">
        <v>146</v>
      </c>
    </row>
    <row r="4" spans="1:60" ht="25.05" customHeight="1" x14ac:dyDescent="0.25">
      <c r="A4" s="200" t="s">
        <v>10</v>
      </c>
      <c r="B4" s="201" t="s">
        <v>48</v>
      </c>
      <c r="C4" s="202" t="s">
        <v>49</v>
      </c>
      <c r="D4" s="203"/>
      <c r="E4" s="203"/>
      <c r="F4" s="203"/>
      <c r="G4" s="204"/>
      <c r="AG4" t="s">
        <v>147</v>
      </c>
    </row>
    <row r="5" spans="1:60" x14ac:dyDescent="0.25">
      <c r="D5" s="10"/>
    </row>
    <row r="6" spans="1:60" ht="39.6" x14ac:dyDescent="0.25">
      <c r="A6" s="206" t="s">
        <v>148</v>
      </c>
      <c r="B6" s="208" t="s">
        <v>149</v>
      </c>
      <c r="C6" s="208" t="s">
        <v>150</v>
      </c>
      <c r="D6" s="207" t="s">
        <v>151</v>
      </c>
      <c r="E6" s="206" t="s">
        <v>152</v>
      </c>
      <c r="F6" s="205" t="s">
        <v>153</v>
      </c>
      <c r="G6" s="206" t="s">
        <v>31</v>
      </c>
      <c r="H6" s="209" t="s">
        <v>32</v>
      </c>
      <c r="I6" s="209" t="s">
        <v>154</v>
      </c>
      <c r="J6" s="209" t="s">
        <v>33</v>
      </c>
      <c r="K6" s="209" t="s">
        <v>155</v>
      </c>
      <c r="L6" s="209" t="s">
        <v>156</v>
      </c>
      <c r="M6" s="209" t="s">
        <v>157</v>
      </c>
      <c r="N6" s="209" t="s">
        <v>158</v>
      </c>
      <c r="O6" s="209" t="s">
        <v>159</v>
      </c>
      <c r="P6" s="209" t="s">
        <v>160</v>
      </c>
      <c r="Q6" s="209" t="s">
        <v>161</v>
      </c>
      <c r="R6" s="209" t="s">
        <v>162</v>
      </c>
      <c r="S6" s="209" t="s">
        <v>163</v>
      </c>
      <c r="T6" s="209" t="s">
        <v>164</v>
      </c>
      <c r="U6" s="209" t="s">
        <v>165</v>
      </c>
      <c r="V6" s="209" t="s">
        <v>166</v>
      </c>
      <c r="W6" s="209" t="s">
        <v>167</v>
      </c>
      <c r="X6" s="209" t="s">
        <v>168</v>
      </c>
      <c r="Y6" s="209" t="s">
        <v>169</v>
      </c>
    </row>
    <row r="7" spans="1:60" hidden="1" x14ac:dyDescent="0.25">
      <c r="A7" s="3"/>
      <c r="B7" s="4"/>
      <c r="C7" s="4"/>
      <c r="D7" s="6"/>
      <c r="E7" s="211"/>
      <c r="F7" s="212"/>
      <c r="G7" s="212"/>
      <c r="H7" s="212"/>
      <c r="I7" s="212"/>
      <c r="J7" s="212"/>
      <c r="K7" s="212"/>
      <c r="L7" s="212"/>
      <c r="M7" s="212"/>
      <c r="N7" s="211"/>
      <c r="O7" s="211"/>
      <c r="P7" s="211"/>
      <c r="Q7" s="211"/>
      <c r="R7" s="212"/>
      <c r="S7" s="212"/>
      <c r="T7" s="212"/>
      <c r="U7" s="212"/>
      <c r="V7" s="212"/>
      <c r="W7" s="212"/>
      <c r="X7" s="212"/>
      <c r="Y7" s="212"/>
    </row>
    <row r="8" spans="1:60" x14ac:dyDescent="0.25">
      <c r="A8" s="236" t="s">
        <v>170</v>
      </c>
      <c r="B8" s="237" t="s">
        <v>72</v>
      </c>
      <c r="C8" s="261" t="s">
        <v>73</v>
      </c>
      <c r="D8" s="238"/>
      <c r="E8" s="239"/>
      <c r="F8" s="240"/>
      <c r="G8" s="240">
        <f>SUMIF(AG9:AG12,"&lt;&gt;NOR",G9:G12)</f>
        <v>0</v>
      </c>
      <c r="H8" s="240"/>
      <c r="I8" s="240">
        <f>SUM(I9:I12)</f>
        <v>0</v>
      </c>
      <c r="J8" s="240"/>
      <c r="K8" s="240">
        <f>SUM(K9:K12)</f>
        <v>0</v>
      </c>
      <c r="L8" s="240"/>
      <c r="M8" s="240">
        <f>SUM(M9:M12)</f>
        <v>0</v>
      </c>
      <c r="N8" s="239"/>
      <c r="O8" s="239">
        <f>SUM(O9:O12)</f>
        <v>10.16</v>
      </c>
      <c r="P8" s="239"/>
      <c r="Q8" s="239">
        <f>SUM(Q9:Q12)</f>
        <v>0</v>
      </c>
      <c r="R8" s="240"/>
      <c r="S8" s="240"/>
      <c r="T8" s="241"/>
      <c r="U8" s="235"/>
      <c r="V8" s="235">
        <f>SUM(V9:V12)</f>
        <v>98.75</v>
      </c>
      <c r="W8" s="235"/>
      <c r="X8" s="235"/>
      <c r="Y8" s="235"/>
      <c r="AG8" t="s">
        <v>171</v>
      </c>
    </row>
    <row r="9" spans="1:60" outlineLevel="1" x14ac:dyDescent="0.25">
      <c r="A9" s="243">
        <v>1</v>
      </c>
      <c r="B9" s="244" t="s">
        <v>172</v>
      </c>
      <c r="C9" s="262" t="s">
        <v>173</v>
      </c>
      <c r="D9" s="245" t="s">
        <v>174</v>
      </c>
      <c r="E9" s="246">
        <v>7.968</v>
      </c>
      <c r="F9" s="247"/>
      <c r="G9" s="248">
        <f>ROUND(E9*F9,2)</f>
        <v>0</v>
      </c>
      <c r="H9" s="247"/>
      <c r="I9" s="248">
        <f>ROUND(E9*H9,2)</f>
        <v>0</v>
      </c>
      <c r="J9" s="247"/>
      <c r="K9" s="248">
        <f>ROUND(E9*J9,2)</f>
        <v>0</v>
      </c>
      <c r="L9" s="248">
        <v>21</v>
      </c>
      <c r="M9" s="248">
        <f>G9*(1+L9/100)</f>
        <v>0</v>
      </c>
      <c r="N9" s="246">
        <v>0</v>
      </c>
      <c r="O9" s="246">
        <f>ROUND(E9*N9,2)</f>
        <v>0</v>
      </c>
      <c r="P9" s="246">
        <v>0</v>
      </c>
      <c r="Q9" s="246">
        <f>ROUND(E9*P9,2)</f>
        <v>0</v>
      </c>
      <c r="R9" s="248"/>
      <c r="S9" s="248" t="s">
        <v>175</v>
      </c>
      <c r="T9" s="249" t="s">
        <v>175</v>
      </c>
      <c r="U9" s="231">
        <v>11.204000000000001</v>
      </c>
      <c r="V9" s="231">
        <f>ROUND(E9*U9,2)</f>
        <v>89.27</v>
      </c>
      <c r="W9" s="231"/>
      <c r="X9" s="231" t="s">
        <v>176</v>
      </c>
      <c r="Y9" s="231" t="s">
        <v>177</v>
      </c>
      <c r="Z9" s="210"/>
      <c r="AA9" s="210"/>
      <c r="AB9" s="210"/>
      <c r="AC9" s="210"/>
      <c r="AD9" s="210"/>
      <c r="AE9" s="210"/>
      <c r="AF9" s="210"/>
      <c r="AG9" s="210" t="s">
        <v>178</v>
      </c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</row>
    <row r="10" spans="1:60" outlineLevel="2" x14ac:dyDescent="0.25">
      <c r="A10" s="227"/>
      <c r="B10" s="228"/>
      <c r="C10" s="263" t="s">
        <v>179</v>
      </c>
      <c r="D10" s="233"/>
      <c r="E10" s="234">
        <v>7.968</v>
      </c>
      <c r="F10" s="231"/>
      <c r="G10" s="231"/>
      <c r="H10" s="231"/>
      <c r="I10" s="231"/>
      <c r="J10" s="231"/>
      <c r="K10" s="231"/>
      <c r="L10" s="231"/>
      <c r="M10" s="231"/>
      <c r="N10" s="230"/>
      <c r="O10" s="230"/>
      <c r="P10" s="230"/>
      <c r="Q10" s="230"/>
      <c r="R10" s="231"/>
      <c r="S10" s="231"/>
      <c r="T10" s="231"/>
      <c r="U10" s="231"/>
      <c r="V10" s="231"/>
      <c r="W10" s="231"/>
      <c r="X10" s="231"/>
      <c r="Y10" s="231"/>
      <c r="Z10" s="210"/>
      <c r="AA10" s="210"/>
      <c r="AB10" s="210"/>
      <c r="AC10" s="210"/>
      <c r="AD10" s="210"/>
      <c r="AE10" s="210"/>
      <c r="AF10" s="210"/>
      <c r="AG10" s="210" t="s">
        <v>180</v>
      </c>
      <c r="AH10" s="210">
        <v>0</v>
      </c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</row>
    <row r="11" spans="1:60" ht="20.399999999999999" outlineLevel="1" x14ac:dyDescent="0.25">
      <c r="A11" s="243">
        <v>2</v>
      </c>
      <c r="B11" s="244" t="s">
        <v>181</v>
      </c>
      <c r="C11" s="262" t="s">
        <v>182</v>
      </c>
      <c r="D11" s="245" t="s">
        <v>174</v>
      </c>
      <c r="E11" s="246">
        <v>5.976</v>
      </c>
      <c r="F11" s="247"/>
      <c r="G11" s="248">
        <f>ROUND(E11*F11,2)</f>
        <v>0</v>
      </c>
      <c r="H11" s="247"/>
      <c r="I11" s="248">
        <f>ROUND(E11*H11,2)</f>
        <v>0</v>
      </c>
      <c r="J11" s="247"/>
      <c r="K11" s="248">
        <f>ROUND(E11*J11,2)</f>
        <v>0</v>
      </c>
      <c r="L11" s="248">
        <v>21</v>
      </c>
      <c r="M11" s="248">
        <f>G11*(1+L11/100)</f>
        <v>0</v>
      </c>
      <c r="N11" s="246">
        <v>1.7</v>
      </c>
      <c r="O11" s="246">
        <f>ROUND(E11*N11,2)</f>
        <v>10.16</v>
      </c>
      <c r="P11" s="246">
        <v>0</v>
      </c>
      <c r="Q11" s="246">
        <f>ROUND(E11*P11,2)</f>
        <v>0</v>
      </c>
      <c r="R11" s="248"/>
      <c r="S11" s="248" t="s">
        <v>175</v>
      </c>
      <c r="T11" s="249" t="s">
        <v>175</v>
      </c>
      <c r="U11" s="231">
        <v>1.587</v>
      </c>
      <c r="V11" s="231">
        <f>ROUND(E11*U11,2)</f>
        <v>9.48</v>
      </c>
      <c r="W11" s="231"/>
      <c r="X11" s="231" t="s">
        <v>176</v>
      </c>
      <c r="Y11" s="231" t="s">
        <v>177</v>
      </c>
      <c r="Z11" s="210"/>
      <c r="AA11" s="210"/>
      <c r="AB11" s="210"/>
      <c r="AC11" s="210"/>
      <c r="AD11" s="210"/>
      <c r="AE11" s="210"/>
      <c r="AF11" s="210"/>
      <c r="AG11" s="210" t="s">
        <v>178</v>
      </c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</row>
    <row r="12" spans="1:60" outlineLevel="2" x14ac:dyDescent="0.25">
      <c r="A12" s="227"/>
      <c r="B12" s="228"/>
      <c r="C12" s="263" t="s">
        <v>183</v>
      </c>
      <c r="D12" s="233"/>
      <c r="E12" s="234">
        <v>5.976</v>
      </c>
      <c r="F12" s="231"/>
      <c r="G12" s="231"/>
      <c r="H12" s="231"/>
      <c r="I12" s="231"/>
      <c r="J12" s="231"/>
      <c r="K12" s="231"/>
      <c r="L12" s="231"/>
      <c r="M12" s="231"/>
      <c r="N12" s="230"/>
      <c r="O12" s="230"/>
      <c r="P12" s="230"/>
      <c r="Q12" s="230"/>
      <c r="R12" s="231"/>
      <c r="S12" s="231"/>
      <c r="T12" s="231"/>
      <c r="U12" s="231"/>
      <c r="V12" s="231"/>
      <c r="W12" s="231"/>
      <c r="X12" s="231"/>
      <c r="Y12" s="231"/>
      <c r="Z12" s="210"/>
      <c r="AA12" s="210"/>
      <c r="AB12" s="210"/>
      <c r="AC12" s="210"/>
      <c r="AD12" s="210"/>
      <c r="AE12" s="210"/>
      <c r="AF12" s="210"/>
      <c r="AG12" s="210" t="s">
        <v>180</v>
      </c>
      <c r="AH12" s="210">
        <v>0</v>
      </c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</row>
    <row r="13" spans="1:60" x14ac:dyDescent="0.25">
      <c r="A13" s="236" t="s">
        <v>170</v>
      </c>
      <c r="B13" s="237" t="s">
        <v>74</v>
      </c>
      <c r="C13" s="261" t="s">
        <v>75</v>
      </c>
      <c r="D13" s="238"/>
      <c r="E13" s="239"/>
      <c r="F13" s="240"/>
      <c r="G13" s="240">
        <f>SUMIF(AG14:AG24,"&lt;&gt;NOR",G14:G24)</f>
        <v>0</v>
      </c>
      <c r="H13" s="240"/>
      <c r="I13" s="240">
        <f>SUM(I14:I24)</f>
        <v>0</v>
      </c>
      <c r="J13" s="240"/>
      <c r="K13" s="240">
        <f>SUM(K14:K24)</f>
        <v>0</v>
      </c>
      <c r="L13" s="240"/>
      <c r="M13" s="240">
        <f>SUM(M14:M24)</f>
        <v>0</v>
      </c>
      <c r="N13" s="239"/>
      <c r="O13" s="239">
        <f>SUM(O14:O24)</f>
        <v>2.85</v>
      </c>
      <c r="P13" s="239"/>
      <c r="Q13" s="239">
        <f>SUM(Q14:Q24)</f>
        <v>0</v>
      </c>
      <c r="R13" s="240"/>
      <c r="S13" s="240"/>
      <c r="T13" s="241"/>
      <c r="U13" s="235"/>
      <c r="V13" s="235">
        <f>SUM(V14:V24)</f>
        <v>14.469999999999999</v>
      </c>
      <c r="W13" s="235"/>
      <c r="X13" s="235"/>
      <c r="Y13" s="235"/>
      <c r="AG13" t="s">
        <v>171</v>
      </c>
    </row>
    <row r="14" spans="1:60" outlineLevel="1" x14ac:dyDescent="0.25">
      <c r="A14" s="243">
        <v>3</v>
      </c>
      <c r="B14" s="244" t="s">
        <v>184</v>
      </c>
      <c r="C14" s="262" t="s">
        <v>185</v>
      </c>
      <c r="D14" s="245" t="s">
        <v>186</v>
      </c>
      <c r="E14" s="246">
        <v>2</v>
      </c>
      <c r="F14" s="247"/>
      <c r="G14" s="248">
        <f>ROUND(E14*F14,2)</f>
        <v>0</v>
      </c>
      <c r="H14" s="247"/>
      <c r="I14" s="248">
        <f>ROUND(E14*H14,2)</f>
        <v>0</v>
      </c>
      <c r="J14" s="247"/>
      <c r="K14" s="248">
        <f>ROUND(E14*J14,2)</f>
        <v>0</v>
      </c>
      <c r="L14" s="248">
        <v>21</v>
      </c>
      <c r="M14" s="248">
        <f>G14*(1+L14/100)</f>
        <v>0</v>
      </c>
      <c r="N14" s="246">
        <v>4.555E-2</v>
      </c>
      <c r="O14" s="246">
        <f>ROUND(E14*N14,2)</f>
        <v>0.09</v>
      </c>
      <c r="P14" s="246">
        <v>0</v>
      </c>
      <c r="Q14" s="246">
        <f>ROUND(E14*P14,2)</f>
        <v>0</v>
      </c>
      <c r="R14" s="248"/>
      <c r="S14" s="248" t="s">
        <v>175</v>
      </c>
      <c r="T14" s="249" t="s">
        <v>175</v>
      </c>
      <c r="U14" s="231">
        <v>0.2525</v>
      </c>
      <c r="V14" s="231">
        <f>ROUND(E14*U14,2)</f>
        <v>0.51</v>
      </c>
      <c r="W14" s="231"/>
      <c r="X14" s="231" t="s">
        <v>176</v>
      </c>
      <c r="Y14" s="231" t="s">
        <v>177</v>
      </c>
      <c r="Z14" s="210"/>
      <c r="AA14" s="210"/>
      <c r="AB14" s="210"/>
      <c r="AC14" s="210"/>
      <c r="AD14" s="210"/>
      <c r="AE14" s="210"/>
      <c r="AF14" s="210"/>
      <c r="AG14" s="210" t="s">
        <v>178</v>
      </c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</row>
    <row r="15" spans="1:60" outlineLevel="2" x14ac:dyDescent="0.25">
      <c r="A15" s="227"/>
      <c r="B15" s="228"/>
      <c r="C15" s="264" t="s">
        <v>187</v>
      </c>
      <c r="D15" s="250"/>
      <c r="E15" s="250"/>
      <c r="F15" s="250"/>
      <c r="G15" s="250"/>
      <c r="H15" s="231"/>
      <c r="I15" s="231"/>
      <c r="J15" s="231"/>
      <c r="K15" s="231"/>
      <c r="L15" s="231"/>
      <c r="M15" s="231"/>
      <c r="N15" s="230"/>
      <c r="O15" s="230"/>
      <c r="P15" s="230"/>
      <c r="Q15" s="230"/>
      <c r="R15" s="231"/>
      <c r="S15" s="231"/>
      <c r="T15" s="231"/>
      <c r="U15" s="231"/>
      <c r="V15" s="231"/>
      <c r="W15" s="231"/>
      <c r="X15" s="231"/>
      <c r="Y15" s="231"/>
      <c r="Z15" s="210"/>
      <c r="AA15" s="210"/>
      <c r="AB15" s="210"/>
      <c r="AC15" s="210"/>
      <c r="AD15" s="210"/>
      <c r="AE15" s="210"/>
      <c r="AF15" s="210"/>
      <c r="AG15" s="210" t="s">
        <v>188</v>
      </c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</row>
    <row r="16" spans="1:60" outlineLevel="3" x14ac:dyDescent="0.25">
      <c r="A16" s="227"/>
      <c r="B16" s="228"/>
      <c r="C16" s="265" t="s">
        <v>189</v>
      </c>
      <c r="D16" s="251"/>
      <c r="E16" s="251"/>
      <c r="F16" s="251"/>
      <c r="G16" s="251"/>
      <c r="H16" s="231"/>
      <c r="I16" s="231"/>
      <c r="J16" s="231"/>
      <c r="K16" s="231"/>
      <c r="L16" s="231"/>
      <c r="M16" s="231"/>
      <c r="N16" s="230"/>
      <c r="O16" s="230"/>
      <c r="P16" s="230"/>
      <c r="Q16" s="230"/>
      <c r="R16" s="231"/>
      <c r="S16" s="231"/>
      <c r="T16" s="231"/>
      <c r="U16" s="231"/>
      <c r="V16" s="231"/>
      <c r="W16" s="231"/>
      <c r="X16" s="231"/>
      <c r="Y16" s="231"/>
      <c r="Z16" s="210"/>
      <c r="AA16" s="210"/>
      <c r="AB16" s="210"/>
      <c r="AC16" s="210"/>
      <c r="AD16" s="210"/>
      <c r="AE16" s="210"/>
      <c r="AF16" s="210"/>
      <c r="AG16" s="210" t="s">
        <v>188</v>
      </c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</row>
    <row r="17" spans="1:60" outlineLevel="3" x14ac:dyDescent="0.25">
      <c r="A17" s="227"/>
      <c r="B17" s="228"/>
      <c r="C17" s="265" t="s">
        <v>190</v>
      </c>
      <c r="D17" s="251"/>
      <c r="E17" s="251"/>
      <c r="F17" s="251"/>
      <c r="G17" s="251"/>
      <c r="H17" s="231"/>
      <c r="I17" s="231"/>
      <c r="J17" s="231"/>
      <c r="K17" s="231"/>
      <c r="L17" s="231"/>
      <c r="M17" s="231"/>
      <c r="N17" s="230"/>
      <c r="O17" s="230"/>
      <c r="P17" s="230"/>
      <c r="Q17" s="230"/>
      <c r="R17" s="231"/>
      <c r="S17" s="231"/>
      <c r="T17" s="231"/>
      <c r="U17" s="231"/>
      <c r="V17" s="231"/>
      <c r="W17" s="231"/>
      <c r="X17" s="231"/>
      <c r="Y17" s="231"/>
      <c r="Z17" s="210"/>
      <c r="AA17" s="210"/>
      <c r="AB17" s="210"/>
      <c r="AC17" s="210"/>
      <c r="AD17" s="210"/>
      <c r="AE17" s="210"/>
      <c r="AF17" s="210"/>
      <c r="AG17" s="210" t="s">
        <v>188</v>
      </c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</row>
    <row r="18" spans="1:60" outlineLevel="2" x14ac:dyDescent="0.25">
      <c r="A18" s="227"/>
      <c r="B18" s="228"/>
      <c r="C18" s="263" t="s">
        <v>191</v>
      </c>
      <c r="D18" s="233"/>
      <c r="E18" s="234">
        <v>2</v>
      </c>
      <c r="F18" s="231"/>
      <c r="G18" s="231"/>
      <c r="H18" s="231"/>
      <c r="I18" s="231"/>
      <c r="J18" s="231"/>
      <c r="K18" s="231"/>
      <c r="L18" s="231"/>
      <c r="M18" s="231"/>
      <c r="N18" s="230"/>
      <c r="O18" s="230"/>
      <c r="P18" s="230"/>
      <c r="Q18" s="230"/>
      <c r="R18" s="231"/>
      <c r="S18" s="231"/>
      <c r="T18" s="231"/>
      <c r="U18" s="231"/>
      <c r="V18" s="231"/>
      <c r="W18" s="231"/>
      <c r="X18" s="231"/>
      <c r="Y18" s="231"/>
      <c r="Z18" s="210"/>
      <c r="AA18" s="210"/>
      <c r="AB18" s="210"/>
      <c r="AC18" s="210"/>
      <c r="AD18" s="210"/>
      <c r="AE18" s="210"/>
      <c r="AF18" s="210"/>
      <c r="AG18" s="210" t="s">
        <v>180</v>
      </c>
      <c r="AH18" s="210">
        <v>0</v>
      </c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</row>
    <row r="19" spans="1:60" outlineLevel="1" x14ac:dyDescent="0.25">
      <c r="A19" s="243">
        <v>4</v>
      </c>
      <c r="B19" s="244" t="s">
        <v>192</v>
      </c>
      <c r="C19" s="262" t="s">
        <v>193</v>
      </c>
      <c r="D19" s="245" t="s">
        <v>194</v>
      </c>
      <c r="E19" s="246">
        <v>11.25</v>
      </c>
      <c r="F19" s="247"/>
      <c r="G19" s="248">
        <f>ROUND(E19*F19,2)</f>
        <v>0</v>
      </c>
      <c r="H19" s="247"/>
      <c r="I19" s="248">
        <f>ROUND(E19*H19,2)</f>
        <v>0</v>
      </c>
      <c r="J19" s="247"/>
      <c r="K19" s="248">
        <f>ROUND(E19*J19,2)</f>
        <v>0</v>
      </c>
      <c r="L19" s="248">
        <v>21</v>
      </c>
      <c r="M19" s="248">
        <f>G19*(1+L19/100)</f>
        <v>0</v>
      </c>
      <c r="N19" s="246">
        <v>7.9430000000000001E-2</v>
      </c>
      <c r="O19" s="246">
        <f>ROUND(E19*N19,2)</f>
        <v>0.89</v>
      </c>
      <c r="P19" s="246">
        <v>0</v>
      </c>
      <c r="Q19" s="246">
        <f>ROUND(E19*P19,2)</f>
        <v>0</v>
      </c>
      <c r="R19" s="248"/>
      <c r="S19" s="248" t="s">
        <v>175</v>
      </c>
      <c r="T19" s="249" t="s">
        <v>175</v>
      </c>
      <c r="U19" s="231">
        <v>0.49390000000000001</v>
      </c>
      <c r="V19" s="231">
        <f>ROUND(E19*U19,2)</f>
        <v>5.56</v>
      </c>
      <c r="W19" s="231"/>
      <c r="X19" s="231" t="s">
        <v>176</v>
      </c>
      <c r="Y19" s="231" t="s">
        <v>177</v>
      </c>
      <c r="Z19" s="210"/>
      <c r="AA19" s="210"/>
      <c r="AB19" s="210"/>
      <c r="AC19" s="210"/>
      <c r="AD19" s="210"/>
      <c r="AE19" s="210"/>
      <c r="AF19" s="210"/>
      <c r="AG19" s="210" t="s">
        <v>178</v>
      </c>
      <c r="AH19" s="210"/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10"/>
      <c r="BB19" s="210"/>
      <c r="BC19" s="210"/>
      <c r="BD19" s="210"/>
      <c r="BE19" s="210"/>
      <c r="BF19" s="210"/>
      <c r="BG19" s="210"/>
      <c r="BH19" s="210"/>
    </row>
    <row r="20" spans="1:60" outlineLevel="2" x14ac:dyDescent="0.25">
      <c r="A20" s="227"/>
      <c r="B20" s="228"/>
      <c r="C20" s="263" t="s">
        <v>195</v>
      </c>
      <c r="D20" s="233"/>
      <c r="E20" s="234">
        <v>15.75</v>
      </c>
      <c r="F20" s="231"/>
      <c r="G20" s="231"/>
      <c r="H20" s="231"/>
      <c r="I20" s="231"/>
      <c r="J20" s="231"/>
      <c r="K20" s="231"/>
      <c r="L20" s="231"/>
      <c r="M20" s="231"/>
      <c r="N20" s="230"/>
      <c r="O20" s="230"/>
      <c r="P20" s="230"/>
      <c r="Q20" s="230"/>
      <c r="R20" s="231"/>
      <c r="S20" s="231"/>
      <c r="T20" s="231"/>
      <c r="U20" s="231"/>
      <c r="V20" s="231"/>
      <c r="W20" s="231"/>
      <c r="X20" s="231"/>
      <c r="Y20" s="231"/>
      <c r="Z20" s="210"/>
      <c r="AA20" s="210"/>
      <c r="AB20" s="210"/>
      <c r="AC20" s="210"/>
      <c r="AD20" s="210"/>
      <c r="AE20" s="210"/>
      <c r="AF20" s="210"/>
      <c r="AG20" s="210" t="s">
        <v>180</v>
      </c>
      <c r="AH20" s="210">
        <v>0</v>
      </c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</row>
    <row r="21" spans="1:60" outlineLevel="3" x14ac:dyDescent="0.25">
      <c r="A21" s="227"/>
      <c r="B21" s="228"/>
      <c r="C21" s="263" t="s">
        <v>196</v>
      </c>
      <c r="D21" s="233"/>
      <c r="E21" s="234">
        <v>-4.5</v>
      </c>
      <c r="F21" s="231"/>
      <c r="G21" s="231"/>
      <c r="H21" s="231"/>
      <c r="I21" s="231"/>
      <c r="J21" s="231"/>
      <c r="K21" s="231"/>
      <c r="L21" s="231"/>
      <c r="M21" s="231"/>
      <c r="N21" s="230"/>
      <c r="O21" s="230"/>
      <c r="P21" s="230"/>
      <c r="Q21" s="230"/>
      <c r="R21" s="231"/>
      <c r="S21" s="231"/>
      <c r="T21" s="231"/>
      <c r="U21" s="231"/>
      <c r="V21" s="231"/>
      <c r="W21" s="231"/>
      <c r="X21" s="231"/>
      <c r="Y21" s="231"/>
      <c r="Z21" s="210"/>
      <c r="AA21" s="210"/>
      <c r="AB21" s="210"/>
      <c r="AC21" s="210"/>
      <c r="AD21" s="210"/>
      <c r="AE21" s="210"/>
      <c r="AF21" s="210"/>
      <c r="AG21" s="210" t="s">
        <v>180</v>
      </c>
      <c r="AH21" s="210">
        <v>0</v>
      </c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</row>
    <row r="22" spans="1:60" outlineLevel="1" x14ac:dyDescent="0.25">
      <c r="A22" s="243">
        <v>5</v>
      </c>
      <c r="B22" s="244" t="s">
        <v>197</v>
      </c>
      <c r="C22" s="262" t="s">
        <v>198</v>
      </c>
      <c r="D22" s="245" t="s">
        <v>194</v>
      </c>
      <c r="E22" s="246">
        <v>15.081</v>
      </c>
      <c r="F22" s="247"/>
      <c r="G22" s="248">
        <f>ROUND(E22*F22,2)</f>
        <v>0</v>
      </c>
      <c r="H22" s="247"/>
      <c r="I22" s="248">
        <f>ROUND(E22*H22,2)</f>
        <v>0</v>
      </c>
      <c r="J22" s="247"/>
      <c r="K22" s="248">
        <f>ROUND(E22*J22,2)</f>
        <v>0</v>
      </c>
      <c r="L22" s="248">
        <v>21</v>
      </c>
      <c r="M22" s="248">
        <f>G22*(1+L22/100)</f>
        <v>0</v>
      </c>
      <c r="N22" s="246">
        <v>0.12404999999999999</v>
      </c>
      <c r="O22" s="246">
        <f>ROUND(E22*N22,2)</f>
        <v>1.87</v>
      </c>
      <c r="P22" s="246">
        <v>0</v>
      </c>
      <c r="Q22" s="246">
        <f>ROUND(E22*P22,2)</f>
        <v>0</v>
      </c>
      <c r="R22" s="248"/>
      <c r="S22" s="248" t="s">
        <v>175</v>
      </c>
      <c r="T22" s="249" t="s">
        <v>175</v>
      </c>
      <c r="U22" s="231">
        <v>0.55674999999999997</v>
      </c>
      <c r="V22" s="231">
        <f>ROUND(E22*U22,2)</f>
        <v>8.4</v>
      </c>
      <c r="W22" s="231"/>
      <c r="X22" s="231" t="s">
        <v>176</v>
      </c>
      <c r="Y22" s="231" t="s">
        <v>177</v>
      </c>
      <c r="Z22" s="210"/>
      <c r="AA22" s="210"/>
      <c r="AB22" s="210"/>
      <c r="AC22" s="210"/>
      <c r="AD22" s="210"/>
      <c r="AE22" s="210"/>
      <c r="AF22" s="210"/>
      <c r="AG22" s="210" t="s">
        <v>178</v>
      </c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</row>
    <row r="23" spans="1:60" outlineLevel="2" x14ac:dyDescent="0.25">
      <c r="A23" s="227"/>
      <c r="B23" s="228"/>
      <c r="C23" s="263" t="s">
        <v>199</v>
      </c>
      <c r="D23" s="233"/>
      <c r="E23" s="234">
        <v>16.881</v>
      </c>
      <c r="F23" s="231"/>
      <c r="G23" s="231"/>
      <c r="H23" s="231"/>
      <c r="I23" s="231"/>
      <c r="J23" s="231"/>
      <c r="K23" s="231"/>
      <c r="L23" s="231"/>
      <c r="M23" s="231"/>
      <c r="N23" s="230"/>
      <c r="O23" s="230"/>
      <c r="P23" s="230"/>
      <c r="Q23" s="230"/>
      <c r="R23" s="231"/>
      <c r="S23" s="231"/>
      <c r="T23" s="231"/>
      <c r="U23" s="231"/>
      <c r="V23" s="231"/>
      <c r="W23" s="231"/>
      <c r="X23" s="231"/>
      <c r="Y23" s="231"/>
      <c r="Z23" s="210"/>
      <c r="AA23" s="210"/>
      <c r="AB23" s="210"/>
      <c r="AC23" s="210"/>
      <c r="AD23" s="210"/>
      <c r="AE23" s="210"/>
      <c r="AF23" s="210"/>
      <c r="AG23" s="210" t="s">
        <v>180</v>
      </c>
      <c r="AH23" s="210">
        <v>0</v>
      </c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</row>
    <row r="24" spans="1:60" outlineLevel="3" x14ac:dyDescent="0.25">
      <c r="A24" s="227"/>
      <c r="B24" s="228"/>
      <c r="C24" s="263" t="s">
        <v>200</v>
      </c>
      <c r="D24" s="233"/>
      <c r="E24" s="234">
        <v>-1.8</v>
      </c>
      <c r="F24" s="231"/>
      <c r="G24" s="231"/>
      <c r="H24" s="231"/>
      <c r="I24" s="231"/>
      <c r="J24" s="231"/>
      <c r="K24" s="231"/>
      <c r="L24" s="231"/>
      <c r="M24" s="231"/>
      <c r="N24" s="230"/>
      <c r="O24" s="230"/>
      <c r="P24" s="230"/>
      <c r="Q24" s="230"/>
      <c r="R24" s="231"/>
      <c r="S24" s="231"/>
      <c r="T24" s="231"/>
      <c r="U24" s="231"/>
      <c r="V24" s="231"/>
      <c r="W24" s="231"/>
      <c r="X24" s="231"/>
      <c r="Y24" s="231"/>
      <c r="Z24" s="210"/>
      <c r="AA24" s="210"/>
      <c r="AB24" s="210"/>
      <c r="AC24" s="210"/>
      <c r="AD24" s="210"/>
      <c r="AE24" s="210"/>
      <c r="AF24" s="210"/>
      <c r="AG24" s="210" t="s">
        <v>180</v>
      </c>
      <c r="AH24" s="210">
        <v>0</v>
      </c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</row>
    <row r="25" spans="1:60" x14ac:dyDescent="0.25">
      <c r="A25" s="236" t="s">
        <v>170</v>
      </c>
      <c r="B25" s="237" t="s">
        <v>76</v>
      </c>
      <c r="C25" s="261" t="s">
        <v>77</v>
      </c>
      <c r="D25" s="238"/>
      <c r="E25" s="239"/>
      <c r="F25" s="240"/>
      <c r="G25" s="240">
        <f>SUMIF(AG26:AG27,"&lt;&gt;NOR",G26:G27)</f>
        <v>0</v>
      </c>
      <c r="H25" s="240"/>
      <c r="I25" s="240">
        <f>SUM(I26:I27)</f>
        <v>0</v>
      </c>
      <c r="J25" s="240"/>
      <c r="K25" s="240">
        <f>SUM(K26:K27)</f>
        <v>0</v>
      </c>
      <c r="L25" s="240"/>
      <c r="M25" s="240">
        <f>SUM(M26:M27)</f>
        <v>0</v>
      </c>
      <c r="N25" s="239"/>
      <c r="O25" s="239">
        <f>SUM(O26:O27)</f>
        <v>3.77</v>
      </c>
      <c r="P25" s="239"/>
      <c r="Q25" s="239">
        <f>SUM(Q26:Q27)</f>
        <v>0</v>
      </c>
      <c r="R25" s="240"/>
      <c r="S25" s="240"/>
      <c r="T25" s="241"/>
      <c r="U25" s="235"/>
      <c r="V25" s="235">
        <f>SUM(V26:V27)</f>
        <v>3.38</v>
      </c>
      <c r="W25" s="235"/>
      <c r="X25" s="235"/>
      <c r="Y25" s="235"/>
      <c r="AG25" t="s">
        <v>171</v>
      </c>
    </row>
    <row r="26" spans="1:60" outlineLevel="1" x14ac:dyDescent="0.25">
      <c r="A26" s="243">
        <v>6</v>
      </c>
      <c r="B26" s="244" t="s">
        <v>201</v>
      </c>
      <c r="C26" s="262" t="s">
        <v>202</v>
      </c>
      <c r="D26" s="245" t="s">
        <v>174</v>
      </c>
      <c r="E26" s="246">
        <v>1.992</v>
      </c>
      <c r="F26" s="247"/>
      <c r="G26" s="248">
        <f>ROUND(E26*F26,2)</f>
        <v>0</v>
      </c>
      <c r="H26" s="247"/>
      <c r="I26" s="248">
        <f>ROUND(E26*H26,2)</f>
        <v>0</v>
      </c>
      <c r="J26" s="247"/>
      <c r="K26" s="248">
        <f>ROUND(E26*J26,2)</f>
        <v>0</v>
      </c>
      <c r="L26" s="248">
        <v>21</v>
      </c>
      <c r="M26" s="248">
        <f>G26*(1+L26/100)</f>
        <v>0</v>
      </c>
      <c r="N26" s="246">
        <v>1.8907700000000001</v>
      </c>
      <c r="O26" s="246">
        <f>ROUND(E26*N26,2)</f>
        <v>3.77</v>
      </c>
      <c r="P26" s="246">
        <v>0</v>
      </c>
      <c r="Q26" s="246">
        <f>ROUND(E26*P26,2)</f>
        <v>0</v>
      </c>
      <c r="R26" s="248"/>
      <c r="S26" s="248" t="s">
        <v>175</v>
      </c>
      <c r="T26" s="249" t="s">
        <v>175</v>
      </c>
      <c r="U26" s="231">
        <v>1.6950000000000001</v>
      </c>
      <c r="V26" s="231">
        <f>ROUND(E26*U26,2)</f>
        <v>3.38</v>
      </c>
      <c r="W26" s="231"/>
      <c r="X26" s="231" t="s">
        <v>176</v>
      </c>
      <c r="Y26" s="231" t="s">
        <v>177</v>
      </c>
      <c r="Z26" s="210"/>
      <c r="AA26" s="210"/>
      <c r="AB26" s="210"/>
      <c r="AC26" s="210"/>
      <c r="AD26" s="210"/>
      <c r="AE26" s="210"/>
      <c r="AF26" s="210"/>
      <c r="AG26" s="210" t="s">
        <v>178</v>
      </c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</row>
    <row r="27" spans="1:60" outlineLevel="2" x14ac:dyDescent="0.25">
      <c r="A27" s="227"/>
      <c r="B27" s="228"/>
      <c r="C27" s="263" t="s">
        <v>203</v>
      </c>
      <c r="D27" s="233"/>
      <c r="E27" s="234">
        <v>1.992</v>
      </c>
      <c r="F27" s="231"/>
      <c r="G27" s="231"/>
      <c r="H27" s="231"/>
      <c r="I27" s="231"/>
      <c r="J27" s="231"/>
      <c r="K27" s="231"/>
      <c r="L27" s="231"/>
      <c r="M27" s="231"/>
      <c r="N27" s="230"/>
      <c r="O27" s="230"/>
      <c r="P27" s="230"/>
      <c r="Q27" s="230"/>
      <c r="R27" s="231"/>
      <c r="S27" s="231"/>
      <c r="T27" s="231"/>
      <c r="U27" s="231"/>
      <c r="V27" s="231"/>
      <c r="W27" s="231"/>
      <c r="X27" s="231"/>
      <c r="Y27" s="231"/>
      <c r="Z27" s="210"/>
      <c r="AA27" s="210"/>
      <c r="AB27" s="210"/>
      <c r="AC27" s="210"/>
      <c r="AD27" s="210"/>
      <c r="AE27" s="210"/>
      <c r="AF27" s="210"/>
      <c r="AG27" s="210" t="s">
        <v>180</v>
      </c>
      <c r="AH27" s="210">
        <v>0</v>
      </c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</row>
    <row r="28" spans="1:60" x14ac:dyDescent="0.25">
      <c r="A28" s="236" t="s">
        <v>170</v>
      </c>
      <c r="B28" s="237" t="s">
        <v>78</v>
      </c>
      <c r="C28" s="261" t="s">
        <v>79</v>
      </c>
      <c r="D28" s="238"/>
      <c r="E28" s="239"/>
      <c r="F28" s="240"/>
      <c r="G28" s="240">
        <f>SUMIF(AG29:AG40,"&lt;&gt;NOR",G29:G40)</f>
        <v>0</v>
      </c>
      <c r="H28" s="240"/>
      <c r="I28" s="240">
        <f>SUM(I29:I40)</f>
        <v>0</v>
      </c>
      <c r="J28" s="240"/>
      <c r="K28" s="240">
        <f>SUM(K29:K40)</f>
        <v>0</v>
      </c>
      <c r="L28" s="240"/>
      <c r="M28" s="240">
        <f>SUM(M29:M40)</f>
        <v>0</v>
      </c>
      <c r="N28" s="239"/>
      <c r="O28" s="239">
        <f>SUM(O29:O40)</f>
        <v>0.22</v>
      </c>
      <c r="P28" s="239"/>
      <c r="Q28" s="239">
        <f>SUM(Q29:Q40)</f>
        <v>0</v>
      </c>
      <c r="R28" s="240"/>
      <c r="S28" s="240"/>
      <c r="T28" s="241"/>
      <c r="U28" s="235"/>
      <c r="V28" s="235">
        <f>SUM(V29:V40)</f>
        <v>24.48</v>
      </c>
      <c r="W28" s="235"/>
      <c r="X28" s="235"/>
      <c r="Y28" s="235"/>
      <c r="AG28" t="s">
        <v>171</v>
      </c>
    </row>
    <row r="29" spans="1:60" outlineLevel="1" x14ac:dyDescent="0.25">
      <c r="A29" s="243">
        <v>7</v>
      </c>
      <c r="B29" s="244" t="s">
        <v>204</v>
      </c>
      <c r="C29" s="262" t="s">
        <v>205</v>
      </c>
      <c r="D29" s="245" t="s">
        <v>194</v>
      </c>
      <c r="E29" s="246">
        <v>17.66</v>
      </c>
      <c r="F29" s="247"/>
      <c r="G29" s="248">
        <f>ROUND(E29*F29,2)</f>
        <v>0</v>
      </c>
      <c r="H29" s="247"/>
      <c r="I29" s="248">
        <f>ROUND(E29*H29,2)</f>
        <v>0</v>
      </c>
      <c r="J29" s="247"/>
      <c r="K29" s="248">
        <f>ROUND(E29*J29,2)</f>
        <v>0</v>
      </c>
      <c r="L29" s="248">
        <v>21</v>
      </c>
      <c r="M29" s="248">
        <f>G29*(1+L29/100)</f>
        <v>0</v>
      </c>
      <c r="N29" s="246">
        <v>1.2529999999999999E-2</v>
      </c>
      <c r="O29" s="246">
        <f>ROUND(E29*N29,2)</f>
        <v>0.22</v>
      </c>
      <c r="P29" s="246">
        <v>0</v>
      </c>
      <c r="Q29" s="246">
        <f>ROUND(E29*P29,2)</f>
        <v>0</v>
      </c>
      <c r="R29" s="248"/>
      <c r="S29" s="248" t="s">
        <v>175</v>
      </c>
      <c r="T29" s="249" t="s">
        <v>175</v>
      </c>
      <c r="U29" s="231">
        <v>0.95</v>
      </c>
      <c r="V29" s="231">
        <f>ROUND(E29*U29,2)</f>
        <v>16.78</v>
      </c>
      <c r="W29" s="231"/>
      <c r="X29" s="231" t="s">
        <v>176</v>
      </c>
      <c r="Y29" s="231" t="s">
        <v>177</v>
      </c>
      <c r="Z29" s="210"/>
      <c r="AA29" s="210"/>
      <c r="AB29" s="210"/>
      <c r="AC29" s="210"/>
      <c r="AD29" s="210"/>
      <c r="AE29" s="210"/>
      <c r="AF29" s="210"/>
      <c r="AG29" s="210" t="s">
        <v>178</v>
      </c>
      <c r="AH29" s="210"/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0"/>
      <c r="BF29" s="210"/>
      <c r="BG29" s="210"/>
      <c r="BH29" s="210"/>
    </row>
    <row r="30" spans="1:60" outlineLevel="2" x14ac:dyDescent="0.25">
      <c r="A30" s="227"/>
      <c r="B30" s="228"/>
      <c r="C30" s="264" t="s">
        <v>206</v>
      </c>
      <c r="D30" s="250"/>
      <c r="E30" s="250"/>
      <c r="F30" s="250"/>
      <c r="G30" s="250"/>
      <c r="H30" s="231"/>
      <c r="I30" s="231"/>
      <c r="J30" s="231"/>
      <c r="K30" s="231"/>
      <c r="L30" s="231"/>
      <c r="M30" s="231"/>
      <c r="N30" s="230"/>
      <c r="O30" s="230"/>
      <c r="P30" s="230"/>
      <c r="Q30" s="230"/>
      <c r="R30" s="231"/>
      <c r="S30" s="231"/>
      <c r="T30" s="231"/>
      <c r="U30" s="231"/>
      <c r="V30" s="231"/>
      <c r="W30" s="231"/>
      <c r="X30" s="231"/>
      <c r="Y30" s="231"/>
      <c r="Z30" s="210"/>
      <c r="AA30" s="210"/>
      <c r="AB30" s="210"/>
      <c r="AC30" s="210"/>
      <c r="AD30" s="210"/>
      <c r="AE30" s="210"/>
      <c r="AF30" s="210"/>
      <c r="AG30" s="210" t="s">
        <v>188</v>
      </c>
      <c r="AH30" s="210"/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</row>
    <row r="31" spans="1:60" outlineLevel="2" x14ac:dyDescent="0.25">
      <c r="A31" s="227"/>
      <c r="B31" s="228"/>
      <c r="C31" s="263" t="s">
        <v>207</v>
      </c>
      <c r="D31" s="233"/>
      <c r="E31" s="234">
        <v>17.66</v>
      </c>
      <c r="F31" s="231"/>
      <c r="G31" s="231"/>
      <c r="H31" s="231"/>
      <c r="I31" s="231"/>
      <c r="J31" s="231"/>
      <c r="K31" s="231"/>
      <c r="L31" s="231"/>
      <c r="M31" s="231"/>
      <c r="N31" s="230"/>
      <c r="O31" s="230"/>
      <c r="P31" s="230"/>
      <c r="Q31" s="230"/>
      <c r="R31" s="231"/>
      <c r="S31" s="231"/>
      <c r="T31" s="231"/>
      <c r="U31" s="231"/>
      <c r="V31" s="231"/>
      <c r="W31" s="231"/>
      <c r="X31" s="231"/>
      <c r="Y31" s="231"/>
      <c r="Z31" s="210"/>
      <c r="AA31" s="210"/>
      <c r="AB31" s="210"/>
      <c r="AC31" s="210"/>
      <c r="AD31" s="210"/>
      <c r="AE31" s="210"/>
      <c r="AF31" s="210"/>
      <c r="AG31" s="210" t="s">
        <v>180</v>
      </c>
      <c r="AH31" s="210">
        <v>0</v>
      </c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</row>
    <row r="32" spans="1:60" outlineLevel="1" x14ac:dyDescent="0.25">
      <c r="A32" s="243">
        <v>8</v>
      </c>
      <c r="B32" s="244" t="s">
        <v>208</v>
      </c>
      <c r="C32" s="262" t="s">
        <v>209</v>
      </c>
      <c r="D32" s="245" t="s">
        <v>186</v>
      </c>
      <c r="E32" s="246">
        <v>5</v>
      </c>
      <c r="F32" s="247"/>
      <c r="G32" s="248">
        <f>ROUND(E32*F32,2)</f>
        <v>0</v>
      </c>
      <c r="H32" s="247"/>
      <c r="I32" s="248">
        <f>ROUND(E32*H32,2)</f>
        <v>0</v>
      </c>
      <c r="J32" s="247"/>
      <c r="K32" s="248">
        <f>ROUND(E32*J32,2)</f>
        <v>0</v>
      </c>
      <c r="L32" s="248">
        <v>21</v>
      </c>
      <c r="M32" s="248">
        <f>G32*(1+L32/100)</f>
        <v>0</v>
      </c>
      <c r="N32" s="246">
        <v>2.4000000000000001E-4</v>
      </c>
      <c r="O32" s="246">
        <f>ROUND(E32*N32,2)</f>
        <v>0</v>
      </c>
      <c r="P32" s="246">
        <v>0</v>
      </c>
      <c r="Q32" s="246">
        <f>ROUND(E32*P32,2)</f>
        <v>0</v>
      </c>
      <c r="R32" s="248"/>
      <c r="S32" s="248" t="s">
        <v>175</v>
      </c>
      <c r="T32" s="249" t="s">
        <v>175</v>
      </c>
      <c r="U32" s="231">
        <v>1.54</v>
      </c>
      <c r="V32" s="231">
        <f>ROUND(E32*U32,2)</f>
        <v>7.7</v>
      </c>
      <c r="W32" s="231"/>
      <c r="X32" s="231" t="s">
        <v>176</v>
      </c>
      <c r="Y32" s="231" t="s">
        <v>177</v>
      </c>
      <c r="Z32" s="210"/>
      <c r="AA32" s="210"/>
      <c r="AB32" s="210"/>
      <c r="AC32" s="210"/>
      <c r="AD32" s="210"/>
      <c r="AE32" s="210"/>
      <c r="AF32" s="210"/>
      <c r="AG32" s="210" t="s">
        <v>178</v>
      </c>
      <c r="AH32" s="210"/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</row>
    <row r="33" spans="1:60" outlineLevel="2" x14ac:dyDescent="0.25">
      <c r="A33" s="227"/>
      <c r="B33" s="228"/>
      <c r="C33" s="264" t="s">
        <v>210</v>
      </c>
      <c r="D33" s="250"/>
      <c r="E33" s="250"/>
      <c r="F33" s="250"/>
      <c r="G33" s="250"/>
      <c r="H33" s="231"/>
      <c r="I33" s="231"/>
      <c r="J33" s="231"/>
      <c r="K33" s="231"/>
      <c r="L33" s="231"/>
      <c r="M33" s="231"/>
      <c r="N33" s="230"/>
      <c r="O33" s="230"/>
      <c r="P33" s="230"/>
      <c r="Q33" s="230"/>
      <c r="R33" s="231"/>
      <c r="S33" s="231"/>
      <c r="T33" s="231"/>
      <c r="U33" s="231"/>
      <c r="V33" s="231"/>
      <c r="W33" s="231"/>
      <c r="X33" s="231"/>
      <c r="Y33" s="231"/>
      <c r="Z33" s="210"/>
      <c r="AA33" s="210"/>
      <c r="AB33" s="210"/>
      <c r="AC33" s="210"/>
      <c r="AD33" s="210"/>
      <c r="AE33" s="210"/>
      <c r="AF33" s="210"/>
      <c r="AG33" s="210" t="s">
        <v>188</v>
      </c>
      <c r="AH33" s="210"/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10"/>
      <c r="BB33" s="210"/>
      <c r="BC33" s="210"/>
      <c r="BD33" s="210"/>
      <c r="BE33" s="210"/>
      <c r="BF33" s="210"/>
      <c r="BG33" s="210"/>
      <c r="BH33" s="210"/>
    </row>
    <row r="34" spans="1:60" outlineLevel="2" x14ac:dyDescent="0.25">
      <c r="A34" s="227"/>
      <c r="B34" s="228"/>
      <c r="C34" s="263" t="s">
        <v>211</v>
      </c>
      <c r="D34" s="233"/>
      <c r="E34" s="234">
        <v>5</v>
      </c>
      <c r="F34" s="231"/>
      <c r="G34" s="231"/>
      <c r="H34" s="231"/>
      <c r="I34" s="231"/>
      <c r="J34" s="231"/>
      <c r="K34" s="231"/>
      <c r="L34" s="231"/>
      <c r="M34" s="231"/>
      <c r="N34" s="230"/>
      <c r="O34" s="230"/>
      <c r="P34" s="230"/>
      <c r="Q34" s="230"/>
      <c r="R34" s="231"/>
      <c r="S34" s="231"/>
      <c r="T34" s="231"/>
      <c r="U34" s="231"/>
      <c r="V34" s="231"/>
      <c r="W34" s="231"/>
      <c r="X34" s="231"/>
      <c r="Y34" s="231"/>
      <c r="Z34" s="210"/>
      <c r="AA34" s="210"/>
      <c r="AB34" s="210"/>
      <c r="AC34" s="210"/>
      <c r="AD34" s="210"/>
      <c r="AE34" s="210"/>
      <c r="AF34" s="210"/>
      <c r="AG34" s="210" t="s">
        <v>180</v>
      </c>
      <c r="AH34" s="210">
        <v>0</v>
      </c>
      <c r="AI34" s="210"/>
      <c r="AJ34" s="210"/>
      <c r="AK34" s="210"/>
      <c r="AL34" s="210"/>
      <c r="AM34" s="210"/>
      <c r="AN34" s="210"/>
      <c r="AO34" s="210"/>
      <c r="AP34" s="210"/>
      <c r="AQ34" s="210"/>
      <c r="AR34" s="210"/>
      <c r="AS34" s="210"/>
      <c r="AT34" s="210"/>
      <c r="AU34" s="210"/>
      <c r="AV34" s="210"/>
      <c r="AW34" s="210"/>
      <c r="AX34" s="210"/>
      <c r="AY34" s="210"/>
      <c r="AZ34" s="210"/>
      <c r="BA34" s="210"/>
      <c r="BB34" s="210"/>
      <c r="BC34" s="210"/>
      <c r="BD34" s="210"/>
      <c r="BE34" s="210"/>
      <c r="BF34" s="210"/>
      <c r="BG34" s="210"/>
      <c r="BH34" s="210"/>
    </row>
    <row r="35" spans="1:60" ht="20.399999999999999" outlineLevel="1" x14ac:dyDescent="0.25">
      <c r="A35" s="243">
        <v>9</v>
      </c>
      <c r="B35" s="244" t="s">
        <v>212</v>
      </c>
      <c r="C35" s="262" t="s">
        <v>213</v>
      </c>
      <c r="D35" s="245" t="s">
        <v>186</v>
      </c>
      <c r="E35" s="246">
        <v>2</v>
      </c>
      <c r="F35" s="247"/>
      <c r="G35" s="248">
        <f>ROUND(E35*F35,2)</f>
        <v>0</v>
      </c>
      <c r="H35" s="247"/>
      <c r="I35" s="248">
        <f>ROUND(E35*H35,2)</f>
        <v>0</v>
      </c>
      <c r="J35" s="247"/>
      <c r="K35" s="248">
        <f>ROUND(E35*J35,2)</f>
        <v>0</v>
      </c>
      <c r="L35" s="248">
        <v>21</v>
      </c>
      <c r="M35" s="248">
        <f>G35*(1+L35/100)</f>
        <v>0</v>
      </c>
      <c r="N35" s="246">
        <v>1.1999999999999999E-3</v>
      </c>
      <c r="O35" s="246">
        <f>ROUND(E35*N35,2)</f>
        <v>0</v>
      </c>
      <c r="P35" s="246">
        <v>0</v>
      </c>
      <c r="Q35" s="246">
        <f>ROUND(E35*P35,2)</f>
        <v>0</v>
      </c>
      <c r="R35" s="248" t="s">
        <v>214</v>
      </c>
      <c r="S35" s="248" t="s">
        <v>175</v>
      </c>
      <c r="T35" s="249" t="s">
        <v>175</v>
      </c>
      <c r="U35" s="231">
        <v>0</v>
      </c>
      <c r="V35" s="231">
        <f>ROUND(E35*U35,2)</f>
        <v>0</v>
      </c>
      <c r="W35" s="231"/>
      <c r="X35" s="231" t="s">
        <v>215</v>
      </c>
      <c r="Y35" s="231" t="s">
        <v>177</v>
      </c>
      <c r="Z35" s="210"/>
      <c r="AA35" s="210"/>
      <c r="AB35" s="210"/>
      <c r="AC35" s="210"/>
      <c r="AD35" s="210"/>
      <c r="AE35" s="210"/>
      <c r="AF35" s="210"/>
      <c r="AG35" s="210" t="s">
        <v>216</v>
      </c>
      <c r="AH35" s="210"/>
      <c r="AI35" s="210"/>
      <c r="AJ35" s="210"/>
      <c r="AK35" s="210"/>
      <c r="AL35" s="210"/>
      <c r="AM35" s="210"/>
      <c r="AN35" s="210"/>
      <c r="AO35" s="210"/>
      <c r="AP35" s="210"/>
      <c r="AQ35" s="210"/>
      <c r="AR35" s="210"/>
      <c r="AS35" s="210"/>
      <c r="AT35" s="210"/>
      <c r="AU35" s="210"/>
      <c r="AV35" s="210"/>
      <c r="AW35" s="210"/>
      <c r="AX35" s="210"/>
      <c r="AY35" s="210"/>
      <c r="AZ35" s="210"/>
      <c r="BA35" s="210"/>
      <c r="BB35" s="210"/>
      <c r="BC35" s="210"/>
      <c r="BD35" s="210"/>
      <c r="BE35" s="210"/>
      <c r="BF35" s="210"/>
      <c r="BG35" s="210"/>
      <c r="BH35" s="210"/>
    </row>
    <row r="36" spans="1:60" outlineLevel="2" x14ac:dyDescent="0.25">
      <c r="A36" s="227"/>
      <c r="B36" s="228"/>
      <c r="C36" s="263" t="s">
        <v>191</v>
      </c>
      <c r="D36" s="233"/>
      <c r="E36" s="234">
        <v>2</v>
      </c>
      <c r="F36" s="231"/>
      <c r="G36" s="231"/>
      <c r="H36" s="231"/>
      <c r="I36" s="231"/>
      <c r="J36" s="231"/>
      <c r="K36" s="231"/>
      <c r="L36" s="231"/>
      <c r="M36" s="231"/>
      <c r="N36" s="230"/>
      <c r="O36" s="230"/>
      <c r="P36" s="230"/>
      <c r="Q36" s="230"/>
      <c r="R36" s="231"/>
      <c r="S36" s="231"/>
      <c r="T36" s="231"/>
      <c r="U36" s="231"/>
      <c r="V36" s="231"/>
      <c r="W36" s="231"/>
      <c r="X36" s="231"/>
      <c r="Y36" s="231"/>
      <c r="Z36" s="210"/>
      <c r="AA36" s="210"/>
      <c r="AB36" s="210"/>
      <c r="AC36" s="210"/>
      <c r="AD36" s="210"/>
      <c r="AE36" s="210"/>
      <c r="AF36" s="210"/>
      <c r="AG36" s="210" t="s">
        <v>180</v>
      </c>
      <c r="AH36" s="210">
        <v>0</v>
      </c>
      <c r="AI36" s="210"/>
      <c r="AJ36" s="210"/>
      <c r="AK36" s="210"/>
      <c r="AL36" s="210"/>
      <c r="AM36" s="210"/>
      <c r="AN36" s="210"/>
      <c r="AO36" s="210"/>
      <c r="AP36" s="210"/>
      <c r="AQ36" s="210"/>
      <c r="AR36" s="210"/>
      <c r="AS36" s="210"/>
      <c r="AT36" s="210"/>
      <c r="AU36" s="210"/>
      <c r="AV36" s="210"/>
      <c r="AW36" s="210"/>
      <c r="AX36" s="210"/>
      <c r="AY36" s="210"/>
      <c r="AZ36" s="210"/>
      <c r="BA36" s="210"/>
      <c r="BB36" s="210"/>
      <c r="BC36" s="210"/>
      <c r="BD36" s="210"/>
      <c r="BE36" s="210"/>
      <c r="BF36" s="210"/>
      <c r="BG36" s="210"/>
      <c r="BH36" s="210"/>
    </row>
    <row r="37" spans="1:60" ht="20.399999999999999" outlineLevel="1" x14ac:dyDescent="0.25">
      <c r="A37" s="243">
        <v>10</v>
      </c>
      <c r="B37" s="244" t="s">
        <v>217</v>
      </c>
      <c r="C37" s="262" t="s">
        <v>218</v>
      </c>
      <c r="D37" s="245" t="s">
        <v>186</v>
      </c>
      <c r="E37" s="246">
        <v>2</v>
      </c>
      <c r="F37" s="247"/>
      <c r="G37" s="248">
        <f>ROUND(E37*F37,2)</f>
        <v>0</v>
      </c>
      <c r="H37" s="247"/>
      <c r="I37" s="248">
        <f>ROUND(E37*H37,2)</f>
        <v>0</v>
      </c>
      <c r="J37" s="247"/>
      <c r="K37" s="248">
        <f>ROUND(E37*J37,2)</f>
        <v>0</v>
      </c>
      <c r="L37" s="248">
        <v>21</v>
      </c>
      <c r="M37" s="248">
        <f>G37*(1+L37/100)</f>
        <v>0</v>
      </c>
      <c r="N37" s="246">
        <v>2E-3</v>
      </c>
      <c r="O37" s="246">
        <f>ROUND(E37*N37,2)</f>
        <v>0</v>
      </c>
      <c r="P37" s="246">
        <v>0</v>
      </c>
      <c r="Q37" s="246">
        <f>ROUND(E37*P37,2)</f>
        <v>0</v>
      </c>
      <c r="R37" s="248" t="s">
        <v>214</v>
      </c>
      <c r="S37" s="248" t="s">
        <v>175</v>
      </c>
      <c r="T37" s="249" t="s">
        <v>175</v>
      </c>
      <c r="U37" s="231">
        <v>0</v>
      </c>
      <c r="V37" s="231">
        <f>ROUND(E37*U37,2)</f>
        <v>0</v>
      </c>
      <c r="W37" s="231"/>
      <c r="X37" s="231" t="s">
        <v>215</v>
      </c>
      <c r="Y37" s="231" t="s">
        <v>177</v>
      </c>
      <c r="Z37" s="210"/>
      <c r="AA37" s="210"/>
      <c r="AB37" s="210"/>
      <c r="AC37" s="210"/>
      <c r="AD37" s="210"/>
      <c r="AE37" s="210"/>
      <c r="AF37" s="210"/>
      <c r="AG37" s="210" t="s">
        <v>216</v>
      </c>
      <c r="AH37" s="210"/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0"/>
      <c r="BA37" s="210"/>
      <c r="BB37" s="210"/>
      <c r="BC37" s="210"/>
      <c r="BD37" s="210"/>
      <c r="BE37" s="210"/>
      <c r="BF37" s="210"/>
      <c r="BG37" s="210"/>
      <c r="BH37" s="210"/>
    </row>
    <row r="38" spans="1:60" outlineLevel="2" x14ac:dyDescent="0.25">
      <c r="A38" s="227"/>
      <c r="B38" s="228"/>
      <c r="C38" s="263" t="s">
        <v>191</v>
      </c>
      <c r="D38" s="233"/>
      <c r="E38" s="234">
        <v>2</v>
      </c>
      <c r="F38" s="231"/>
      <c r="G38" s="231"/>
      <c r="H38" s="231"/>
      <c r="I38" s="231"/>
      <c r="J38" s="231"/>
      <c r="K38" s="231"/>
      <c r="L38" s="231"/>
      <c r="M38" s="231"/>
      <c r="N38" s="230"/>
      <c r="O38" s="230"/>
      <c r="P38" s="230"/>
      <c r="Q38" s="230"/>
      <c r="R38" s="231"/>
      <c r="S38" s="231"/>
      <c r="T38" s="231"/>
      <c r="U38" s="231"/>
      <c r="V38" s="231"/>
      <c r="W38" s="231"/>
      <c r="X38" s="231"/>
      <c r="Y38" s="231"/>
      <c r="Z38" s="210"/>
      <c r="AA38" s="210"/>
      <c r="AB38" s="210"/>
      <c r="AC38" s="210"/>
      <c r="AD38" s="210"/>
      <c r="AE38" s="210"/>
      <c r="AF38" s="210"/>
      <c r="AG38" s="210" t="s">
        <v>180</v>
      </c>
      <c r="AH38" s="210">
        <v>0</v>
      </c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10"/>
      <c r="BB38" s="210"/>
      <c r="BC38" s="210"/>
      <c r="BD38" s="210"/>
      <c r="BE38" s="210"/>
      <c r="BF38" s="210"/>
      <c r="BG38" s="210"/>
      <c r="BH38" s="210"/>
    </row>
    <row r="39" spans="1:60" ht="20.399999999999999" outlineLevel="1" x14ac:dyDescent="0.25">
      <c r="A39" s="243">
        <v>11</v>
      </c>
      <c r="B39" s="244" t="s">
        <v>219</v>
      </c>
      <c r="C39" s="262" t="s">
        <v>220</v>
      </c>
      <c r="D39" s="245" t="s">
        <v>186</v>
      </c>
      <c r="E39" s="246">
        <v>1</v>
      </c>
      <c r="F39" s="247"/>
      <c r="G39" s="248">
        <f>ROUND(E39*F39,2)</f>
        <v>0</v>
      </c>
      <c r="H39" s="247"/>
      <c r="I39" s="248">
        <f>ROUND(E39*H39,2)</f>
        <v>0</v>
      </c>
      <c r="J39" s="247"/>
      <c r="K39" s="248">
        <f>ROUND(E39*J39,2)</f>
        <v>0</v>
      </c>
      <c r="L39" s="248">
        <v>21</v>
      </c>
      <c r="M39" s="248">
        <f>G39*(1+L39/100)</f>
        <v>0</v>
      </c>
      <c r="N39" s="246">
        <v>2.7000000000000001E-3</v>
      </c>
      <c r="O39" s="246">
        <f>ROUND(E39*N39,2)</f>
        <v>0</v>
      </c>
      <c r="P39" s="246">
        <v>0</v>
      </c>
      <c r="Q39" s="246">
        <f>ROUND(E39*P39,2)</f>
        <v>0</v>
      </c>
      <c r="R39" s="248" t="s">
        <v>214</v>
      </c>
      <c r="S39" s="248" t="s">
        <v>175</v>
      </c>
      <c r="T39" s="249" t="s">
        <v>175</v>
      </c>
      <c r="U39" s="231">
        <v>0</v>
      </c>
      <c r="V39" s="231">
        <f>ROUND(E39*U39,2)</f>
        <v>0</v>
      </c>
      <c r="W39" s="231"/>
      <c r="X39" s="231" t="s">
        <v>215</v>
      </c>
      <c r="Y39" s="231" t="s">
        <v>177</v>
      </c>
      <c r="Z39" s="210"/>
      <c r="AA39" s="210"/>
      <c r="AB39" s="210"/>
      <c r="AC39" s="210"/>
      <c r="AD39" s="210"/>
      <c r="AE39" s="210"/>
      <c r="AF39" s="210"/>
      <c r="AG39" s="210" t="s">
        <v>216</v>
      </c>
      <c r="AH39" s="210"/>
      <c r="AI39" s="210"/>
      <c r="AJ39" s="210"/>
      <c r="AK39" s="210"/>
      <c r="AL39" s="210"/>
      <c r="AM39" s="210"/>
      <c r="AN39" s="210"/>
      <c r="AO39" s="210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10"/>
      <c r="BB39" s="210"/>
      <c r="BC39" s="210"/>
      <c r="BD39" s="210"/>
      <c r="BE39" s="210"/>
      <c r="BF39" s="210"/>
      <c r="BG39" s="210"/>
      <c r="BH39" s="210"/>
    </row>
    <row r="40" spans="1:60" outlineLevel="2" x14ac:dyDescent="0.25">
      <c r="A40" s="227"/>
      <c r="B40" s="228"/>
      <c r="C40" s="263" t="s">
        <v>72</v>
      </c>
      <c r="D40" s="233"/>
      <c r="E40" s="234">
        <v>1</v>
      </c>
      <c r="F40" s="231"/>
      <c r="G40" s="231"/>
      <c r="H40" s="231"/>
      <c r="I40" s="231"/>
      <c r="J40" s="231"/>
      <c r="K40" s="231"/>
      <c r="L40" s="231"/>
      <c r="M40" s="231"/>
      <c r="N40" s="230"/>
      <c r="O40" s="230"/>
      <c r="P40" s="230"/>
      <c r="Q40" s="230"/>
      <c r="R40" s="231"/>
      <c r="S40" s="231"/>
      <c r="T40" s="231"/>
      <c r="U40" s="231"/>
      <c r="V40" s="231"/>
      <c r="W40" s="231"/>
      <c r="X40" s="231"/>
      <c r="Y40" s="231"/>
      <c r="Z40" s="210"/>
      <c r="AA40" s="210"/>
      <c r="AB40" s="210"/>
      <c r="AC40" s="210"/>
      <c r="AD40" s="210"/>
      <c r="AE40" s="210"/>
      <c r="AF40" s="210"/>
      <c r="AG40" s="210" t="s">
        <v>180</v>
      </c>
      <c r="AH40" s="210">
        <v>0</v>
      </c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  <c r="AT40" s="210"/>
      <c r="AU40" s="210"/>
      <c r="AV40" s="210"/>
      <c r="AW40" s="210"/>
      <c r="AX40" s="210"/>
      <c r="AY40" s="210"/>
      <c r="AZ40" s="210"/>
      <c r="BA40" s="210"/>
      <c r="BB40" s="210"/>
      <c r="BC40" s="210"/>
      <c r="BD40" s="210"/>
      <c r="BE40" s="210"/>
      <c r="BF40" s="210"/>
      <c r="BG40" s="210"/>
      <c r="BH40" s="210"/>
    </row>
    <row r="41" spans="1:60" x14ac:dyDescent="0.25">
      <c r="A41" s="236" t="s">
        <v>170</v>
      </c>
      <c r="B41" s="237" t="s">
        <v>80</v>
      </c>
      <c r="C41" s="261" t="s">
        <v>81</v>
      </c>
      <c r="D41" s="238"/>
      <c r="E41" s="239"/>
      <c r="F41" s="240"/>
      <c r="G41" s="240">
        <f>SUMIF(AG42:AG44,"&lt;&gt;NOR",G42:G44)</f>
        <v>0</v>
      </c>
      <c r="H41" s="240"/>
      <c r="I41" s="240">
        <f>SUM(I42:I44)</f>
        <v>0</v>
      </c>
      <c r="J41" s="240"/>
      <c r="K41" s="240">
        <f>SUM(K42:K44)</f>
        <v>0</v>
      </c>
      <c r="L41" s="240"/>
      <c r="M41" s="240">
        <f>SUM(M42:M44)</f>
        <v>0</v>
      </c>
      <c r="N41" s="239"/>
      <c r="O41" s="239">
        <f>SUM(O42:O44)</f>
        <v>0.53</v>
      </c>
      <c r="P41" s="239"/>
      <c r="Q41" s="239">
        <f>SUM(Q42:Q44)</f>
        <v>0</v>
      </c>
      <c r="R41" s="240"/>
      <c r="S41" s="240"/>
      <c r="T41" s="241"/>
      <c r="U41" s="235"/>
      <c r="V41" s="235">
        <f>SUM(V42:V44)</f>
        <v>27.87</v>
      </c>
      <c r="W41" s="235"/>
      <c r="X41" s="235"/>
      <c r="Y41" s="235"/>
      <c r="AG41" t="s">
        <v>171</v>
      </c>
    </row>
    <row r="42" spans="1:60" ht="20.399999999999999" outlineLevel="1" x14ac:dyDescent="0.25">
      <c r="A42" s="243">
        <v>12</v>
      </c>
      <c r="B42" s="244" t="s">
        <v>221</v>
      </c>
      <c r="C42" s="262" t="s">
        <v>222</v>
      </c>
      <c r="D42" s="245" t="s">
        <v>194</v>
      </c>
      <c r="E42" s="246">
        <v>113.746</v>
      </c>
      <c r="F42" s="247"/>
      <c r="G42" s="248">
        <f>ROUND(E42*F42,2)</f>
        <v>0</v>
      </c>
      <c r="H42" s="247"/>
      <c r="I42" s="248">
        <f>ROUND(E42*H42,2)</f>
        <v>0</v>
      </c>
      <c r="J42" s="247"/>
      <c r="K42" s="248">
        <f>ROUND(E42*J42,2)</f>
        <v>0</v>
      </c>
      <c r="L42" s="248">
        <v>21</v>
      </c>
      <c r="M42" s="248">
        <f>G42*(1+L42/100)</f>
        <v>0</v>
      </c>
      <c r="N42" s="246">
        <v>4.6800000000000001E-3</v>
      </c>
      <c r="O42" s="246">
        <f>ROUND(E42*N42,2)</f>
        <v>0.53</v>
      </c>
      <c r="P42" s="246">
        <v>0</v>
      </c>
      <c r="Q42" s="246">
        <f>ROUND(E42*P42,2)</f>
        <v>0</v>
      </c>
      <c r="R42" s="248"/>
      <c r="S42" s="248" t="s">
        <v>175</v>
      </c>
      <c r="T42" s="249" t="s">
        <v>175</v>
      </c>
      <c r="U42" s="231">
        <v>0.245</v>
      </c>
      <c r="V42" s="231">
        <f>ROUND(E42*U42,2)</f>
        <v>27.87</v>
      </c>
      <c r="W42" s="231"/>
      <c r="X42" s="231" t="s">
        <v>176</v>
      </c>
      <c r="Y42" s="231" t="s">
        <v>177</v>
      </c>
      <c r="Z42" s="210"/>
      <c r="AA42" s="210"/>
      <c r="AB42" s="210"/>
      <c r="AC42" s="210"/>
      <c r="AD42" s="210"/>
      <c r="AE42" s="210"/>
      <c r="AF42" s="210"/>
      <c r="AG42" s="210" t="s">
        <v>178</v>
      </c>
      <c r="AH42" s="210"/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0"/>
      <c r="BB42" s="210"/>
      <c r="BC42" s="210"/>
      <c r="BD42" s="210"/>
      <c r="BE42" s="210"/>
      <c r="BF42" s="210"/>
      <c r="BG42" s="210"/>
      <c r="BH42" s="210"/>
    </row>
    <row r="43" spans="1:60" ht="20.399999999999999" outlineLevel="2" x14ac:dyDescent="0.25">
      <c r="A43" s="227"/>
      <c r="B43" s="228"/>
      <c r="C43" s="263" t="s">
        <v>223</v>
      </c>
      <c r="D43" s="233"/>
      <c r="E43" s="234">
        <v>40.841000000000001</v>
      </c>
      <c r="F43" s="231"/>
      <c r="G43" s="231"/>
      <c r="H43" s="231"/>
      <c r="I43" s="231"/>
      <c r="J43" s="231"/>
      <c r="K43" s="231"/>
      <c r="L43" s="231"/>
      <c r="M43" s="231"/>
      <c r="N43" s="230"/>
      <c r="O43" s="230"/>
      <c r="P43" s="230"/>
      <c r="Q43" s="230"/>
      <c r="R43" s="231"/>
      <c r="S43" s="231"/>
      <c r="T43" s="231"/>
      <c r="U43" s="231"/>
      <c r="V43" s="231"/>
      <c r="W43" s="231"/>
      <c r="X43" s="231"/>
      <c r="Y43" s="231"/>
      <c r="Z43" s="210"/>
      <c r="AA43" s="210"/>
      <c r="AB43" s="210"/>
      <c r="AC43" s="210"/>
      <c r="AD43" s="210"/>
      <c r="AE43" s="210"/>
      <c r="AF43" s="210"/>
      <c r="AG43" s="210" t="s">
        <v>180</v>
      </c>
      <c r="AH43" s="210">
        <v>0</v>
      </c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210"/>
      <c r="AT43" s="210"/>
      <c r="AU43" s="210"/>
      <c r="AV43" s="210"/>
      <c r="AW43" s="210"/>
      <c r="AX43" s="210"/>
      <c r="AY43" s="210"/>
      <c r="AZ43" s="210"/>
      <c r="BA43" s="210"/>
      <c r="BB43" s="210"/>
      <c r="BC43" s="210"/>
      <c r="BD43" s="210"/>
      <c r="BE43" s="210"/>
      <c r="BF43" s="210"/>
      <c r="BG43" s="210"/>
      <c r="BH43" s="210"/>
    </row>
    <row r="44" spans="1:60" ht="20.399999999999999" outlineLevel="3" x14ac:dyDescent="0.25">
      <c r="A44" s="227"/>
      <c r="B44" s="228"/>
      <c r="C44" s="263" t="s">
        <v>224</v>
      </c>
      <c r="D44" s="233"/>
      <c r="E44" s="234">
        <v>72.905000000000001</v>
      </c>
      <c r="F44" s="231"/>
      <c r="G44" s="231"/>
      <c r="H44" s="231"/>
      <c r="I44" s="231"/>
      <c r="J44" s="231"/>
      <c r="K44" s="231"/>
      <c r="L44" s="231"/>
      <c r="M44" s="231"/>
      <c r="N44" s="230"/>
      <c r="O44" s="230"/>
      <c r="P44" s="230"/>
      <c r="Q44" s="230"/>
      <c r="R44" s="231"/>
      <c r="S44" s="231"/>
      <c r="T44" s="231"/>
      <c r="U44" s="231"/>
      <c r="V44" s="231"/>
      <c r="W44" s="231"/>
      <c r="X44" s="231"/>
      <c r="Y44" s="231"/>
      <c r="Z44" s="210"/>
      <c r="AA44" s="210"/>
      <c r="AB44" s="210"/>
      <c r="AC44" s="210"/>
      <c r="AD44" s="210"/>
      <c r="AE44" s="210"/>
      <c r="AF44" s="210"/>
      <c r="AG44" s="210" t="s">
        <v>180</v>
      </c>
      <c r="AH44" s="210">
        <v>0</v>
      </c>
      <c r="AI44" s="210"/>
      <c r="AJ44" s="210"/>
      <c r="AK44" s="210"/>
      <c r="AL44" s="210"/>
      <c r="AM44" s="210"/>
      <c r="AN44" s="210"/>
      <c r="AO44" s="210"/>
      <c r="AP44" s="210"/>
      <c r="AQ44" s="210"/>
      <c r="AR44" s="210"/>
      <c r="AS44" s="210"/>
      <c r="AT44" s="210"/>
      <c r="AU44" s="210"/>
      <c r="AV44" s="210"/>
      <c r="AW44" s="210"/>
      <c r="AX44" s="210"/>
      <c r="AY44" s="210"/>
      <c r="AZ44" s="210"/>
      <c r="BA44" s="210"/>
      <c r="BB44" s="210"/>
      <c r="BC44" s="210"/>
      <c r="BD44" s="210"/>
      <c r="BE44" s="210"/>
      <c r="BF44" s="210"/>
      <c r="BG44" s="210"/>
      <c r="BH44" s="210"/>
    </row>
    <row r="45" spans="1:60" x14ac:dyDescent="0.25">
      <c r="A45" s="236" t="s">
        <v>170</v>
      </c>
      <c r="B45" s="237" t="s">
        <v>82</v>
      </c>
      <c r="C45" s="261" t="s">
        <v>83</v>
      </c>
      <c r="D45" s="238"/>
      <c r="E45" s="239"/>
      <c r="F45" s="240"/>
      <c r="G45" s="240">
        <f>SUMIF(AG46:AG57,"&lt;&gt;NOR",G46:G57)</f>
        <v>0</v>
      </c>
      <c r="H45" s="240"/>
      <c r="I45" s="240">
        <f>SUM(I46:I57)</f>
        <v>0</v>
      </c>
      <c r="J45" s="240"/>
      <c r="K45" s="240">
        <f>SUM(K46:K57)</f>
        <v>0</v>
      </c>
      <c r="L45" s="240"/>
      <c r="M45" s="240">
        <f>SUM(M46:M57)</f>
        <v>0</v>
      </c>
      <c r="N45" s="239"/>
      <c r="O45" s="239">
        <f>SUM(O46:O57)</f>
        <v>7.0100000000000007</v>
      </c>
      <c r="P45" s="239"/>
      <c r="Q45" s="239">
        <f>SUM(Q46:Q57)</f>
        <v>0</v>
      </c>
      <c r="R45" s="240"/>
      <c r="S45" s="240"/>
      <c r="T45" s="241"/>
      <c r="U45" s="235"/>
      <c r="V45" s="235">
        <f>SUM(V46:V57)</f>
        <v>129.22000000000003</v>
      </c>
      <c r="W45" s="235"/>
      <c r="X45" s="235"/>
      <c r="Y45" s="235"/>
      <c r="AG45" t="s">
        <v>171</v>
      </c>
    </row>
    <row r="46" spans="1:60" outlineLevel="1" x14ac:dyDescent="0.25">
      <c r="A46" s="243">
        <v>13</v>
      </c>
      <c r="B46" s="244" t="s">
        <v>225</v>
      </c>
      <c r="C46" s="262" t="s">
        <v>226</v>
      </c>
      <c r="D46" s="245" t="s">
        <v>194</v>
      </c>
      <c r="E46" s="246">
        <v>38.17</v>
      </c>
      <c r="F46" s="247"/>
      <c r="G46" s="248">
        <f>ROUND(E46*F46,2)</f>
        <v>0</v>
      </c>
      <c r="H46" s="247"/>
      <c r="I46" s="248">
        <f>ROUND(E46*H46,2)</f>
        <v>0</v>
      </c>
      <c r="J46" s="247"/>
      <c r="K46" s="248">
        <f>ROUND(E46*J46,2)</f>
        <v>0</v>
      </c>
      <c r="L46" s="248">
        <v>21</v>
      </c>
      <c r="M46" s="248">
        <f>G46*(1+L46/100)</f>
        <v>0</v>
      </c>
      <c r="N46" s="246">
        <v>6.6E-4</v>
      </c>
      <c r="O46" s="246">
        <f>ROUND(E46*N46,2)</f>
        <v>0.03</v>
      </c>
      <c r="P46" s="246">
        <v>0</v>
      </c>
      <c r="Q46" s="246">
        <f>ROUND(E46*P46,2)</f>
        <v>0</v>
      </c>
      <c r="R46" s="248"/>
      <c r="S46" s="248" t="s">
        <v>175</v>
      </c>
      <c r="T46" s="249" t="s">
        <v>175</v>
      </c>
      <c r="U46" s="231">
        <v>0.2</v>
      </c>
      <c r="V46" s="231">
        <f>ROUND(E46*U46,2)</f>
        <v>7.63</v>
      </c>
      <c r="W46" s="231"/>
      <c r="X46" s="231" t="s">
        <v>176</v>
      </c>
      <c r="Y46" s="231" t="s">
        <v>177</v>
      </c>
      <c r="Z46" s="210"/>
      <c r="AA46" s="210"/>
      <c r="AB46" s="210"/>
      <c r="AC46" s="210"/>
      <c r="AD46" s="210"/>
      <c r="AE46" s="210"/>
      <c r="AF46" s="210"/>
      <c r="AG46" s="210" t="s">
        <v>178</v>
      </c>
      <c r="AH46" s="210"/>
      <c r="AI46" s="210"/>
      <c r="AJ46" s="210"/>
      <c r="AK46" s="210"/>
      <c r="AL46" s="210"/>
      <c r="AM46" s="210"/>
      <c r="AN46" s="210"/>
      <c r="AO46" s="210"/>
      <c r="AP46" s="210"/>
      <c r="AQ46" s="210"/>
      <c r="AR46" s="210"/>
      <c r="AS46" s="210"/>
      <c r="AT46" s="210"/>
      <c r="AU46" s="210"/>
      <c r="AV46" s="210"/>
      <c r="AW46" s="210"/>
      <c r="AX46" s="210"/>
      <c r="AY46" s="210"/>
      <c r="AZ46" s="210"/>
      <c r="BA46" s="210"/>
      <c r="BB46" s="210"/>
      <c r="BC46" s="210"/>
      <c r="BD46" s="210"/>
      <c r="BE46" s="210"/>
      <c r="BF46" s="210"/>
      <c r="BG46" s="210"/>
      <c r="BH46" s="210"/>
    </row>
    <row r="47" spans="1:60" outlineLevel="2" x14ac:dyDescent="0.25">
      <c r="A47" s="227"/>
      <c r="B47" s="228"/>
      <c r="C47" s="263" t="s">
        <v>227</v>
      </c>
      <c r="D47" s="233"/>
      <c r="E47" s="234">
        <v>38.17</v>
      </c>
      <c r="F47" s="231"/>
      <c r="G47" s="231"/>
      <c r="H47" s="231"/>
      <c r="I47" s="231"/>
      <c r="J47" s="231"/>
      <c r="K47" s="231"/>
      <c r="L47" s="231"/>
      <c r="M47" s="231"/>
      <c r="N47" s="230"/>
      <c r="O47" s="230"/>
      <c r="P47" s="230"/>
      <c r="Q47" s="230"/>
      <c r="R47" s="231"/>
      <c r="S47" s="231"/>
      <c r="T47" s="231"/>
      <c r="U47" s="231"/>
      <c r="V47" s="231"/>
      <c r="W47" s="231"/>
      <c r="X47" s="231"/>
      <c r="Y47" s="231"/>
      <c r="Z47" s="210"/>
      <c r="AA47" s="210"/>
      <c r="AB47" s="210"/>
      <c r="AC47" s="210"/>
      <c r="AD47" s="210"/>
      <c r="AE47" s="210"/>
      <c r="AF47" s="210"/>
      <c r="AG47" s="210" t="s">
        <v>180</v>
      </c>
      <c r="AH47" s="210">
        <v>0</v>
      </c>
      <c r="AI47" s="210"/>
      <c r="AJ47" s="210"/>
      <c r="AK47" s="210"/>
      <c r="AL47" s="210"/>
      <c r="AM47" s="210"/>
      <c r="AN47" s="210"/>
      <c r="AO47" s="210"/>
      <c r="AP47" s="210"/>
      <c r="AQ47" s="210"/>
      <c r="AR47" s="210"/>
      <c r="AS47" s="210"/>
      <c r="AT47" s="210"/>
      <c r="AU47" s="210"/>
      <c r="AV47" s="210"/>
      <c r="AW47" s="210"/>
      <c r="AX47" s="210"/>
      <c r="AY47" s="210"/>
      <c r="AZ47" s="210"/>
      <c r="BA47" s="210"/>
      <c r="BB47" s="210"/>
      <c r="BC47" s="210"/>
      <c r="BD47" s="210"/>
      <c r="BE47" s="210"/>
      <c r="BF47" s="210"/>
      <c r="BG47" s="210"/>
      <c r="BH47" s="210"/>
    </row>
    <row r="48" spans="1:60" outlineLevel="1" x14ac:dyDescent="0.25">
      <c r="A48" s="243">
        <v>14</v>
      </c>
      <c r="B48" s="244" t="s">
        <v>228</v>
      </c>
      <c r="C48" s="262" t="s">
        <v>229</v>
      </c>
      <c r="D48" s="245" t="s">
        <v>194</v>
      </c>
      <c r="E48" s="246">
        <v>105.05800000000001</v>
      </c>
      <c r="F48" s="247"/>
      <c r="G48" s="248">
        <f>ROUND(E48*F48,2)</f>
        <v>0</v>
      </c>
      <c r="H48" s="247"/>
      <c r="I48" s="248">
        <f>ROUND(E48*H48,2)</f>
        <v>0</v>
      </c>
      <c r="J48" s="247"/>
      <c r="K48" s="248">
        <f>ROUND(E48*J48,2)</f>
        <v>0</v>
      </c>
      <c r="L48" s="248">
        <v>21</v>
      </c>
      <c r="M48" s="248">
        <f>G48*(1+L48/100)</f>
        <v>0</v>
      </c>
      <c r="N48" s="246">
        <v>3.9210000000000002E-2</v>
      </c>
      <c r="O48" s="246">
        <f>ROUND(E48*N48,2)</f>
        <v>4.12</v>
      </c>
      <c r="P48" s="246">
        <v>0</v>
      </c>
      <c r="Q48" s="246">
        <f>ROUND(E48*P48,2)</f>
        <v>0</v>
      </c>
      <c r="R48" s="248"/>
      <c r="S48" s="248" t="s">
        <v>175</v>
      </c>
      <c r="T48" s="249" t="s">
        <v>175</v>
      </c>
      <c r="U48" s="231">
        <v>0.39600000000000002</v>
      </c>
      <c r="V48" s="231">
        <f>ROUND(E48*U48,2)</f>
        <v>41.6</v>
      </c>
      <c r="W48" s="231"/>
      <c r="X48" s="231" t="s">
        <v>176</v>
      </c>
      <c r="Y48" s="231" t="s">
        <v>177</v>
      </c>
      <c r="Z48" s="210"/>
      <c r="AA48" s="210"/>
      <c r="AB48" s="210"/>
      <c r="AC48" s="210"/>
      <c r="AD48" s="210"/>
      <c r="AE48" s="210"/>
      <c r="AF48" s="210"/>
      <c r="AG48" s="210" t="s">
        <v>178</v>
      </c>
      <c r="AH48" s="210"/>
      <c r="AI48" s="210"/>
      <c r="AJ48" s="210"/>
      <c r="AK48" s="210"/>
      <c r="AL48" s="210"/>
      <c r="AM48" s="210"/>
      <c r="AN48" s="210"/>
      <c r="AO48" s="210"/>
      <c r="AP48" s="210"/>
      <c r="AQ48" s="210"/>
      <c r="AR48" s="210"/>
      <c r="AS48" s="210"/>
      <c r="AT48" s="210"/>
      <c r="AU48" s="210"/>
      <c r="AV48" s="210"/>
      <c r="AW48" s="210"/>
      <c r="AX48" s="210"/>
      <c r="AY48" s="210"/>
      <c r="AZ48" s="210"/>
      <c r="BA48" s="210"/>
      <c r="BB48" s="210"/>
      <c r="BC48" s="210"/>
      <c r="BD48" s="210"/>
      <c r="BE48" s="210"/>
      <c r="BF48" s="210"/>
      <c r="BG48" s="210"/>
      <c r="BH48" s="210"/>
    </row>
    <row r="49" spans="1:60" ht="40.799999999999997" outlineLevel="2" x14ac:dyDescent="0.25">
      <c r="A49" s="227"/>
      <c r="B49" s="228"/>
      <c r="C49" s="263" t="s">
        <v>230</v>
      </c>
      <c r="D49" s="233"/>
      <c r="E49" s="234">
        <v>111.858</v>
      </c>
      <c r="F49" s="231"/>
      <c r="G49" s="231"/>
      <c r="H49" s="231"/>
      <c r="I49" s="231"/>
      <c r="J49" s="231"/>
      <c r="K49" s="231"/>
      <c r="L49" s="231"/>
      <c r="M49" s="231"/>
      <c r="N49" s="230"/>
      <c r="O49" s="230"/>
      <c r="P49" s="230"/>
      <c r="Q49" s="230"/>
      <c r="R49" s="231"/>
      <c r="S49" s="231"/>
      <c r="T49" s="231"/>
      <c r="U49" s="231"/>
      <c r="V49" s="231"/>
      <c r="W49" s="231"/>
      <c r="X49" s="231"/>
      <c r="Y49" s="231"/>
      <c r="Z49" s="210"/>
      <c r="AA49" s="210"/>
      <c r="AB49" s="210"/>
      <c r="AC49" s="210"/>
      <c r="AD49" s="210"/>
      <c r="AE49" s="210"/>
      <c r="AF49" s="210"/>
      <c r="AG49" s="210" t="s">
        <v>180</v>
      </c>
      <c r="AH49" s="210">
        <v>0</v>
      </c>
      <c r="AI49" s="210"/>
      <c r="AJ49" s="210"/>
      <c r="AK49" s="210"/>
      <c r="AL49" s="210"/>
      <c r="AM49" s="210"/>
      <c r="AN49" s="210"/>
      <c r="AO49" s="210"/>
      <c r="AP49" s="210"/>
      <c r="AQ49" s="210"/>
      <c r="AR49" s="210"/>
      <c r="AS49" s="210"/>
      <c r="AT49" s="210"/>
      <c r="AU49" s="210"/>
      <c r="AV49" s="210"/>
      <c r="AW49" s="210"/>
      <c r="AX49" s="210"/>
      <c r="AY49" s="210"/>
      <c r="AZ49" s="210"/>
      <c r="BA49" s="210"/>
      <c r="BB49" s="210"/>
      <c r="BC49" s="210"/>
      <c r="BD49" s="210"/>
      <c r="BE49" s="210"/>
      <c r="BF49" s="210"/>
      <c r="BG49" s="210"/>
      <c r="BH49" s="210"/>
    </row>
    <row r="50" spans="1:60" outlineLevel="3" x14ac:dyDescent="0.25">
      <c r="A50" s="227"/>
      <c r="B50" s="228"/>
      <c r="C50" s="263" t="s">
        <v>231</v>
      </c>
      <c r="D50" s="233"/>
      <c r="E50" s="234">
        <v>-6.8</v>
      </c>
      <c r="F50" s="231"/>
      <c r="G50" s="231"/>
      <c r="H50" s="231"/>
      <c r="I50" s="231"/>
      <c r="J50" s="231"/>
      <c r="K50" s="231"/>
      <c r="L50" s="231"/>
      <c r="M50" s="231"/>
      <c r="N50" s="230"/>
      <c r="O50" s="230"/>
      <c r="P50" s="230"/>
      <c r="Q50" s="230"/>
      <c r="R50" s="231"/>
      <c r="S50" s="231"/>
      <c r="T50" s="231"/>
      <c r="U50" s="231"/>
      <c r="V50" s="231"/>
      <c r="W50" s="231"/>
      <c r="X50" s="231"/>
      <c r="Y50" s="231"/>
      <c r="Z50" s="210"/>
      <c r="AA50" s="210"/>
      <c r="AB50" s="210"/>
      <c r="AC50" s="210"/>
      <c r="AD50" s="210"/>
      <c r="AE50" s="210"/>
      <c r="AF50" s="210"/>
      <c r="AG50" s="210" t="s">
        <v>180</v>
      </c>
      <c r="AH50" s="210">
        <v>0</v>
      </c>
      <c r="AI50" s="210"/>
      <c r="AJ50" s="210"/>
      <c r="AK50" s="210"/>
      <c r="AL50" s="210"/>
      <c r="AM50" s="210"/>
      <c r="AN50" s="210"/>
      <c r="AO50" s="210"/>
      <c r="AP50" s="210"/>
      <c r="AQ50" s="210"/>
      <c r="AR50" s="210"/>
      <c r="AS50" s="210"/>
      <c r="AT50" s="210"/>
      <c r="AU50" s="210"/>
      <c r="AV50" s="210"/>
      <c r="AW50" s="210"/>
      <c r="AX50" s="210"/>
      <c r="AY50" s="210"/>
      <c r="AZ50" s="210"/>
      <c r="BA50" s="210"/>
      <c r="BB50" s="210"/>
      <c r="BC50" s="210"/>
      <c r="BD50" s="210"/>
      <c r="BE50" s="210"/>
      <c r="BF50" s="210"/>
      <c r="BG50" s="210"/>
      <c r="BH50" s="210"/>
    </row>
    <row r="51" spans="1:60" outlineLevel="1" x14ac:dyDescent="0.25">
      <c r="A51" s="243">
        <v>15</v>
      </c>
      <c r="B51" s="244" t="s">
        <v>232</v>
      </c>
      <c r="C51" s="262" t="s">
        <v>233</v>
      </c>
      <c r="D51" s="245" t="s">
        <v>194</v>
      </c>
      <c r="E51" s="246">
        <v>101.3095</v>
      </c>
      <c r="F51" s="247"/>
      <c r="G51" s="248">
        <f>ROUND(E51*F51,2)</f>
        <v>0</v>
      </c>
      <c r="H51" s="247"/>
      <c r="I51" s="248">
        <f>ROUND(E51*H51,2)</f>
        <v>0</v>
      </c>
      <c r="J51" s="247"/>
      <c r="K51" s="248">
        <f>ROUND(E51*J51,2)</f>
        <v>0</v>
      </c>
      <c r="L51" s="248">
        <v>21</v>
      </c>
      <c r="M51" s="248">
        <f>G51*(1+L51/100)</f>
        <v>0</v>
      </c>
      <c r="N51" s="246">
        <v>2.46E-2</v>
      </c>
      <c r="O51" s="246">
        <f>ROUND(E51*N51,2)</f>
        <v>2.4900000000000002</v>
      </c>
      <c r="P51" s="246">
        <v>0</v>
      </c>
      <c r="Q51" s="246">
        <f>ROUND(E51*P51,2)</f>
        <v>0</v>
      </c>
      <c r="R51" s="248"/>
      <c r="S51" s="248" t="s">
        <v>175</v>
      </c>
      <c r="T51" s="249" t="s">
        <v>175</v>
      </c>
      <c r="U51" s="231">
        <v>0.42759999999999998</v>
      </c>
      <c r="V51" s="231">
        <f>ROUND(E51*U51,2)</f>
        <v>43.32</v>
      </c>
      <c r="W51" s="231"/>
      <c r="X51" s="231" t="s">
        <v>176</v>
      </c>
      <c r="Y51" s="231" t="s">
        <v>177</v>
      </c>
      <c r="Z51" s="210"/>
      <c r="AA51" s="210"/>
      <c r="AB51" s="210"/>
      <c r="AC51" s="210"/>
      <c r="AD51" s="210"/>
      <c r="AE51" s="210"/>
      <c r="AF51" s="210"/>
      <c r="AG51" s="210" t="s">
        <v>178</v>
      </c>
      <c r="AH51" s="210"/>
      <c r="AI51" s="210"/>
      <c r="AJ51" s="210"/>
      <c r="AK51" s="210"/>
      <c r="AL51" s="210"/>
      <c r="AM51" s="210"/>
      <c r="AN51" s="210"/>
      <c r="AO51" s="210"/>
      <c r="AP51" s="210"/>
      <c r="AQ51" s="210"/>
      <c r="AR51" s="210"/>
      <c r="AS51" s="210"/>
      <c r="AT51" s="210"/>
      <c r="AU51" s="210"/>
      <c r="AV51" s="210"/>
      <c r="AW51" s="210"/>
      <c r="AX51" s="210"/>
      <c r="AY51" s="210"/>
      <c r="AZ51" s="210"/>
      <c r="BA51" s="210"/>
      <c r="BB51" s="210"/>
      <c r="BC51" s="210"/>
      <c r="BD51" s="210"/>
      <c r="BE51" s="210"/>
      <c r="BF51" s="210"/>
      <c r="BG51" s="210"/>
      <c r="BH51" s="210"/>
    </row>
    <row r="52" spans="1:60" outlineLevel="2" x14ac:dyDescent="0.25">
      <c r="A52" s="227"/>
      <c r="B52" s="228"/>
      <c r="C52" s="264" t="s">
        <v>234</v>
      </c>
      <c r="D52" s="250"/>
      <c r="E52" s="250"/>
      <c r="F52" s="250"/>
      <c r="G52" s="250"/>
      <c r="H52" s="231"/>
      <c r="I52" s="231"/>
      <c r="J52" s="231"/>
      <c r="K52" s="231"/>
      <c r="L52" s="231"/>
      <c r="M52" s="231"/>
      <c r="N52" s="230"/>
      <c r="O52" s="230"/>
      <c r="P52" s="230"/>
      <c r="Q52" s="230"/>
      <c r="R52" s="231"/>
      <c r="S52" s="231"/>
      <c r="T52" s="231"/>
      <c r="U52" s="231"/>
      <c r="V52" s="231"/>
      <c r="W52" s="231"/>
      <c r="X52" s="231"/>
      <c r="Y52" s="231"/>
      <c r="Z52" s="210"/>
      <c r="AA52" s="210"/>
      <c r="AB52" s="210"/>
      <c r="AC52" s="210"/>
      <c r="AD52" s="210"/>
      <c r="AE52" s="210"/>
      <c r="AF52" s="210"/>
      <c r="AG52" s="210" t="s">
        <v>188</v>
      </c>
      <c r="AH52" s="210"/>
      <c r="AI52" s="210"/>
      <c r="AJ52" s="210"/>
      <c r="AK52" s="210"/>
      <c r="AL52" s="210"/>
      <c r="AM52" s="210"/>
      <c r="AN52" s="210"/>
      <c r="AO52" s="210"/>
      <c r="AP52" s="210"/>
      <c r="AQ52" s="210"/>
      <c r="AR52" s="210"/>
      <c r="AS52" s="210"/>
      <c r="AT52" s="210"/>
      <c r="AU52" s="210"/>
      <c r="AV52" s="210"/>
      <c r="AW52" s="210"/>
      <c r="AX52" s="210"/>
      <c r="AY52" s="210"/>
      <c r="AZ52" s="210"/>
      <c r="BA52" s="210"/>
      <c r="BB52" s="210"/>
      <c r="BC52" s="210"/>
      <c r="BD52" s="210"/>
      <c r="BE52" s="210"/>
      <c r="BF52" s="210"/>
      <c r="BG52" s="210"/>
      <c r="BH52" s="210"/>
    </row>
    <row r="53" spans="1:60" ht="20.399999999999999" outlineLevel="2" x14ac:dyDescent="0.25">
      <c r="A53" s="227"/>
      <c r="B53" s="228"/>
      <c r="C53" s="263" t="s">
        <v>235</v>
      </c>
      <c r="D53" s="233"/>
      <c r="E53" s="234">
        <v>104.166</v>
      </c>
      <c r="F53" s="231"/>
      <c r="G53" s="231"/>
      <c r="H53" s="231"/>
      <c r="I53" s="231"/>
      <c r="J53" s="231"/>
      <c r="K53" s="231"/>
      <c r="L53" s="231"/>
      <c r="M53" s="231"/>
      <c r="N53" s="230"/>
      <c r="O53" s="230"/>
      <c r="P53" s="230"/>
      <c r="Q53" s="230"/>
      <c r="R53" s="231"/>
      <c r="S53" s="231"/>
      <c r="T53" s="231"/>
      <c r="U53" s="231"/>
      <c r="V53" s="231"/>
      <c r="W53" s="231"/>
      <c r="X53" s="231"/>
      <c r="Y53" s="231"/>
      <c r="Z53" s="210"/>
      <c r="AA53" s="210"/>
      <c r="AB53" s="210"/>
      <c r="AC53" s="210"/>
      <c r="AD53" s="210"/>
      <c r="AE53" s="210"/>
      <c r="AF53" s="210"/>
      <c r="AG53" s="210" t="s">
        <v>180</v>
      </c>
      <c r="AH53" s="210">
        <v>0</v>
      </c>
      <c r="AI53" s="210"/>
      <c r="AJ53" s="210"/>
      <c r="AK53" s="210"/>
      <c r="AL53" s="210"/>
      <c r="AM53" s="210"/>
      <c r="AN53" s="210"/>
      <c r="AO53" s="210"/>
      <c r="AP53" s="210"/>
      <c r="AQ53" s="210"/>
      <c r="AR53" s="210"/>
      <c r="AS53" s="210"/>
      <c r="AT53" s="210"/>
      <c r="AU53" s="210"/>
      <c r="AV53" s="210"/>
      <c r="AW53" s="210"/>
      <c r="AX53" s="210"/>
      <c r="AY53" s="210"/>
      <c r="AZ53" s="210"/>
      <c r="BA53" s="210"/>
      <c r="BB53" s="210"/>
      <c r="BC53" s="210"/>
      <c r="BD53" s="210"/>
      <c r="BE53" s="210"/>
      <c r="BF53" s="210"/>
      <c r="BG53" s="210"/>
      <c r="BH53" s="210"/>
    </row>
    <row r="54" spans="1:60" outlineLevel="3" x14ac:dyDescent="0.25">
      <c r="A54" s="227"/>
      <c r="B54" s="228"/>
      <c r="C54" s="263" t="s">
        <v>236</v>
      </c>
      <c r="D54" s="233"/>
      <c r="E54" s="234">
        <v>-2.8565</v>
      </c>
      <c r="F54" s="231"/>
      <c r="G54" s="231"/>
      <c r="H54" s="231"/>
      <c r="I54" s="231"/>
      <c r="J54" s="231"/>
      <c r="K54" s="231"/>
      <c r="L54" s="231"/>
      <c r="M54" s="231"/>
      <c r="N54" s="230"/>
      <c r="O54" s="230"/>
      <c r="P54" s="230"/>
      <c r="Q54" s="230"/>
      <c r="R54" s="231"/>
      <c r="S54" s="231"/>
      <c r="T54" s="231"/>
      <c r="U54" s="231"/>
      <c r="V54" s="231"/>
      <c r="W54" s="231"/>
      <c r="X54" s="231"/>
      <c r="Y54" s="231"/>
      <c r="Z54" s="210"/>
      <c r="AA54" s="210"/>
      <c r="AB54" s="210"/>
      <c r="AC54" s="210"/>
      <c r="AD54" s="210"/>
      <c r="AE54" s="210"/>
      <c r="AF54" s="210"/>
      <c r="AG54" s="210" t="s">
        <v>180</v>
      </c>
      <c r="AH54" s="210">
        <v>0</v>
      </c>
      <c r="AI54" s="210"/>
      <c r="AJ54" s="210"/>
      <c r="AK54" s="210"/>
      <c r="AL54" s="210"/>
      <c r="AM54" s="210"/>
      <c r="AN54" s="210"/>
      <c r="AO54" s="210"/>
      <c r="AP54" s="210"/>
      <c r="AQ54" s="210"/>
      <c r="AR54" s="210"/>
      <c r="AS54" s="210"/>
      <c r="AT54" s="210"/>
      <c r="AU54" s="210"/>
      <c r="AV54" s="210"/>
      <c r="AW54" s="210"/>
      <c r="AX54" s="210"/>
      <c r="AY54" s="210"/>
      <c r="AZ54" s="210"/>
      <c r="BA54" s="210"/>
      <c r="BB54" s="210"/>
      <c r="BC54" s="210"/>
      <c r="BD54" s="210"/>
      <c r="BE54" s="210"/>
      <c r="BF54" s="210"/>
      <c r="BG54" s="210"/>
      <c r="BH54" s="210"/>
    </row>
    <row r="55" spans="1:60" ht="20.399999999999999" outlineLevel="1" x14ac:dyDescent="0.25">
      <c r="A55" s="243">
        <v>16</v>
      </c>
      <c r="B55" s="244" t="s">
        <v>237</v>
      </c>
      <c r="C55" s="262" t="s">
        <v>238</v>
      </c>
      <c r="D55" s="245" t="s">
        <v>194</v>
      </c>
      <c r="E55" s="246">
        <v>101.3095</v>
      </c>
      <c r="F55" s="247"/>
      <c r="G55" s="248">
        <f>ROUND(E55*F55,2)</f>
        <v>0</v>
      </c>
      <c r="H55" s="247"/>
      <c r="I55" s="248">
        <f>ROUND(E55*H55,2)</f>
        <v>0</v>
      </c>
      <c r="J55" s="247"/>
      <c r="K55" s="248">
        <f>ROUND(E55*J55,2)</f>
        <v>0</v>
      </c>
      <c r="L55" s="248">
        <v>21</v>
      </c>
      <c r="M55" s="248">
        <f>G55*(1+L55/100)</f>
        <v>0</v>
      </c>
      <c r="N55" s="246">
        <v>3.6700000000000001E-3</v>
      </c>
      <c r="O55" s="246">
        <f>ROUND(E55*N55,2)</f>
        <v>0.37</v>
      </c>
      <c r="P55" s="246">
        <v>0</v>
      </c>
      <c r="Q55" s="246">
        <f>ROUND(E55*P55,2)</f>
        <v>0</v>
      </c>
      <c r="R55" s="248"/>
      <c r="S55" s="248" t="s">
        <v>175</v>
      </c>
      <c r="T55" s="249" t="s">
        <v>175</v>
      </c>
      <c r="U55" s="231">
        <v>0.36199999999999999</v>
      </c>
      <c r="V55" s="231">
        <f>ROUND(E55*U55,2)</f>
        <v>36.67</v>
      </c>
      <c r="W55" s="231"/>
      <c r="X55" s="231" t="s">
        <v>176</v>
      </c>
      <c r="Y55" s="231" t="s">
        <v>177</v>
      </c>
      <c r="Z55" s="210"/>
      <c r="AA55" s="210"/>
      <c r="AB55" s="210"/>
      <c r="AC55" s="210"/>
      <c r="AD55" s="210"/>
      <c r="AE55" s="210"/>
      <c r="AF55" s="210"/>
      <c r="AG55" s="210" t="s">
        <v>178</v>
      </c>
      <c r="AH55" s="210"/>
      <c r="AI55" s="210"/>
      <c r="AJ55" s="210"/>
      <c r="AK55" s="210"/>
      <c r="AL55" s="210"/>
      <c r="AM55" s="210"/>
      <c r="AN55" s="210"/>
      <c r="AO55" s="210"/>
      <c r="AP55" s="210"/>
      <c r="AQ55" s="210"/>
      <c r="AR55" s="210"/>
      <c r="AS55" s="210"/>
      <c r="AT55" s="210"/>
      <c r="AU55" s="210"/>
      <c r="AV55" s="210"/>
      <c r="AW55" s="210"/>
      <c r="AX55" s="210"/>
      <c r="AY55" s="210"/>
      <c r="AZ55" s="210"/>
      <c r="BA55" s="210"/>
      <c r="BB55" s="210"/>
      <c r="BC55" s="210"/>
      <c r="BD55" s="210"/>
      <c r="BE55" s="210"/>
      <c r="BF55" s="210"/>
      <c r="BG55" s="210"/>
      <c r="BH55" s="210"/>
    </row>
    <row r="56" spans="1:60" ht="20.399999999999999" outlineLevel="2" x14ac:dyDescent="0.25">
      <c r="A56" s="227"/>
      <c r="B56" s="228"/>
      <c r="C56" s="263" t="s">
        <v>235</v>
      </c>
      <c r="D56" s="233"/>
      <c r="E56" s="234">
        <v>104.166</v>
      </c>
      <c r="F56" s="231"/>
      <c r="G56" s="231"/>
      <c r="H56" s="231"/>
      <c r="I56" s="231"/>
      <c r="J56" s="231"/>
      <c r="K56" s="231"/>
      <c r="L56" s="231"/>
      <c r="M56" s="231"/>
      <c r="N56" s="230"/>
      <c r="O56" s="230"/>
      <c r="P56" s="230"/>
      <c r="Q56" s="230"/>
      <c r="R56" s="231"/>
      <c r="S56" s="231"/>
      <c r="T56" s="231"/>
      <c r="U56" s="231"/>
      <c r="V56" s="231"/>
      <c r="W56" s="231"/>
      <c r="X56" s="231"/>
      <c r="Y56" s="231"/>
      <c r="Z56" s="210"/>
      <c r="AA56" s="210"/>
      <c r="AB56" s="210"/>
      <c r="AC56" s="210"/>
      <c r="AD56" s="210"/>
      <c r="AE56" s="210"/>
      <c r="AF56" s="210"/>
      <c r="AG56" s="210" t="s">
        <v>180</v>
      </c>
      <c r="AH56" s="210">
        <v>0</v>
      </c>
      <c r="AI56" s="210"/>
      <c r="AJ56" s="210"/>
      <c r="AK56" s="210"/>
      <c r="AL56" s="210"/>
      <c r="AM56" s="210"/>
      <c r="AN56" s="210"/>
      <c r="AO56" s="210"/>
      <c r="AP56" s="210"/>
      <c r="AQ56" s="210"/>
      <c r="AR56" s="210"/>
      <c r="AS56" s="210"/>
      <c r="AT56" s="210"/>
      <c r="AU56" s="210"/>
      <c r="AV56" s="210"/>
      <c r="AW56" s="210"/>
      <c r="AX56" s="210"/>
      <c r="AY56" s="210"/>
      <c r="AZ56" s="210"/>
      <c r="BA56" s="210"/>
      <c r="BB56" s="210"/>
      <c r="BC56" s="210"/>
      <c r="BD56" s="210"/>
      <c r="BE56" s="210"/>
      <c r="BF56" s="210"/>
      <c r="BG56" s="210"/>
      <c r="BH56" s="210"/>
    </row>
    <row r="57" spans="1:60" outlineLevel="3" x14ac:dyDescent="0.25">
      <c r="A57" s="227"/>
      <c r="B57" s="228"/>
      <c r="C57" s="263" t="s">
        <v>236</v>
      </c>
      <c r="D57" s="233"/>
      <c r="E57" s="234">
        <v>-2.8565</v>
      </c>
      <c r="F57" s="231"/>
      <c r="G57" s="231"/>
      <c r="H57" s="231"/>
      <c r="I57" s="231"/>
      <c r="J57" s="231"/>
      <c r="K57" s="231"/>
      <c r="L57" s="231"/>
      <c r="M57" s="231"/>
      <c r="N57" s="230"/>
      <c r="O57" s="230"/>
      <c r="P57" s="230"/>
      <c r="Q57" s="230"/>
      <c r="R57" s="231"/>
      <c r="S57" s="231"/>
      <c r="T57" s="231"/>
      <c r="U57" s="231"/>
      <c r="V57" s="231"/>
      <c r="W57" s="231"/>
      <c r="X57" s="231"/>
      <c r="Y57" s="231"/>
      <c r="Z57" s="210"/>
      <c r="AA57" s="210"/>
      <c r="AB57" s="210"/>
      <c r="AC57" s="210"/>
      <c r="AD57" s="210"/>
      <c r="AE57" s="210"/>
      <c r="AF57" s="210"/>
      <c r="AG57" s="210" t="s">
        <v>180</v>
      </c>
      <c r="AH57" s="210">
        <v>0</v>
      </c>
      <c r="AI57" s="210"/>
      <c r="AJ57" s="210"/>
      <c r="AK57" s="210"/>
      <c r="AL57" s="210"/>
      <c r="AM57" s="210"/>
      <c r="AN57" s="210"/>
      <c r="AO57" s="210"/>
      <c r="AP57" s="210"/>
      <c r="AQ57" s="210"/>
      <c r="AR57" s="210"/>
      <c r="AS57" s="210"/>
      <c r="AT57" s="210"/>
      <c r="AU57" s="210"/>
      <c r="AV57" s="210"/>
      <c r="AW57" s="210"/>
      <c r="AX57" s="210"/>
      <c r="AY57" s="210"/>
      <c r="AZ57" s="210"/>
      <c r="BA57" s="210"/>
      <c r="BB57" s="210"/>
      <c r="BC57" s="210"/>
      <c r="BD57" s="210"/>
      <c r="BE57" s="210"/>
      <c r="BF57" s="210"/>
      <c r="BG57" s="210"/>
      <c r="BH57" s="210"/>
    </row>
    <row r="58" spans="1:60" x14ac:dyDescent="0.25">
      <c r="A58" s="236" t="s">
        <v>170</v>
      </c>
      <c r="B58" s="237" t="s">
        <v>84</v>
      </c>
      <c r="C58" s="261" t="s">
        <v>85</v>
      </c>
      <c r="D58" s="238"/>
      <c r="E58" s="239"/>
      <c r="F58" s="240"/>
      <c r="G58" s="240">
        <f>SUMIF(AG59:AG75,"&lt;&gt;NOR",G59:G75)</f>
        <v>0</v>
      </c>
      <c r="H58" s="240"/>
      <c r="I58" s="240">
        <f>SUM(I59:I75)</f>
        <v>0</v>
      </c>
      <c r="J58" s="240"/>
      <c r="K58" s="240">
        <f>SUM(K59:K75)</f>
        <v>0</v>
      </c>
      <c r="L58" s="240"/>
      <c r="M58" s="240">
        <f>SUM(M59:M75)</f>
        <v>0</v>
      </c>
      <c r="N58" s="239"/>
      <c r="O58" s="239">
        <f>SUM(O59:O75)</f>
        <v>13.49</v>
      </c>
      <c r="P58" s="239"/>
      <c r="Q58" s="239">
        <f>SUM(Q59:Q75)</f>
        <v>0</v>
      </c>
      <c r="R58" s="240"/>
      <c r="S58" s="240"/>
      <c r="T58" s="241"/>
      <c r="U58" s="235"/>
      <c r="V58" s="235">
        <f>SUM(V59:V75)</f>
        <v>35.47</v>
      </c>
      <c r="W58" s="235"/>
      <c r="X58" s="235"/>
      <c r="Y58" s="235"/>
      <c r="AG58" t="s">
        <v>171</v>
      </c>
    </row>
    <row r="59" spans="1:60" outlineLevel="1" x14ac:dyDescent="0.25">
      <c r="A59" s="243">
        <v>17</v>
      </c>
      <c r="B59" s="244" t="s">
        <v>239</v>
      </c>
      <c r="C59" s="262" t="s">
        <v>240</v>
      </c>
      <c r="D59" s="245" t="s">
        <v>174</v>
      </c>
      <c r="E59" s="246">
        <v>2.5992000000000002</v>
      </c>
      <c r="F59" s="247"/>
      <c r="G59" s="248">
        <f>ROUND(E59*F59,2)</f>
        <v>0</v>
      </c>
      <c r="H59" s="247"/>
      <c r="I59" s="248">
        <f>ROUND(E59*H59,2)</f>
        <v>0</v>
      </c>
      <c r="J59" s="247"/>
      <c r="K59" s="248">
        <f>ROUND(E59*J59,2)</f>
        <v>0</v>
      </c>
      <c r="L59" s="248">
        <v>21</v>
      </c>
      <c r="M59" s="248">
        <f>G59*(1+L59/100)</f>
        <v>0</v>
      </c>
      <c r="N59" s="246">
        <v>2.5249999999999999</v>
      </c>
      <c r="O59" s="246">
        <f>ROUND(E59*N59,2)</f>
        <v>6.56</v>
      </c>
      <c r="P59" s="246">
        <v>0</v>
      </c>
      <c r="Q59" s="246">
        <f>ROUND(E59*P59,2)</f>
        <v>0</v>
      </c>
      <c r="R59" s="248"/>
      <c r="S59" s="248" t="s">
        <v>175</v>
      </c>
      <c r="T59" s="249" t="s">
        <v>175</v>
      </c>
      <c r="U59" s="231">
        <v>2.58</v>
      </c>
      <c r="V59" s="231">
        <f>ROUND(E59*U59,2)</f>
        <v>6.71</v>
      </c>
      <c r="W59" s="231"/>
      <c r="X59" s="231" t="s">
        <v>176</v>
      </c>
      <c r="Y59" s="231" t="s">
        <v>177</v>
      </c>
      <c r="Z59" s="210"/>
      <c r="AA59" s="210"/>
      <c r="AB59" s="210"/>
      <c r="AC59" s="210"/>
      <c r="AD59" s="210"/>
      <c r="AE59" s="210"/>
      <c r="AF59" s="210"/>
      <c r="AG59" s="210" t="s">
        <v>178</v>
      </c>
      <c r="AH59" s="210"/>
      <c r="AI59" s="210"/>
      <c r="AJ59" s="210"/>
      <c r="AK59" s="210"/>
      <c r="AL59" s="210"/>
      <c r="AM59" s="210"/>
      <c r="AN59" s="210"/>
      <c r="AO59" s="210"/>
      <c r="AP59" s="210"/>
      <c r="AQ59" s="210"/>
      <c r="AR59" s="210"/>
      <c r="AS59" s="210"/>
      <c r="AT59" s="210"/>
      <c r="AU59" s="210"/>
      <c r="AV59" s="210"/>
      <c r="AW59" s="210"/>
      <c r="AX59" s="210"/>
      <c r="AY59" s="210"/>
      <c r="AZ59" s="210"/>
      <c r="BA59" s="210"/>
      <c r="BB59" s="210"/>
      <c r="BC59" s="210"/>
      <c r="BD59" s="210"/>
      <c r="BE59" s="210"/>
      <c r="BF59" s="210"/>
      <c r="BG59" s="210"/>
      <c r="BH59" s="210"/>
    </row>
    <row r="60" spans="1:60" outlineLevel="2" x14ac:dyDescent="0.25">
      <c r="A60" s="227"/>
      <c r="B60" s="228"/>
      <c r="C60" s="264" t="s">
        <v>241</v>
      </c>
      <c r="D60" s="250"/>
      <c r="E60" s="250"/>
      <c r="F60" s="250"/>
      <c r="G60" s="250"/>
      <c r="H60" s="231"/>
      <c r="I60" s="231"/>
      <c r="J60" s="231"/>
      <c r="K60" s="231"/>
      <c r="L60" s="231"/>
      <c r="M60" s="231"/>
      <c r="N60" s="230"/>
      <c r="O60" s="230"/>
      <c r="P60" s="230"/>
      <c r="Q60" s="230"/>
      <c r="R60" s="231"/>
      <c r="S60" s="231"/>
      <c r="T60" s="231"/>
      <c r="U60" s="231"/>
      <c r="V60" s="231"/>
      <c r="W60" s="231"/>
      <c r="X60" s="231"/>
      <c r="Y60" s="231"/>
      <c r="Z60" s="210"/>
      <c r="AA60" s="210"/>
      <c r="AB60" s="210"/>
      <c r="AC60" s="210"/>
      <c r="AD60" s="210"/>
      <c r="AE60" s="210"/>
      <c r="AF60" s="210"/>
      <c r="AG60" s="210" t="s">
        <v>188</v>
      </c>
      <c r="AH60" s="210"/>
      <c r="AI60" s="210"/>
      <c r="AJ60" s="210"/>
      <c r="AK60" s="210"/>
      <c r="AL60" s="210"/>
      <c r="AM60" s="210"/>
      <c r="AN60" s="210"/>
      <c r="AO60" s="210"/>
      <c r="AP60" s="210"/>
      <c r="AQ60" s="210"/>
      <c r="AR60" s="210"/>
      <c r="AS60" s="210"/>
      <c r="AT60" s="210"/>
      <c r="AU60" s="210"/>
      <c r="AV60" s="210"/>
      <c r="AW60" s="210"/>
      <c r="AX60" s="210"/>
      <c r="AY60" s="210"/>
      <c r="AZ60" s="210"/>
      <c r="BA60" s="210"/>
      <c r="BB60" s="210"/>
      <c r="BC60" s="210"/>
      <c r="BD60" s="210"/>
      <c r="BE60" s="210"/>
      <c r="BF60" s="210"/>
      <c r="BG60" s="210"/>
      <c r="BH60" s="210"/>
    </row>
    <row r="61" spans="1:60" outlineLevel="2" x14ac:dyDescent="0.25">
      <c r="A61" s="227"/>
      <c r="B61" s="228"/>
      <c r="C61" s="263" t="s">
        <v>242</v>
      </c>
      <c r="D61" s="233"/>
      <c r="E61" s="234">
        <v>2.5992000000000002</v>
      </c>
      <c r="F61" s="231"/>
      <c r="G61" s="231"/>
      <c r="H61" s="231"/>
      <c r="I61" s="231"/>
      <c r="J61" s="231"/>
      <c r="K61" s="231"/>
      <c r="L61" s="231"/>
      <c r="M61" s="231"/>
      <c r="N61" s="230"/>
      <c r="O61" s="230"/>
      <c r="P61" s="230"/>
      <c r="Q61" s="230"/>
      <c r="R61" s="231"/>
      <c r="S61" s="231"/>
      <c r="T61" s="231"/>
      <c r="U61" s="231"/>
      <c r="V61" s="231"/>
      <c r="W61" s="231"/>
      <c r="X61" s="231"/>
      <c r="Y61" s="231"/>
      <c r="Z61" s="210"/>
      <c r="AA61" s="210"/>
      <c r="AB61" s="210"/>
      <c r="AC61" s="210"/>
      <c r="AD61" s="210"/>
      <c r="AE61" s="210"/>
      <c r="AF61" s="210"/>
      <c r="AG61" s="210" t="s">
        <v>180</v>
      </c>
      <c r="AH61" s="210">
        <v>0</v>
      </c>
      <c r="AI61" s="210"/>
      <c r="AJ61" s="210"/>
      <c r="AK61" s="210"/>
      <c r="AL61" s="210"/>
      <c r="AM61" s="210"/>
      <c r="AN61" s="210"/>
      <c r="AO61" s="210"/>
      <c r="AP61" s="210"/>
      <c r="AQ61" s="210"/>
      <c r="AR61" s="210"/>
      <c r="AS61" s="210"/>
      <c r="AT61" s="210"/>
      <c r="AU61" s="210"/>
      <c r="AV61" s="210"/>
      <c r="AW61" s="210"/>
      <c r="AX61" s="210"/>
      <c r="AY61" s="210"/>
      <c r="AZ61" s="210"/>
      <c r="BA61" s="210"/>
      <c r="BB61" s="210"/>
      <c r="BC61" s="210"/>
      <c r="BD61" s="210"/>
      <c r="BE61" s="210"/>
      <c r="BF61" s="210"/>
      <c r="BG61" s="210"/>
      <c r="BH61" s="210"/>
    </row>
    <row r="62" spans="1:60" outlineLevel="1" x14ac:dyDescent="0.25">
      <c r="A62" s="243">
        <v>18</v>
      </c>
      <c r="B62" s="244" t="s">
        <v>243</v>
      </c>
      <c r="C62" s="262" t="s">
        <v>244</v>
      </c>
      <c r="D62" s="245" t="s">
        <v>174</v>
      </c>
      <c r="E62" s="246">
        <v>1.2996000000000001</v>
      </c>
      <c r="F62" s="247"/>
      <c r="G62" s="248">
        <f>ROUND(E62*F62,2)</f>
        <v>0</v>
      </c>
      <c r="H62" s="247"/>
      <c r="I62" s="248">
        <f>ROUND(E62*H62,2)</f>
        <v>0</v>
      </c>
      <c r="J62" s="247"/>
      <c r="K62" s="248">
        <f>ROUND(E62*J62,2)</f>
        <v>0</v>
      </c>
      <c r="L62" s="248">
        <v>21</v>
      </c>
      <c r="M62" s="248">
        <f>G62*(1+L62/100)</f>
        <v>0</v>
      </c>
      <c r="N62" s="246">
        <v>0</v>
      </c>
      <c r="O62" s="246">
        <f>ROUND(E62*N62,2)</f>
        <v>0</v>
      </c>
      <c r="P62" s="246">
        <v>0</v>
      </c>
      <c r="Q62" s="246">
        <f>ROUND(E62*P62,2)</f>
        <v>0</v>
      </c>
      <c r="R62" s="248"/>
      <c r="S62" s="248" t="s">
        <v>175</v>
      </c>
      <c r="T62" s="249" t="s">
        <v>175</v>
      </c>
      <c r="U62" s="231">
        <v>0.82</v>
      </c>
      <c r="V62" s="231">
        <f>ROUND(E62*U62,2)</f>
        <v>1.07</v>
      </c>
      <c r="W62" s="231"/>
      <c r="X62" s="231" t="s">
        <v>176</v>
      </c>
      <c r="Y62" s="231" t="s">
        <v>177</v>
      </c>
      <c r="Z62" s="210"/>
      <c r="AA62" s="210"/>
      <c r="AB62" s="210"/>
      <c r="AC62" s="210"/>
      <c r="AD62" s="210"/>
      <c r="AE62" s="210"/>
      <c r="AF62" s="210"/>
      <c r="AG62" s="210" t="s">
        <v>178</v>
      </c>
      <c r="AH62" s="210"/>
      <c r="AI62" s="210"/>
      <c r="AJ62" s="210"/>
      <c r="AK62" s="210"/>
      <c r="AL62" s="210"/>
      <c r="AM62" s="210"/>
      <c r="AN62" s="210"/>
      <c r="AO62" s="210"/>
      <c r="AP62" s="210"/>
      <c r="AQ62" s="210"/>
      <c r="AR62" s="210"/>
      <c r="AS62" s="210"/>
      <c r="AT62" s="210"/>
      <c r="AU62" s="210"/>
      <c r="AV62" s="210"/>
      <c r="AW62" s="210"/>
      <c r="AX62" s="210"/>
      <c r="AY62" s="210"/>
      <c r="AZ62" s="210"/>
      <c r="BA62" s="210"/>
      <c r="BB62" s="210"/>
      <c r="BC62" s="210"/>
      <c r="BD62" s="210"/>
      <c r="BE62" s="210"/>
      <c r="BF62" s="210"/>
      <c r="BG62" s="210"/>
      <c r="BH62" s="210"/>
    </row>
    <row r="63" spans="1:60" outlineLevel="2" x14ac:dyDescent="0.25">
      <c r="A63" s="227"/>
      <c r="B63" s="228"/>
      <c r="C63" s="263" t="s">
        <v>245</v>
      </c>
      <c r="D63" s="233"/>
      <c r="E63" s="234">
        <v>1.2996000000000001</v>
      </c>
      <c r="F63" s="231"/>
      <c r="G63" s="231"/>
      <c r="H63" s="231"/>
      <c r="I63" s="231"/>
      <c r="J63" s="231"/>
      <c r="K63" s="231"/>
      <c r="L63" s="231"/>
      <c r="M63" s="231"/>
      <c r="N63" s="230"/>
      <c r="O63" s="230"/>
      <c r="P63" s="230"/>
      <c r="Q63" s="230"/>
      <c r="R63" s="231"/>
      <c r="S63" s="231"/>
      <c r="T63" s="231"/>
      <c r="U63" s="231"/>
      <c r="V63" s="231"/>
      <c r="W63" s="231"/>
      <c r="X63" s="231"/>
      <c r="Y63" s="231"/>
      <c r="Z63" s="210"/>
      <c r="AA63" s="210"/>
      <c r="AB63" s="210"/>
      <c r="AC63" s="210"/>
      <c r="AD63" s="210"/>
      <c r="AE63" s="210"/>
      <c r="AF63" s="210"/>
      <c r="AG63" s="210" t="s">
        <v>180</v>
      </c>
      <c r="AH63" s="210">
        <v>0</v>
      </c>
      <c r="AI63" s="210"/>
      <c r="AJ63" s="210"/>
      <c r="AK63" s="210"/>
      <c r="AL63" s="210"/>
      <c r="AM63" s="210"/>
      <c r="AN63" s="210"/>
      <c r="AO63" s="210"/>
      <c r="AP63" s="210"/>
      <c r="AQ63" s="210"/>
      <c r="AR63" s="210"/>
      <c r="AS63" s="210"/>
      <c r="AT63" s="210"/>
      <c r="AU63" s="210"/>
      <c r="AV63" s="210"/>
      <c r="AW63" s="210"/>
      <c r="AX63" s="210"/>
      <c r="AY63" s="210"/>
      <c r="AZ63" s="210"/>
      <c r="BA63" s="210"/>
      <c r="BB63" s="210"/>
      <c r="BC63" s="210"/>
      <c r="BD63" s="210"/>
      <c r="BE63" s="210"/>
      <c r="BF63" s="210"/>
      <c r="BG63" s="210"/>
      <c r="BH63" s="210"/>
    </row>
    <row r="64" spans="1:60" outlineLevel="1" x14ac:dyDescent="0.25">
      <c r="A64" s="243">
        <v>19</v>
      </c>
      <c r="B64" s="244" t="s">
        <v>246</v>
      </c>
      <c r="C64" s="262" t="s">
        <v>247</v>
      </c>
      <c r="D64" s="245" t="s">
        <v>174</v>
      </c>
      <c r="E64" s="246">
        <v>2.5992000000000002</v>
      </c>
      <c r="F64" s="247"/>
      <c r="G64" s="248">
        <f>ROUND(E64*F64,2)</f>
        <v>0</v>
      </c>
      <c r="H64" s="247"/>
      <c r="I64" s="248">
        <f>ROUND(E64*H64,2)</f>
        <v>0</v>
      </c>
      <c r="J64" s="247"/>
      <c r="K64" s="248">
        <f>ROUND(E64*J64,2)</f>
        <v>0</v>
      </c>
      <c r="L64" s="248">
        <v>21</v>
      </c>
      <c r="M64" s="248">
        <f>G64*(1+L64/100)</f>
        <v>0</v>
      </c>
      <c r="N64" s="246">
        <v>0</v>
      </c>
      <c r="O64" s="246">
        <f>ROUND(E64*N64,2)</f>
        <v>0</v>
      </c>
      <c r="P64" s="246">
        <v>0</v>
      </c>
      <c r="Q64" s="246">
        <f>ROUND(E64*P64,2)</f>
        <v>0</v>
      </c>
      <c r="R64" s="248"/>
      <c r="S64" s="248" t="s">
        <v>175</v>
      </c>
      <c r="T64" s="249" t="s">
        <v>175</v>
      </c>
      <c r="U64" s="231">
        <v>0.41</v>
      </c>
      <c r="V64" s="231">
        <f>ROUND(E64*U64,2)</f>
        <v>1.07</v>
      </c>
      <c r="W64" s="231"/>
      <c r="X64" s="231" t="s">
        <v>176</v>
      </c>
      <c r="Y64" s="231" t="s">
        <v>177</v>
      </c>
      <c r="Z64" s="210"/>
      <c r="AA64" s="210"/>
      <c r="AB64" s="210"/>
      <c r="AC64" s="210"/>
      <c r="AD64" s="210"/>
      <c r="AE64" s="210"/>
      <c r="AF64" s="210"/>
      <c r="AG64" s="210" t="s">
        <v>178</v>
      </c>
      <c r="AH64" s="210"/>
      <c r="AI64" s="210"/>
      <c r="AJ64" s="210"/>
      <c r="AK64" s="210"/>
      <c r="AL64" s="210"/>
      <c r="AM64" s="210"/>
      <c r="AN64" s="210"/>
      <c r="AO64" s="210"/>
      <c r="AP64" s="210"/>
      <c r="AQ64" s="210"/>
      <c r="AR64" s="210"/>
      <c r="AS64" s="210"/>
      <c r="AT64" s="210"/>
      <c r="AU64" s="210"/>
      <c r="AV64" s="210"/>
      <c r="AW64" s="210"/>
      <c r="AX64" s="210"/>
      <c r="AY64" s="210"/>
      <c r="AZ64" s="210"/>
      <c r="BA64" s="210"/>
      <c r="BB64" s="210"/>
      <c r="BC64" s="210"/>
      <c r="BD64" s="210"/>
      <c r="BE64" s="210"/>
      <c r="BF64" s="210"/>
      <c r="BG64" s="210"/>
      <c r="BH64" s="210"/>
    </row>
    <row r="65" spans="1:60" outlineLevel="2" x14ac:dyDescent="0.25">
      <c r="A65" s="227"/>
      <c r="B65" s="228"/>
      <c r="C65" s="263" t="s">
        <v>242</v>
      </c>
      <c r="D65" s="233"/>
      <c r="E65" s="234">
        <v>2.5992000000000002</v>
      </c>
      <c r="F65" s="231"/>
      <c r="G65" s="231"/>
      <c r="H65" s="231"/>
      <c r="I65" s="231"/>
      <c r="J65" s="231"/>
      <c r="K65" s="231"/>
      <c r="L65" s="231"/>
      <c r="M65" s="231"/>
      <c r="N65" s="230"/>
      <c r="O65" s="230"/>
      <c r="P65" s="230"/>
      <c r="Q65" s="230"/>
      <c r="R65" s="231"/>
      <c r="S65" s="231"/>
      <c r="T65" s="231"/>
      <c r="U65" s="231"/>
      <c r="V65" s="231"/>
      <c r="W65" s="231"/>
      <c r="X65" s="231"/>
      <c r="Y65" s="231"/>
      <c r="Z65" s="210"/>
      <c r="AA65" s="210"/>
      <c r="AB65" s="210"/>
      <c r="AC65" s="210"/>
      <c r="AD65" s="210"/>
      <c r="AE65" s="210"/>
      <c r="AF65" s="210"/>
      <c r="AG65" s="210" t="s">
        <v>180</v>
      </c>
      <c r="AH65" s="210">
        <v>0</v>
      </c>
      <c r="AI65" s="210"/>
      <c r="AJ65" s="210"/>
      <c r="AK65" s="210"/>
      <c r="AL65" s="210"/>
      <c r="AM65" s="210"/>
      <c r="AN65" s="210"/>
      <c r="AO65" s="210"/>
      <c r="AP65" s="210"/>
      <c r="AQ65" s="210"/>
      <c r="AR65" s="210"/>
      <c r="AS65" s="210"/>
      <c r="AT65" s="210"/>
      <c r="AU65" s="210"/>
      <c r="AV65" s="210"/>
      <c r="AW65" s="210"/>
      <c r="AX65" s="210"/>
      <c r="AY65" s="210"/>
      <c r="AZ65" s="210"/>
      <c r="BA65" s="210"/>
      <c r="BB65" s="210"/>
      <c r="BC65" s="210"/>
      <c r="BD65" s="210"/>
      <c r="BE65" s="210"/>
      <c r="BF65" s="210"/>
      <c r="BG65" s="210"/>
      <c r="BH65" s="210"/>
    </row>
    <row r="66" spans="1:60" ht="20.399999999999999" outlineLevel="1" x14ac:dyDescent="0.25">
      <c r="A66" s="243">
        <v>20</v>
      </c>
      <c r="B66" s="244" t="s">
        <v>248</v>
      </c>
      <c r="C66" s="262" t="s">
        <v>249</v>
      </c>
      <c r="D66" s="245" t="s">
        <v>174</v>
      </c>
      <c r="E66" s="246">
        <v>3.8988</v>
      </c>
      <c r="F66" s="247"/>
      <c r="G66" s="248">
        <f>ROUND(E66*F66,2)</f>
        <v>0</v>
      </c>
      <c r="H66" s="247"/>
      <c r="I66" s="248">
        <f>ROUND(E66*H66,2)</f>
        <v>0</v>
      </c>
      <c r="J66" s="247"/>
      <c r="K66" s="248">
        <f>ROUND(E66*J66,2)</f>
        <v>0</v>
      </c>
      <c r="L66" s="248">
        <v>21</v>
      </c>
      <c r="M66" s="248">
        <f>G66*(1+L66/100)</f>
        <v>0</v>
      </c>
      <c r="N66" s="246">
        <v>-8.2419999999999993E-2</v>
      </c>
      <c r="O66" s="246">
        <f>ROUND(E66*N66,2)</f>
        <v>-0.32</v>
      </c>
      <c r="P66" s="246">
        <v>0</v>
      </c>
      <c r="Q66" s="246">
        <f>ROUND(E66*P66,2)</f>
        <v>0</v>
      </c>
      <c r="R66" s="248"/>
      <c r="S66" s="248" t="s">
        <v>175</v>
      </c>
      <c r="T66" s="249" t="s">
        <v>175</v>
      </c>
      <c r="U66" s="231">
        <v>2.3280500000000002</v>
      </c>
      <c r="V66" s="231">
        <f>ROUND(E66*U66,2)</f>
        <v>9.08</v>
      </c>
      <c r="W66" s="231"/>
      <c r="X66" s="231" t="s">
        <v>176</v>
      </c>
      <c r="Y66" s="231" t="s">
        <v>177</v>
      </c>
      <c r="Z66" s="210"/>
      <c r="AA66" s="210"/>
      <c r="AB66" s="210"/>
      <c r="AC66" s="210"/>
      <c r="AD66" s="210"/>
      <c r="AE66" s="210"/>
      <c r="AF66" s="210"/>
      <c r="AG66" s="210" t="s">
        <v>178</v>
      </c>
      <c r="AH66" s="210"/>
      <c r="AI66" s="210"/>
      <c r="AJ66" s="210"/>
      <c r="AK66" s="210"/>
      <c r="AL66" s="210"/>
      <c r="AM66" s="210"/>
      <c r="AN66" s="210"/>
      <c r="AO66" s="210"/>
      <c r="AP66" s="210"/>
      <c r="AQ66" s="210"/>
      <c r="AR66" s="210"/>
      <c r="AS66" s="210"/>
      <c r="AT66" s="210"/>
      <c r="AU66" s="210"/>
      <c r="AV66" s="210"/>
      <c r="AW66" s="210"/>
      <c r="AX66" s="210"/>
      <c r="AY66" s="210"/>
      <c r="AZ66" s="210"/>
      <c r="BA66" s="210"/>
      <c r="BB66" s="210"/>
      <c r="BC66" s="210"/>
      <c r="BD66" s="210"/>
      <c r="BE66" s="210"/>
      <c r="BF66" s="210"/>
      <c r="BG66" s="210"/>
      <c r="BH66" s="210"/>
    </row>
    <row r="67" spans="1:60" outlineLevel="2" x14ac:dyDescent="0.25">
      <c r="A67" s="227"/>
      <c r="B67" s="228"/>
      <c r="C67" s="263" t="s">
        <v>250</v>
      </c>
      <c r="D67" s="233"/>
      <c r="E67" s="234">
        <v>3.8988</v>
      </c>
      <c r="F67" s="231"/>
      <c r="G67" s="231"/>
      <c r="H67" s="231"/>
      <c r="I67" s="231"/>
      <c r="J67" s="231"/>
      <c r="K67" s="231"/>
      <c r="L67" s="231"/>
      <c r="M67" s="231"/>
      <c r="N67" s="230"/>
      <c r="O67" s="230"/>
      <c r="P67" s="230"/>
      <c r="Q67" s="230"/>
      <c r="R67" s="231"/>
      <c r="S67" s="231"/>
      <c r="T67" s="231"/>
      <c r="U67" s="231"/>
      <c r="V67" s="231"/>
      <c r="W67" s="231"/>
      <c r="X67" s="231"/>
      <c r="Y67" s="231"/>
      <c r="Z67" s="210"/>
      <c r="AA67" s="210"/>
      <c r="AB67" s="210"/>
      <c r="AC67" s="210"/>
      <c r="AD67" s="210"/>
      <c r="AE67" s="210"/>
      <c r="AF67" s="210"/>
      <c r="AG67" s="210" t="s">
        <v>180</v>
      </c>
      <c r="AH67" s="210">
        <v>0</v>
      </c>
      <c r="AI67" s="210"/>
      <c r="AJ67" s="210"/>
      <c r="AK67" s="210"/>
      <c r="AL67" s="210"/>
      <c r="AM67" s="210"/>
      <c r="AN67" s="210"/>
      <c r="AO67" s="210"/>
      <c r="AP67" s="210"/>
      <c r="AQ67" s="210"/>
      <c r="AR67" s="210"/>
      <c r="AS67" s="210"/>
      <c r="AT67" s="210"/>
      <c r="AU67" s="210"/>
      <c r="AV67" s="210"/>
      <c r="AW67" s="210"/>
      <c r="AX67" s="210"/>
      <c r="AY67" s="210"/>
      <c r="AZ67" s="210"/>
      <c r="BA67" s="210"/>
      <c r="BB67" s="210"/>
      <c r="BC67" s="210"/>
      <c r="BD67" s="210"/>
      <c r="BE67" s="210"/>
      <c r="BF67" s="210"/>
      <c r="BG67" s="210"/>
      <c r="BH67" s="210"/>
    </row>
    <row r="68" spans="1:60" outlineLevel="1" x14ac:dyDescent="0.25">
      <c r="A68" s="243">
        <v>21</v>
      </c>
      <c r="B68" s="244" t="s">
        <v>251</v>
      </c>
      <c r="C68" s="262" t="s">
        <v>252</v>
      </c>
      <c r="D68" s="245" t="s">
        <v>253</v>
      </c>
      <c r="E68" s="246">
        <v>7.8759999999999997E-2</v>
      </c>
      <c r="F68" s="247"/>
      <c r="G68" s="248">
        <f>ROUND(E68*F68,2)</f>
        <v>0</v>
      </c>
      <c r="H68" s="247"/>
      <c r="I68" s="248">
        <f>ROUND(E68*H68,2)</f>
        <v>0</v>
      </c>
      <c r="J68" s="247"/>
      <c r="K68" s="248">
        <f>ROUND(E68*J68,2)</f>
        <v>0</v>
      </c>
      <c r="L68" s="248">
        <v>21</v>
      </c>
      <c r="M68" s="248">
        <f>G68*(1+L68/100)</f>
        <v>0</v>
      </c>
      <c r="N68" s="246">
        <v>1.0800399999999999</v>
      </c>
      <c r="O68" s="246">
        <f>ROUND(E68*N68,2)</f>
        <v>0.09</v>
      </c>
      <c r="P68" s="246">
        <v>0</v>
      </c>
      <c r="Q68" s="246">
        <f>ROUND(E68*P68,2)</f>
        <v>0</v>
      </c>
      <c r="R68" s="248"/>
      <c r="S68" s="248" t="s">
        <v>175</v>
      </c>
      <c r="T68" s="249" t="s">
        <v>175</v>
      </c>
      <c r="U68" s="231">
        <v>15.231</v>
      </c>
      <c r="V68" s="231">
        <f>ROUND(E68*U68,2)</f>
        <v>1.2</v>
      </c>
      <c r="W68" s="231"/>
      <c r="X68" s="231" t="s">
        <v>176</v>
      </c>
      <c r="Y68" s="231" t="s">
        <v>177</v>
      </c>
      <c r="Z68" s="210"/>
      <c r="AA68" s="210"/>
      <c r="AB68" s="210"/>
      <c r="AC68" s="210"/>
      <c r="AD68" s="210"/>
      <c r="AE68" s="210"/>
      <c r="AF68" s="210"/>
      <c r="AG68" s="210" t="s">
        <v>178</v>
      </c>
      <c r="AH68" s="210"/>
      <c r="AI68" s="210"/>
      <c r="AJ68" s="210"/>
      <c r="AK68" s="210"/>
      <c r="AL68" s="210"/>
      <c r="AM68" s="210"/>
      <c r="AN68" s="210"/>
      <c r="AO68" s="210"/>
      <c r="AP68" s="210"/>
      <c r="AQ68" s="210"/>
      <c r="AR68" s="210"/>
      <c r="AS68" s="210"/>
      <c r="AT68" s="210"/>
      <c r="AU68" s="210"/>
      <c r="AV68" s="210"/>
      <c r="AW68" s="210"/>
      <c r="AX68" s="210"/>
      <c r="AY68" s="210"/>
      <c r="AZ68" s="210"/>
      <c r="BA68" s="210"/>
      <c r="BB68" s="210"/>
      <c r="BC68" s="210"/>
      <c r="BD68" s="210"/>
      <c r="BE68" s="210"/>
      <c r="BF68" s="210"/>
      <c r="BG68" s="210"/>
      <c r="BH68" s="210"/>
    </row>
    <row r="69" spans="1:60" outlineLevel="2" x14ac:dyDescent="0.25">
      <c r="A69" s="227"/>
      <c r="B69" s="228"/>
      <c r="C69" s="263" t="s">
        <v>254</v>
      </c>
      <c r="D69" s="233"/>
      <c r="E69" s="234">
        <v>7.8759999999999997E-2</v>
      </c>
      <c r="F69" s="231"/>
      <c r="G69" s="231"/>
      <c r="H69" s="231"/>
      <c r="I69" s="231"/>
      <c r="J69" s="231"/>
      <c r="K69" s="231"/>
      <c r="L69" s="231"/>
      <c r="M69" s="231"/>
      <c r="N69" s="230"/>
      <c r="O69" s="230"/>
      <c r="P69" s="230"/>
      <c r="Q69" s="230"/>
      <c r="R69" s="231"/>
      <c r="S69" s="231"/>
      <c r="T69" s="231"/>
      <c r="U69" s="231"/>
      <c r="V69" s="231"/>
      <c r="W69" s="231"/>
      <c r="X69" s="231"/>
      <c r="Y69" s="231"/>
      <c r="Z69" s="210"/>
      <c r="AA69" s="210"/>
      <c r="AB69" s="210"/>
      <c r="AC69" s="210"/>
      <c r="AD69" s="210"/>
      <c r="AE69" s="210"/>
      <c r="AF69" s="210"/>
      <c r="AG69" s="210" t="s">
        <v>180</v>
      </c>
      <c r="AH69" s="210">
        <v>0</v>
      </c>
      <c r="AI69" s="210"/>
      <c r="AJ69" s="210"/>
      <c r="AK69" s="210"/>
      <c r="AL69" s="210"/>
      <c r="AM69" s="210"/>
      <c r="AN69" s="210"/>
      <c r="AO69" s="210"/>
      <c r="AP69" s="210"/>
      <c r="AQ69" s="210"/>
      <c r="AR69" s="210"/>
      <c r="AS69" s="210"/>
      <c r="AT69" s="210"/>
      <c r="AU69" s="210"/>
      <c r="AV69" s="210"/>
      <c r="AW69" s="210"/>
      <c r="AX69" s="210"/>
      <c r="AY69" s="210"/>
      <c r="AZ69" s="210"/>
      <c r="BA69" s="210"/>
      <c r="BB69" s="210"/>
      <c r="BC69" s="210"/>
      <c r="BD69" s="210"/>
      <c r="BE69" s="210"/>
      <c r="BF69" s="210"/>
      <c r="BG69" s="210"/>
      <c r="BH69" s="210"/>
    </row>
    <row r="70" spans="1:60" outlineLevel="1" x14ac:dyDescent="0.25">
      <c r="A70" s="243">
        <v>22</v>
      </c>
      <c r="B70" s="244" t="s">
        <v>251</v>
      </c>
      <c r="C70" s="262" t="s">
        <v>252</v>
      </c>
      <c r="D70" s="245" t="s">
        <v>253</v>
      </c>
      <c r="E70" s="246">
        <v>0.15334999999999999</v>
      </c>
      <c r="F70" s="247"/>
      <c r="G70" s="248">
        <f>ROUND(E70*F70,2)</f>
        <v>0</v>
      </c>
      <c r="H70" s="247"/>
      <c r="I70" s="248">
        <f>ROUND(E70*H70,2)</f>
        <v>0</v>
      </c>
      <c r="J70" s="247"/>
      <c r="K70" s="248">
        <f>ROUND(E70*J70,2)</f>
        <v>0</v>
      </c>
      <c r="L70" s="248">
        <v>21</v>
      </c>
      <c r="M70" s="248">
        <f>G70*(1+L70/100)</f>
        <v>0</v>
      </c>
      <c r="N70" s="246">
        <v>1.0800399999999999</v>
      </c>
      <c r="O70" s="246">
        <f>ROUND(E70*N70,2)</f>
        <v>0.17</v>
      </c>
      <c r="P70" s="246">
        <v>0</v>
      </c>
      <c r="Q70" s="246">
        <f>ROUND(E70*P70,2)</f>
        <v>0</v>
      </c>
      <c r="R70" s="248"/>
      <c r="S70" s="248" t="s">
        <v>175</v>
      </c>
      <c r="T70" s="249" t="s">
        <v>175</v>
      </c>
      <c r="U70" s="231">
        <v>15.231</v>
      </c>
      <c r="V70" s="231">
        <f>ROUND(E70*U70,2)</f>
        <v>2.34</v>
      </c>
      <c r="W70" s="231"/>
      <c r="X70" s="231" t="s">
        <v>176</v>
      </c>
      <c r="Y70" s="231" t="s">
        <v>177</v>
      </c>
      <c r="Z70" s="210"/>
      <c r="AA70" s="210"/>
      <c r="AB70" s="210"/>
      <c r="AC70" s="210"/>
      <c r="AD70" s="210"/>
      <c r="AE70" s="210"/>
      <c r="AF70" s="210"/>
      <c r="AG70" s="210" t="s">
        <v>178</v>
      </c>
      <c r="AH70" s="210"/>
      <c r="AI70" s="210"/>
      <c r="AJ70" s="210"/>
      <c r="AK70" s="210"/>
      <c r="AL70" s="210"/>
      <c r="AM70" s="210"/>
      <c r="AN70" s="210"/>
      <c r="AO70" s="210"/>
      <c r="AP70" s="210"/>
      <c r="AQ70" s="210"/>
      <c r="AR70" s="210"/>
      <c r="AS70" s="210"/>
      <c r="AT70" s="210"/>
      <c r="AU70" s="210"/>
      <c r="AV70" s="210"/>
      <c r="AW70" s="210"/>
      <c r="AX70" s="210"/>
      <c r="AY70" s="210"/>
      <c r="AZ70" s="210"/>
      <c r="BA70" s="210"/>
      <c r="BB70" s="210"/>
      <c r="BC70" s="210"/>
      <c r="BD70" s="210"/>
      <c r="BE70" s="210"/>
      <c r="BF70" s="210"/>
      <c r="BG70" s="210"/>
      <c r="BH70" s="210"/>
    </row>
    <row r="71" spans="1:60" outlineLevel="2" x14ac:dyDescent="0.25">
      <c r="A71" s="227"/>
      <c r="B71" s="228"/>
      <c r="C71" s="263" t="s">
        <v>255</v>
      </c>
      <c r="D71" s="233"/>
      <c r="E71" s="234">
        <v>0.15334999999999999</v>
      </c>
      <c r="F71" s="231"/>
      <c r="G71" s="231"/>
      <c r="H71" s="231"/>
      <c r="I71" s="231"/>
      <c r="J71" s="231"/>
      <c r="K71" s="231"/>
      <c r="L71" s="231"/>
      <c r="M71" s="231"/>
      <c r="N71" s="230"/>
      <c r="O71" s="230"/>
      <c r="P71" s="230"/>
      <c r="Q71" s="230"/>
      <c r="R71" s="231"/>
      <c r="S71" s="231"/>
      <c r="T71" s="231"/>
      <c r="U71" s="231"/>
      <c r="V71" s="231"/>
      <c r="W71" s="231"/>
      <c r="X71" s="231"/>
      <c r="Y71" s="231"/>
      <c r="Z71" s="210"/>
      <c r="AA71" s="210"/>
      <c r="AB71" s="210"/>
      <c r="AC71" s="210"/>
      <c r="AD71" s="210"/>
      <c r="AE71" s="210"/>
      <c r="AF71" s="210"/>
      <c r="AG71" s="210" t="s">
        <v>180</v>
      </c>
      <c r="AH71" s="210">
        <v>0</v>
      </c>
      <c r="AI71" s="210"/>
      <c r="AJ71" s="210"/>
      <c r="AK71" s="210"/>
      <c r="AL71" s="210"/>
      <c r="AM71" s="210"/>
      <c r="AN71" s="210"/>
      <c r="AO71" s="210"/>
      <c r="AP71" s="210"/>
      <c r="AQ71" s="210"/>
      <c r="AR71" s="210"/>
      <c r="AS71" s="210"/>
      <c r="AT71" s="210"/>
      <c r="AU71" s="210"/>
      <c r="AV71" s="210"/>
      <c r="AW71" s="210"/>
      <c r="AX71" s="210"/>
      <c r="AY71" s="210"/>
      <c r="AZ71" s="210"/>
      <c r="BA71" s="210"/>
      <c r="BB71" s="210"/>
      <c r="BC71" s="210"/>
      <c r="BD71" s="210"/>
      <c r="BE71" s="210"/>
      <c r="BF71" s="210"/>
      <c r="BG71" s="210"/>
      <c r="BH71" s="210"/>
    </row>
    <row r="72" spans="1:60" outlineLevel="1" x14ac:dyDescent="0.25">
      <c r="A72" s="243">
        <v>23</v>
      </c>
      <c r="B72" s="244" t="s">
        <v>256</v>
      </c>
      <c r="C72" s="262" t="s">
        <v>257</v>
      </c>
      <c r="D72" s="245" t="s">
        <v>174</v>
      </c>
      <c r="E72" s="246">
        <v>2.5992000000000002</v>
      </c>
      <c r="F72" s="247"/>
      <c r="G72" s="248">
        <f>ROUND(E72*F72,2)</f>
        <v>0</v>
      </c>
      <c r="H72" s="247"/>
      <c r="I72" s="248">
        <f>ROUND(E72*H72,2)</f>
        <v>0</v>
      </c>
      <c r="J72" s="247"/>
      <c r="K72" s="248">
        <f>ROUND(E72*J72,2)</f>
        <v>0</v>
      </c>
      <c r="L72" s="248">
        <v>21</v>
      </c>
      <c r="M72" s="248">
        <f>G72*(1+L72/100)</f>
        <v>0</v>
      </c>
      <c r="N72" s="246">
        <v>1.837</v>
      </c>
      <c r="O72" s="246">
        <f>ROUND(E72*N72,2)</f>
        <v>4.7699999999999996</v>
      </c>
      <c r="P72" s="246">
        <v>0</v>
      </c>
      <c r="Q72" s="246">
        <f>ROUND(E72*P72,2)</f>
        <v>0</v>
      </c>
      <c r="R72" s="248"/>
      <c r="S72" s="248" t="s">
        <v>175</v>
      </c>
      <c r="T72" s="249" t="s">
        <v>175</v>
      </c>
      <c r="U72" s="231">
        <v>1.8360000000000001</v>
      </c>
      <c r="V72" s="231">
        <f>ROUND(E72*U72,2)</f>
        <v>4.7699999999999996</v>
      </c>
      <c r="W72" s="231"/>
      <c r="X72" s="231" t="s">
        <v>176</v>
      </c>
      <c r="Y72" s="231" t="s">
        <v>177</v>
      </c>
      <c r="Z72" s="210"/>
      <c r="AA72" s="210"/>
      <c r="AB72" s="210"/>
      <c r="AC72" s="210"/>
      <c r="AD72" s="210"/>
      <c r="AE72" s="210"/>
      <c r="AF72" s="210"/>
      <c r="AG72" s="210" t="s">
        <v>178</v>
      </c>
      <c r="AH72" s="210"/>
      <c r="AI72" s="210"/>
      <c r="AJ72" s="210"/>
      <c r="AK72" s="210"/>
      <c r="AL72" s="210"/>
      <c r="AM72" s="210"/>
      <c r="AN72" s="210"/>
      <c r="AO72" s="210"/>
      <c r="AP72" s="210"/>
      <c r="AQ72" s="210"/>
      <c r="AR72" s="210"/>
      <c r="AS72" s="210"/>
      <c r="AT72" s="210"/>
      <c r="AU72" s="210"/>
      <c r="AV72" s="210"/>
      <c r="AW72" s="210"/>
      <c r="AX72" s="210"/>
      <c r="AY72" s="210"/>
      <c r="AZ72" s="210"/>
      <c r="BA72" s="210"/>
      <c r="BB72" s="210"/>
      <c r="BC72" s="210"/>
      <c r="BD72" s="210"/>
      <c r="BE72" s="210"/>
      <c r="BF72" s="210"/>
      <c r="BG72" s="210"/>
      <c r="BH72" s="210"/>
    </row>
    <row r="73" spans="1:60" outlineLevel="2" x14ac:dyDescent="0.25">
      <c r="A73" s="227"/>
      <c r="B73" s="228"/>
      <c r="C73" s="263" t="s">
        <v>242</v>
      </c>
      <c r="D73" s="233"/>
      <c r="E73" s="234">
        <v>2.5992000000000002</v>
      </c>
      <c r="F73" s="231"/>
      <c r="G73" s="231"/>
      <c r="H73" s="231"/>
      <c r="I73" s="231"/>
      <c r="J73" s="231"/>
      <c r="K73" s="231"/>
      <c r="L73" s="231"/>
      <c r="M73" s="231"/>
      <c r="N73" s="230"/>
      <c r="O73" s="230"/>
      <c r="P73" s="230"/>
      <c r="Q73" s="230"/>
      <c r="R73" s="231"/>
      <c r="S73" s="231"/>
      <c r="T73" s="231"/>
      <c r="U73" s="231"/>
      <c r="V73" s="231"/>
      <c r="W73" s="231"/>
      <c r="X73" s="231"/>
      <c r="Y73" s="231"/>
      <c r="Z73" s="210"/>
      <c r="AA73" s="210"/>
      <c r="AB73" s="210"/>
      <c r="AC73" s="210"/>
      <c r="AD73" s="210"/>
      <c r="AE73" s="210"/>
      <c r="AF73" s="210"/>
      <c r="AG73" s="210" t="s">
        <v>180</v>
      </c>
      <c r="AH73" s="210">
        <v>0</v>
      </c>
      <c r="AI73" s="210"/>
      <c r="AJ73" s="210"/>
      <c r="AK73" s="210"/>
      <c r="AL73" s="210"/>
      <c r="AM73" s="210"/>
      <c r="AN73" s="210"/>
      <c r="AO73" s="210"/>
      <c r="AP73" s="210"/>
      <c r="AQ73" s="210"/>
      <c r="AR73" s="210"/>
      <c r="AS73" s="210"/>
      <c r="AT73" s="210"/>
      <c r="AU73" s="210"/>
      <c r="AV73" s="210"/>
      <c r="AW73" s="210"/>
      <c r="AX73" s="210"/>
      <c r="AY73" s="210"/>
      <c r="AZ73" s="210"/>
      <c r="BA73" s="210"/>
      <c r="BB73" s="210"/>
      <c r="BC73" s="210"/>
      <c r="BD73" s="210"/>
      <c r="BE73" s="210"/>
      <c r="BF73" s="210"/>
      <c r="BG73" s="210"/>
      <c r="BH73" s="210"/>
    </row>
    <row r="74" spans="1:60" outlineLevel="1" x14ac:dyDescent="0.25">
      <c r="A74" s="243">
        <v>24</v>
      </c>
      <c r="B74" s="244" t="s">
        <v>258</v>
      </c>
      <c r="C74" s="262" t="s">
        <v>259</v>
      </c>
      <c r="D74" s="245" t="s">
        <v>194</v>
      </c>
      <c r="E74" s="246">
        <v>21.66</v>
      </c>
      <c r="F74" s="247"/>
      <c r="G74" s="248">
        <f>ROUND(E74*F74,2)</f>
        <v>0</v>
      </c>
      <c r="H74" s="247"/>
      <c r="I74" s="248">
        <f>ROUND(E74*H74,2)</f>
        <v>0</v>
      </c>
      <c r="J74" s="247"/>
      <c r="K74" s="248">
        <f>ROUND(E74*J74,2)</f>
        <v>0</v>
      </c>
      <c r="L74" s="248">
        <v>21</v>
      </c>
      <c r="M74" s="248">
        <f>G74*(1+L74/100)</f>
        <v>0</v>
      </c>
      <c r="N74" s="246">
        <v>0.10238</v>
      </c>
      <c r="O74" s="246">
        <f>ROUND(E74*N74,2)</f>
        <v>2.2200000000000002</v>
      </c>
      <c r="P74" s="246">
        <v>0</v>
      </c>
      <c r="Q74" s="246">
        <f>ROUND(E74*P74,2)</f>
        <v>0</v>
      </c>
      <c r="R74" s="248"/>
      <c r="S74" s="248" t="s">
        <v>175</v>
      </c>
      <c r="T74" s="249" t="s">
        <v>175</v>
      </c>
      <c r="U74" s="231">
        <v>0.42599999999999999</v>
      </c>
      <c r="V74" s="231">
        <f>ROUND(E74*U74,2)</f>
        <v>9.23</v>
      </c>
      <c r="W74" s="231"/>
      <c r="X74" s="231" t="s">
        <v>176</v>
      </c>
      <c r="Y74" s="231" t="s">
        <v>177</v>
      </c>
      <c r="Z74" s="210"/>
      <c r="AA74" s="210"/>
      <c r="AB74" s="210"/>
      <c r="AC74" s="210"/>
      <c r="AD74" s="210"/>
      <c r="AE74" s="210"/>
      <c r="AF74" s="210"/>
      <c r="AG74" s="210" t="s">
        <v>178</v>
      </c>
      <c r="AH74" s="210"/>
      <c r="AI74" s="210"/>
      <c r="AJ74" s="210"/>
      <c r="AK74" s="210"/>
      <c r="AL74" s="210"/>
      <c r="AM74" s="210"/>
      <c r="AN74" s="210"/>
      <c r="AO74" s="210"/>
      <c r="AP74" s="210"/>
      <c r="AQ74" s="210"/>
      <c r="AR74" s="210"/>
      <c r="AS74" s="210"/>
      <c r="AT74" s="210"/>
      <c r="AU74" s="210"/>
      <c r="AV74" s="210"/>
      <c r="AW74" s="210"/>
      <c r="AX74" s="210"/>
      <c r="AY74" s="210"/>
      <c r="AZ74" s="210"/>
      <c r="BA74" s="210"/>
      <c r="BB74" s="210"/>
      <c r="BC74" s="210"/>
      <c r="BD74" s="210"/>
      <c r="BE74" s="210"/>
      <c r="BF74" s="210"/>
      <c r="BG74" s="210"/>
      <c r="BH74" s="210"/>
    </row>
    <row r="75" spans="1:60" outlineLevel="2" x14ac:dyDescent="0.25">
      <c r="A75" s="227"/>
      <c r="B75" s="228"/>
      <c r="C75" s="263" t="s">
        <v>260</v>
      </c>
      <c r="D75" s="233"/>
      <c r="E75" s="234">
        <v>21.66</v>
      </c>
      <c r="F75" s="231"/>
      <c r="G75" s="231"/>
      <c r="H75" s="231"/>
      <c r="I75" s="231"/>
      <c r="J75" s="231"/>
      <c r="K75" s="231"/>
      <c r="L75" s="231"/>
      <c r="M75" s="231"/>
      <c r="N75" s="230"/>
      <c r="O75" s="230"/>
      <c r="P75" s="230"/>
      <c r="Q75" s="230"/>
      <c r="R75" s="231"/>
      <c r="S75" s="231"/>
      <c r="T75" s="231"/>
      <c r="U75" s="231"/>
      <c r="V75" s="231"/>
      <c r="W75" s="231"/>
      <c r="X75" s="231"/>
      <c r="Y75" s="231"/>
      <c r="Z75" s="210"/>
      <c r="AA75" s="210"/>
      <c r="AB75" s="210"/>
      <c r="AC75" s="210"/>
      <c r="AD75" s="210"/>
      <c r="AE75" s="210"/>
      <c r="AF75" s="210"/>
      <c r="AG75" s="210" t="s">
        <v>180</v>
      </c>
      <c r="AH75" s="210">
        <v>0</v>
      </c>
      <c r="AI75" s="210"/>
      <c r="AJ75" s="210"/>
      <c r="AK75" s="210"/>
      <c r="AL75" s="210"/>
      <c r="AM75" s="210"/>
      <c r="AN75" s="210"/>
      <c r="AO75" s="210"/>
      <c r="AP75" s="210"/>
      <c r="AQ75" s="210"/>
      <c r="AR75" s="210"/>
      <c r="AS75" s="210"/>
      <c r="AT75" s="210"/>
      <c r="AU75" s="210"/>
      <c r="AV75" s="210"/>
      <c r="AW75" s="210"/>
      <c r="AX75" s="210"/>
      <c r="AY75" s="210"/>
      <c r="AZ75" s="210"/>
      <c r="BA75" s="210"/>
      <c r="BB75" s="210"/>
      <c r="BC75" s="210"/>
      <c r="BD75" s="210"/>
      <c r="BE75" s="210"/>
      <c r="BF75" s="210"/>
      <c r="BG75" s="210"/>
      <c r="BH75" s="210"/>
    </row>
    <row r="76" spans="1:60" x14ac:dyDescent="0.25">
      <c r="A76" s="236" t="s">
        <v>170</v>
      </c>
      <c r="B76" s="237" t="s">
        <v>86</v>
      </c>
      <c r="C76" s="261" t="s">
        <v>87</v>
      </c>
      <c r="D76" s="238"/>
      <c r="E76" s="239"/>
      <c r="F76" s="240"/>
      <c r="G76" s="240">
        <f>SUMIF(AG77:AG80,"&lt;&gt;NOR",G77:G80)</f>
        <v>0</v>
      </c>
      <c r="H76" s="240"/>
      <c r="I76" s="240">
        <f>SUM(I77:I80)</f>
        <v>0</v>
      </c>
      <c r="J76" s="240"/>
      <c r="K76" s="240">
        <f>SUM(K77:K80)</f>
        <v>0</v>
      </c>
      <c r="L76" s="240"/>
      <c r="M76" s="240">
        <f>SUM(M77:M80)</f>
        <v>0</v>
      </c>
      <c r="N76" s="239"/>
      <c r="O76" s="239">
        <f>SUM(O77:O80)</f>
        <v>0.09</v>
      </c>
      <c r="P76" s="239"/>
      <c r="Q76" s="239">
        <f>SUM(Q77:Q80)</f>
        <v>0</v>
      </c>
      <c r="R76" s="240"/>
      <c r="S76" s="240"/>
      <c r="T76" s="241"/>
      <c r="U76" s="235"/>
      <c r="V76" s="235">
        <f>SUM(V77:V80)</f>
        <v>5.58</v>
      </c>
      <c r="W76" s="235"/>
      <c r="X76" s="235"/>
      <c r="Y76" s="235"/>
      <c r="AG76" t="s">
        <v>171</v>
      </c>
    </row>
    <row r="77" spans="1:60" ht="20.399999999999999" outlineLevel="1" x14ac:dyDescent="0.25">
      <c r="A77" s="243">
        <v>25</v>
      </c>
      <c r="B77" s="244" t="s">
        <v>261</v>
      </c>
      <c r="C77" s="262" t="s">
        <v>262</v>
      </c>
      <c r="D77" s="245" t="s">
        <v>186</v>
      </c>
      <c r="E77" s="246">
        <v>2</v>
      </c>
      <c r="F77" s="247"/>
      <c r="G77" s="248">
        <f>ROUND(E77*F77,2)</f>
        <v>0</v>
      </c>
      <c r="H77" s="247"/>
      <c r="I77" s="248">
        <f>ROUND(E77*H77,2)</f>
        <v>0</v>
      </c>
      <c r="J77" s="247"/>
      <c r="K77" s="248">
        <f>ROUND(E77*J77,2)</f>
        <v>0</v>
      </c>
      <c r="L77" s="248">
        <v>21</v>
      </c>
      <c r="M77" s="248">
        <f>G77*(1+L77/100)</f>
        <v>0</v>
      </c>
      <c r="N77" s="246">
        <v>3.1269999999999999E-2</v>
      </c>
      <c r="O77" s="246">
        <f>ROUND(E77*N77,2)</f>
        <v>0.06</v>
      </c>
      <c r="P77" s="246">
        <v>0</v>
      </c>
      <c r="Q77" s="246">
        <f>ROUND(E77*P77,2)</f>
        <v>0</v>
      </c>
      <c r="R77" s="248"/>
      <c r="S77" s="248" t="s">
        <v>175</v>
      </c>
      <c r="T77" s="249" t="s">
        <v>175</v>
      </c>
      <c r="U77" s="231">
        <v>1.86</v>
      </c>
      <c r="V77" s="231">
        <f>ROUND(E77*U77,2)</f>
        <v>3.72</v>
      </c>
      <c r="W77" s="231"/>
      <c r="X77" s="231" t="s">
        <v>176</v>
      </c>
      <c r="Y77" s="231" t="s">
        <v>177</v>
      </c>
      <c r="Z77" s="210"/>
      <c r="AA77" s="210"/>
      <c r="AB77" s="210"/>
      <c r="AC77" s="210"/>
      <c r="AD77" s="210"/>
      <c r="AE77" s="210"/>
      <c r="AF77" s="210"/>
      <c r="AG77" s="210" t="s">
        <v>178</v>
      </c>
      <c r="AH77" s="210"/>
      <c r="AI77" s="210"/>
      <c r="AJ77" s="210"/>
      <c r="AK77" s="210"/>
      <c r="AL77" s="210"/>
      <c r="AM77" s="210"/>
      <c r="AN77" s="210"/>
      <c r="AO77" s="210"/>
      <c r="AP77" s="210"/>
      <c r="AQ77" s="210"/>
      <c r="AR77" s="210"/>
      <c r="AS77" s="210"/>
      <c r="AT77" s="210"/>
      <c r="AU77" s="210"/>
      <c r="AV77" s="210"/>
      <c r="AW77" s="210"/>
      <c r="AX77" s="210"/>
      <c r="AY77" s="210"/>
      <c r="AZ77" s="210"/>
      <c r="BA77" s="210"/>
      <c r="BB77" s="210"/>
      <c r="BC77" s="210"/>
      <c r="BD77" s="210"/>
      <c r="BE77" s="210"/>
      <c r="BF77" s="210"/>
      <c r="BG77" s="210"/>
      <c r="BH77" s="210"/>
    </row>
    <row r="78" spans="1:60" outlineLevel="2" x14ac:dyDescent="0.25">
      <c r="A78" s="227"/>
      <c r="B78" s="228"/>
      <c r="C78" s="263" t="s">
        <v>191</v>
      </c>
      <c r="D78" s="233"/>
      <c r="E78" s="234">
        <v>2</v>
      </c>
      <c r="F78" s="231"/>
      <c r="G78" s="231"/>
      <c r="H78" s="231"/>
      <c r="I78" s="231"/>
      <c r="J78" s="231"/>
      <c r="K78" s="231"/>
      <c r="L78" s="231"/>
      <c r="M78" s="231"/>
      <c r="N78" s="230"/>
      <c r="O78" s="230"/>
      <c r="P78" s="230"/>
      <c r="Q78" s="230"/>
      <c r="R78" s="231"/>
      <c r="S78" s="231"/>
      <c r="T78" s="231"/>
      <c r="U78" s="231"/>
      <c r="V78" s="231"/>
      <c r="W78" s="231"/>
      <c r="X78" s="231"/>
      <c r="Y78" s="231"/>
      <c r="Z78" s="210"/>
      <c r="AA78" s="210"/>
      <c r="AB78" s="210"/>
      <c r="AC78" s="210"/>
      <c r="AD78" s="210"/>
      <c r="AE78" s="210"/>
      <c r="AF78" s="210"/>
      <c r="AG78" s="210" t="s">
        <v>180</v>
      </c>
      <c r="AH78" s="210">
        <v>0</v>
      </c>
      <c r="AI78" s="210"/>
      <c r="AJ78" s="210"/>
      <c r="AK78" s="210"/>
      <c r="AL78" s="210"/>
      <c r="AM78" s="210"/>
      <c r="AN78" s="210"/>
      <c r="AO78" s="210"/>
      <c r="AP78" s="210"/>
      <c r="AQ78" s="210"/>
      <c r="AR78" s="210"/>
      <c r="AS78" s="210"/>
      <c r="AT78" s="210"/>
      <c r="AU78" s="210"/>
      <c r="AV78" s="210"/>
      <c r="AW78" s="210"/>
      <c r="AX78" s="210"/>
      <c r="AY78" s="210"/>
      <c r="AZ78" s="210"/>
      <c r="BA78" s="210"/>
      <c r="BB78" s="210"/>
      <c r="BC78" s="210"/>
      <c r="BD78" s="210"/>
      <c r="BE78" s="210"/>
      <c r="BF78" s="210"/>
      <c r="BG78" s="210"/>
      <c r="BH78" s="210"/>
    </row>
    <row r="79" spans="1:60" ht="20.399999999999999" outlineLevel="1" x14ac:dyDescent="0.25">
      <c r="A79" s="243">
        <v>26</v>
      </c>
      <c r="B79" s="244" t="s">
        <v>263</v>
      </c>
      <c r="C79" s="262" t="s">
        <v>264</v>
      </c>
      <c r="D79" s="245" t="s">
        <v>186</v>
      </c>
      <c r="E79" s="246">
        <v>1</v>
      </c>
      <c r="F79" s="247"/>
      <c r="G79" s="248">
        <f>ROUND(E79*F79,2)</f>
        <v>0</v>
      </c>
      <c r="H79" s="247"/>
      <c r="I79" s="248">
        <f>ROUND(E79*H79,2)</f>
        <v>0</v>
      </c>
      <c r="J79" s="247"/>
      <c r="K79" s="248">
        <f>ROUND(E79*J79,2)</f>
        <v>0</v>
      </c>
      <c r="L79" s="248">
        <v>21</v>
      </c>
      <c r="M79" s="248">
        <f>G79*(1+L79/100)</f>
        <v>0</v>
      </c>
      <c r="N79" s="246">
        <v>3.4169999999999999E-2</v>
      </c>
      <c r="O79" s="246">
        <f>ROUND(E79*N79,2)</f>
        <v>0.03</v>
      </c>
      <c r="P79" s="246">
        <v>0</v>
      </c>
      <c r="Q79" s="246">
        <f>ROUND(E79*P79,2)</f>
        <v>0</v>
      </c>
      <c r="R79" s="248"/>
      <c r="S79" s="248" t="s">
        <v>175</v>
      </c>
      <c r="T79" s="249" t="s">
        <v>175</v>
      </c>
      <c r="U79" s="231">
        <v>1.86</v>
      </c>
      <c r="V79" s="231">
        <f>ROUND(E79*U79,2)</f>
        <v>1.86</v>
      </c>
      <c r="W79" s="231"/>
      <c r="X79" s="231" t="s">
        <v>176</v>
      </c>
      <c r="Y79" s="231" t="s">
        <v>177</v>
      </c>
      <c r="Z79" s="210"/>
      <c r="AA79" s="210"/>
      <c r="AB79" s="210"/>
      <c r="AC79" s="210"/>
      <c r="AD79" s="210"/>
      <c r="AE79" s="210"/>
      <c r="AF79" s="210"/>
      <c r="AG79" s="210" t="s">
        <v>178</v>
      </c>
      <c r="AH79" s="210"/>
      <c r="AI79" s="210"/>
      <c r="AJ79" s="210"/>
      <c r="AK79" s="210"/>
      <c r="AL79" s="210"/>
      <c r="AM79" s="210"/>
      <c r="AN79" s="210"/>
      <c r="AO79" s="210"/>
      <c r="AP79" s="210"/>
      <c r="AQ79" s="210"/>
      <c r="AR79" s="210"/>
      <c r="AS79" s="210"/>
      <c r="AT79" s="210"/>
      <c r="AU79" s="210"/>
      <c r="AV79" s="210"/>
      <c r="AW79" s="210"/>
      <c r="AX79" s="210"/>
      <c r="AY79" s="210"/>
      <c r="AZ79" s="210"/>
      <c r="BA79" s="210"/>
      <c r="BB79" s="210"/>
      <c r="BC79" s="210"/>
      <c r="BD79" s="210"/>
      <c r="BE79" s="210"/>
      <c r="BF79" s="210"/>
      <c r="BG79" s="210"/>
      <c r="BH79" s="210"/>
    </row>
    <row r="80" spans="1:60" outlineLevel="2" x14ac:dyDescent="0.25">
      <c r="A80" s="227"/>
      <c r="B80" s="228"/>
      <c r="C80" s="263" t="s">
        <v>72</v>
      </c>
      <c r="D80" s="233"/>
      <c r="E80" s="234">
        <v>1</v>
      </c>
      <c r="F80" s="231"/>
      <c r="G80" s="231"/>
      <c r="H80" s="231"/>
      <c r="I80" s="231"/>
      <c r="J80" s="231"/>
      <c r="K80" s="231"/>
      <c r="L80" s="231"/>
      <c r="M80" s="231"/>
      <c r="N80" s="230"/>
      <c r="O80" s="230"/>
      <c r="P80" s="230"/>
      <c r="Q80" s="230"/>
      <c r="R80" s="231"/>
      <c r="S80" s="231"/>
      <c r="T80" s="231"/>
      <c r="U80" s="231"/>
      <c r="V80" s="231"/>
      <c r="W80" s="231"/>
      <c r="X80" s="231"/>
      <c r="Y80" s="231"/>
      <c r="Z80" s="210"/>
      <c r="AA80" s="210"/>
      <c r="AB80" s="210"/>
      <c r="AC80" s="210"/>
      <c r="AD80" s="210"/>
      <c r="AE80" s="210"/>
      <c r="AF80" s="210"/>
      <c r="AG80" s="210" t="s">
        <v>180</v>
      </c>
      <c r="AH80" s="210">
        <v>0</v>
      </c>
      <c r="AI80" s="210"/>
      <c r="AJ80" s="210"/>
      <c r="AK80" s="210"/>
      <c r="AL80" s="210"/>
      <c r="AM80" s="210"/>
      <c r="AN80" s="210"/>
      <c r="AO80" s="210"/>
      <c r="AP80" s="210"/>
      <c r="AQ80" s="210"/>
      <c r="AR80" s="210"/>
      <c r="AS80" s="210"/>
      <c r="AT80" s="210"/>
      <c r="AU80" s="210"/>
      <c r="AV80" s="210"/>
      <c r="AW80" s="210"/>
      <c r="AX80" s="210"/>
      <c r="AY80" s="210"/>
      <c r="AZ80" s="210"/>
      <c r="BA80" s="210"/>
      <c r="BB80" s="210"/>
      <c r="BC80" s="210"/>
      <c r="BD80" s="210"/>
      <c r="BE80" s="210"/>
      <c r="BF80" s="210"/>
      <c r="BG80" s="210"/>
      <c r="BH80" s="210"/>
    </row>
    <row r="81" spans="1:60" ht="26.4" x14ac:dyDescent="0.25">
      <c r="A81" s="236" t="s">
        <v>170</v>
      </c>
      <c r="B81" s="237" t="s">
        <v>88</v>
      </c>
      <c r="C81" s="261" t="s">
        <v>89</v>
      </c>
      <c r="D81" s="238"/>
      <c r="E81" s="239"/>
      <c r="F81" s="240"/>
      <c r="G81" s="240">
        <f>SUMIF(AG82:AG83,"&lt;&gt;NOR",G82:G83)</f>
        <v>0</v>
      </c>
      <c r="H81" s="240"/>
      <c r="I81" s="240">
        <f>SUM(I82:I83)</f>
        <v>0</v>
      </c>
      <c r="J81" s="240"/>
      <c r="K81" s="240">
        <f>SUM(K82:K83)</f>
        <v>0</v>
      </c>
      <c r="L81" s="240"/>
      <c r="M81" s="240">
        <f>SUM(M82:M83)</f>
        <v>0</v>
      </c>
      <c r="N81" s="239"/>
      <c r="O81" s="239">
        <f>SUM(O82:O83)</f>
        <v>0</v>
      </c>
      <c r="P81" s="239"/>
      <c r="Q81" s="239">
        <f>SUM(Q82:Q83)</f>
        <v>0</v>
      </c>
      <c r="R81" s="240"/>
      <c r="S81" s="240"/>
      <c r="T81" s="241"/>
      <c r="U81" s="235"/>
      <c r="V81" s="235">
        <f>SUM(V82:V83)</f>
        <v>32.6</v>
      </c>
      <c r="W81" s="235"/>
      <c r="X81" s="235"/>
      <c r="Y81" s="235"/>
      <c r="AG81" t="s">
        <v>171</v>
      </c>
    </row>
    <row r="82" spans="1:60" outlineLevel="1" x14ac:dyDescent="0.25">
      <c r="A82" s="243">
        <v>27</v>
      </c>
      <c r="B82" s="244" t="s">
        <v>265</v>
      </c>
      <c r="C82" s="262" t="s">
        <v>266</v>
      </c>
      <c r="D82" s="245" t="s">
        <v>194</v>
      </c>
      <c r="E82" s="246">
        <v>105.83</v>
      </c>
      <c r="F82" s="247"/>
      <c r="G82" s="248">
        <f>ROUND(E82*F82,2)</f>
        <v>0</v>
      </c>
      <c r="H82" s="247"/>
      <c r="I82" s="248">
        <f>ROUND(E82*H82,2)</f>
        <v>0</v>
      </c>
      <c r="J82" s="247"/>
      <c r="K82" s="248">
        <f>ROUND(E82*J82,2)</f>
        <v>0</v>
      </c>
      <c r="L82" s="248">
        <v>21</v>
      </c>
      <c r="M82" s="248">
        <f>G82*(1+L82/100)</f>
        <v>0</v>
      </c>
      <c r="N82" s="246">
        <v>4.0000000000000003E-5</v>
      </c>
      <c r="O82" s="246">
        <f>ROUND(E82*N82,2)</f>
        <v>0</v>
      </c>
      <c r="P82" s="246">
        <v>0</v>
      </c>
      <c r="Q82" s="246">
        <f>ROUND(E82*P82,2)</f>
        <v>0</v>
      </c>
      <c r="R82" s="248"/>
      <c r="S82" s="248" t="s">
        <v>175</v>
      </c>
      <c r="T82" s="249" t="s">
        <v>175</v>
      </c>
      <c r="U82" s="231">
        <v>0.308</v>
      </c>
      <c r="V82" s="231">
        <f>ROUND(E82*U82,2)</f>
        <v>32.6</v>
      </c>
      <c r="W82" s="231"/>
      <c r="X82" s="231" t="s">
        <v>176</v>
      </c>
      <c r="Y82" s="231" t="s">
        <v>177</v>
      </c>
      <c r="Z82" s="210"/>
      <c r="AA82" s="210"/>
      <c r="AB82" s="210"/>
      <c r="AC82" s="210"/>
      <c r="AD82" s="210"/>
      <c r="AE82" s="210"/>
      <c r="AF82" s="210"/>
      <c r="AG82" s="210" t="s">
        <v>178</v>
      </c>
      <c r="AH82" s="210"/>
      <c r="AI82" s="210"/>
      <c r="AJ82" s="210"/>
      <c r="AK82" s="210"/>
      <c r="AL82" s="210"/>
      <c r="AM82" s="210"/>
      <c r="AN82" s="210"/>
      <c r="AO82" s="210"/>
      <c r="AP82" s="210"/>
      <c r="AQ82" s="210"/>
      <c r="AR82" s="210"/>
      <c r="AS82" s="210"/>
      <c r="AT82" s="210"/>
      <c r="AU82" s="210"/>
      <c r="AV82" s="210"/>
      <c r="AW82" s="210"/>
      <c r="AX82" s="210"/>
      <c r="AY82" s="210"/>
      <c r="AZ82" s="210"/>
      <c r="BA82" s="210"/>
      <c r="BB82" s="210"/>
      <c r="BC82" s="210"/>
      <c r="BD82" s="210"/>
      <c r="BE82" s="210"/>
      <c r="BF82" s="210"/>
      <c r="BG82" s="210"/>
      <c r="BH82" s="210"/>
    </row>
    <row r="83" spans="1:60" outlineLevel="2" x14ac:dyDescent="0.25">
      <c r="A83" s="227"/>
      <c r="B83" s="228"/>
      <c r="C83" s="263" t="s">
        <v>267</v>
      </c>
      <c r="D83" s="233"/>
      <c r="E83" s="234">
        <v>105.83</v>
      </c>
      <c r="F83" s="231"/>
      <c r="G83" s="231"/>
      <c r="H83" s="231"/>
      <c r="I83" s="231"/>
      <c r="J83" s="231"/>
      <c r="K83" s="231"/>
      <c r="L83" s="231"/>
      <c r="M83" s="231"/>
      <c r="N83" s="230"/>
      <c r="O83" s="230"/>
      <c r="P83" s="230"/>
      <c r="Q83" s="230"/>
      <c r="R83" s="231"/>
      <c r="S83" s="231"/>
      <c r="T83" s="231"/>
      <c r="U83" s="231"/>
      <c r="V83" s="231"/>
      <c r="W83" s="231"/>
      <c r="X83" s="231"/>
      <c r="Y83" s="231"/>
      <c r="Z83" s="210"/>
      <c r="AA83" s="210"/>
      <c r="AB83" s="210"/>
      <c r="AC83" s="210"/>
      <c r="AD83" s="210"/>
      <c r="AE83" s="210"/>
      <c r="AF83" s="210"/>
      <c r="AG83" s="210" t="s">
        <v>180</v>
      </c>
      <c r="AH83" s="210">
        <v>0</v>
      </c>
      <c r="AI83" s="210"/>
      <c r="AJ83" s="210"/>
      <c r="AK83" s="210"/>
      <c r="AL83" s="210"/>
      <c r="AM83" s="210"/>
      <c r="AN83" s="210"/>
      <c r="AO83" s="210"/>
      <c r="AP83" s="210"/>
      <c r="AQ83" s="210"/>
      <c r="AR83" s="210"/>
      <c r="AS83" s="210"/>
      <c r="AT83" s="210"/>
      <c r="AU83" s="210"/>
      <c r="AV83" s="210"/>
      <c r="AW83" s="210"/>
      <c r="AX83" s="210"/>
      <c r="AY83" s="210"/>
      <c r="AZ83" s="210"/>
      <c r="BA83" s="210"/>
      <c r="BB83" s="210"/>
      <c r="BC83" s="210"/>
      <c r="BD83" s="210"/>
      <c r="BE83" s="210"/>
      <c r="BF83" s="210"/>
      <c r="BG83" s="210"/>
      <c r="BH83" s="210"/>
    </row>
    <row r="84" spans="1:60" x14ac:dyDescent="0.25">
      <c r="A84" s="236" t="s">
        <v>170</v>
      </c>
      <c r="B84" s="237" t="s">
        <v>90</v>
      </c>
      <c r="C84" s="261" t="s">
        <v>91</v>
      </c>
      <c r="D84" s="238"/>
      <c r="E84" s="239"/>
      <c r="F84" s="240"/>
      <c r="G84" s="240">
        <f>SUMIF(AG85:AG99,"&lt;&gt;NOR",G85:G99)</f>
        <v>0</v>
      </c>
      <c r="H84" s="240"/>
      <c r="I84" s="240">
        <f>SUM(I85:I99)</f>
        <v>0</v>
      </c>
      <c r="J84" s="240"/>
      <c r="K84" s="240">
        <f>SUM(K85:K99)</f>
        <v>0</v>
      </c>
      <c r="L84" s="240"/>
      <c r="M84" s="240">
        <f>SUM(M85:M99)</f>
        <v>0</v>
      </c>
      <c r="N84" s="239"/>
      <c r="O84" s="239">
        <f>SUM(O85:O99)</f>
        <v>0.01</v>
      </c>
      <c r="P84" s="239"/>
      <c r="Q84" s="239">
        <f>SUM(Q85:Q99)</f>
        <v>13.6</v>
      </c>
      <c r="R84" s="240"/>
      <c r="S84" s="240"/>
      <c r="T84" s="241"/>
      <c r="U84" s="235"/>
      <c r="V84" s="235">
        <f>SUM(V85:V99)</f>
        <v>104.08</v>
      </c>
      <c r="W84" s="235"/>
      <c r="X84" s="235"/>
      <c r="Y84" s="235"/>
      <c r="AG84" t="s">
        <v>171</v>
      </c>
    </row>
    <row r="85" spans="1:60" ht="20.399999999999999" outlineLevel="1" x14ac:dyDescent="0.25">
      <c r="A85" s="243">
        <v>28</v>
      </c>
      <c r="B85" s="244" t="s">
        <v>268</v>
      </c>
      <c r="C85" s="262" t="s">
        <v>269</v>
      </c>
      <c r="D85" s="245" t="s">
        <v>174</v>
      </c>
      <c r="E85" s="246">
        <v>0.184</v>
      </c>
      <c r="F85" s="247"/>
      <c r="G85" s="248">
        <f>ROUND(E85*F85,2)</f>
        <v>0</v>
      </c>
      <c r="H85" s="247"/>
      <c r="I85" s="248">
        <f>ROUND(E85*H85,2)</f>
        <v>0</v>
      </c>
      <c r="J85" s="247"/>
      <c r="K85" s="248">
        <f>ROUND(E85*J85,2)</f>
        <v>0</v>
      </c>
      <c r="L85" s="248">
        <v>21</v>
      </c>
      <c r="M85" s="248">
        <f>G85*(1+L85/100)</f>
        <v>0</v>
      </c>
      <c r="N85" s="246">
        <v>0</v>
      </c>
      <c r="O85" s="246">
        <f>ROUND(E85*N85,2)</f>
        <v>0</v>
      </c>
      <c r="P85" s="246">
        <v>2.2000000000000002</v>
      </c>
      <c r="Q85" s="246">
        <f>ROUND(E85*P85,2)</f>
        <v>0.4</v>
      </c>
      <c r="R85" s="248"/>
      <c r="S85" s="248" t="s">
        <v>175</v>
      </c>
      <c r="T85" s="249" t="s">
        <v>175</v>
      </c>
      <c r="U85" s="231">
        <v>13.24</v>
      </c>
      <c r="V85" s="231">
        <f>ROUND(E85*U85,2)</f>
        <v>2.44</v>
      </c>
      <c r="W85" s="231"/>
      <c r="X85" s="231" t="s">
        <v>176</v>
      </c>
      <c r="Y85" s="231" t="s">
        <v>177</v>
      </c>
      <c r="Z85" s="210"/>
      <c r="AA85" s="210"/>
      <c r="AB85" s="210"/>
      <c r="AC85" s="210"/>
      <c r="AD85" s="210"/>
      <c r="AE85" s="210"/>
      <c r="AF85" s="210"/>
      <c r="AG85" s="210" t="s">
        <v>178</v>
      </c>
      <c r="AH85" s="210"/>
      <c r="AI85" s="210"/>
      <c r="AJ85" s="210"/>
      <c r="AK85" s="210"/>
      <c r="AL85" s="210"/>
      <c r="AM85" s="210"/>
      <c r="AN85" s="210"/>
      <c r="AO85" s="210"/>
      <c r="AP85" s="210"/>
      <c r="AQ85" s="210"/>
      <c r="AR85" s="210"/>
      <c r="AS85" s="210"/>
      <c r="AT85" s="210"/>
      <c r="AU85" s="210"/>
      <c r="AV85" s="210"/>
      <c r="AW85" s="210"/>
      <c r="AX85" s="210"/>
      <c r="AY85" s="210"/>
      <c r="AZ85" s="210"/>
      <c r="BA85" s="210"/>
      <c r="BB85" s="210"/>
      <c r="BC85" s="210"/>
      <c r="BD85" s="210"/>
      <c r="BE85" s="210"/>
      <c r="BF85" s="210"/>
      <c r="BG85" s="210"/>
      <c r="BH85" s="210"/>
    </row>
    <row r="86" spans="1:60" outlineLevel="2" x14ac:dyDescent="0.25">
      <c r="A86" s="227"/>
      <c r="B86" s="228"/>
      <c r="C86" s="263" t="s">
        <v>270</v>
      </c>
      <c r="D86" s="233"/>
      <c r="E86" s="234">
        <v>0.184</v>
      </c>
      <c r="F86" s="231"/>
      <c r="G86" s="231"/>
      <c r="H86" s="231"/>
      <c r="I86" s="231"/>
      <c r="J86" s="231"/>
      <c r="K86" s="231"/>
      <c r="L86" s="231"/>
      <c r="M86" s="231"/>
      <c r="N86" s="230"/>
      <c r="O86" s="230"/>
      <c r="P86" s="230"/>
      <c r="Q86" s="230"/>
      <c r="R86" s="231"/>
      <c r="S86" s="231"/>
      <c r="T86" s="231"/>
      <c r="U86" s="231"/>
      <c r="V86" s="231"/>
      <c r="W86" s="231"/>
      <c r="X86" s="231"/>
      <c r="Y86" s="231"/>
      <c r="Z86" s="210"/>
      <c r="AA86" s="210"/>
      <c r="AB86" s="210"/>
      <c r="AC86" s="210"/>
      <c r="AD86" s="210"/>
      <c r="AE86" s="210"/>
      <c r="AF86" s="210"/>
      <c r="AG86" s="210" t="s">
        <v>180</v>
      </c>
      <c r="AH86" s="210">
        <v>0</v>
      </c>
      <c r="AI86" s="210"/>
      <c r="AJ86" s="210"/>
      <c r="AK86" s="210"/>
      <c r="AL86" s="210"/>
      <c r="AM86" s="210"/>
      <c r="AN86" s="210"/>
      <c r="AO86" s="210"/>
      <c r="AP86" s="210"/>
      <c r="AQ86" s="210"/>
      <c r="AR86" s="210"/>
      <c r="AS86" s="210"/>
      <c r="AT86" s="210"/>
      <c r="AU86" s="210"/>
      <c r="AV86" s="210"/>
      <c r="AW86" s="210"/>
      <c r="AX86" s="210"/>
      <c r="AY86" s="210"/>
      <c r="AZ86" s="210"/>
      <c r="BA86" s="210"/>
      <c r="BB86" s="210"/>
      <c r="BC86" s="210"/>
      <c r="BD86" s="210"/>
      <c r="BE86" s="210"/>
      <c r="BF86" s="210"/>
      <c r="BG86" s="210"/>
      <c r="BH86" s="210"/>
    </row>
    <row r="87" spans="1:60" ht="20.399999999999999" outlineLevel="1" x14ac:dyDescent="0.25">
      <c r="A87" s="243">
        <v>29</v>
      </c>
      <c r="B87" s="244" t="s">
        <v>271</v>
      </c>
      <c r="C87" s="262" t="s">
        <v>272</v>
      </c>
      <c r="D87" s="245" t="s">
        <v>174</v>
      </c>
      <c r="E87" s="246">
        <v>2.1659999999999999</v>
      </c>
      <c r="F87" s="247"/>
      <c r="G87" s="248">
        <f>ROUND(E87*F87,2)</f>
        <v>0</v>
      </c>
      <c r="H87" s="247"/>
      <c r="I87" s="248">
        <f>ROUND(E87*H87,2)</f>
        <v>0</v>
      </c>
      <c r="J87" s="247"/>
      <c r="K87" s="248">
        <f>ROUND(E87*J87,2)</f>
        <v>0</v>
      </c>
      <c r="L87" s="248">
        <v>21</v>
      </c>
      <c r="M87" s="248">
        <f>G87*(1+L87/100)</f>
        <v>0</v>
      </c>
      <c r="N87" s="246">
        <v>0</v>
      </c>
      <c r="O87" s="246">
        <f>ROUND(E87*N87,2)</f>
        <v>0</v>
      </c>
      <c r="P87" s="246">
        <v>2.2000000000000002</v>
      </c>
      <c r="Q87" s="246">
        <f>ROUND(E87*P87,2)</f>
        <v>4.7699999999999996</v>
      </c>
      <c r="R87" s="248"/>
      <c r="S87" s="248" t="s">
        <v>175</v>
      </c>
      <c r="T87" s="249" t="s">
        <v>175</v>
      </c>
      <c r="U87" s="231">
        <v>10.67</v>
      </c>
      <c r="V87" s="231">
        <f>ROUND(E87*U87,2)</f>
        <v>23.11</v>
      </c>
      <c r="W87" s="231"/>
      <c r="X87" s="231" t="s">
        <v>176</v>
      </c>
      <c r="Y87" s="231" t="s">
        <v>177</v>
      </c>
      <c r="Z87" s="210"/>
      <c r="AA87" s="210"/>
      <c r="AB87" s="210"/>
      <c r="AC87" s="210"/>
      <c r="AD87" s="210"/>
      <c r="AE87" s="210"/>
      <c r="AF87" s="210"/>
      <c r="AG87" s="210" t="s">
        <v>178</v>
      </c>
      <c r="AH87" s="210"/>
      <c r="AI87" s="210"/>
      <c r="AJ87" s="210"/>
      <c r="AK87" s="210"/>
      <c r="AL87" s="210"/>
      <c r="AM87" s="210"/>
      <c r="AN87" s="210"/>
      <c r="AO87" s="210"/>
      <c r="AP87" s="210"/>
      <c r="AQ87" s="210"/>
      <c r="AR87" s="210"/>
      <c r="AS87" s="210"/>
      <c r="AT87" s="210"/>
      <c r="AU87" s="210"/>
      <c r="AV87" s="210"/>
      <c r="AW87" s="210"/>
      <c r="AX87" s="210"/>
      <c r="AY87" s="210"/>
      <c r="AZ87" s="210"/>
      <c r="BA87" s="210"/>
      <c r="BB87" s="210"/>
      <c r="BC87" s="210"/>
      <c r="BD87" s="210"/>
      <c r="BE87" s="210"/>
      <c r="BF87" s="210"/>
      <c r="BG87" s="210"/>
      <c r="BH87" s="210"/>
    </row>
    <row r="88" spans="1:60" outlineLevel="2" x14ac:dyDescent="0.25">
      <c r="A88" s="227"/>
      <c r="B88" s="228"/>
      <c r="C88" s="263" t="s">
        <v>273</v>
      </c>
      <c r="D88" s="233"/>
      <c r="E88" s="234">
        <v>2.1659999999999999</v>
      </c>
      <c r="F88" s="231"/>
      <c r="G88" s="231"/>
      <c r="H88" s="231"/>
      <c r="I88" s="231"/>
      <c r="J88" s="231"/>
      <c r="K88" s="231"/>
      <c r="L88" s="231"/>
      <c r="M88" s="231"/>
      <c r="N88" s="230"/>
      <c r="O88" s="230"/>
      <c r="P88" s="230"/>
      <c r="Q88" s="230"/>
      <c r="R88" s="231"/>
      <c r="S88" s="231"/>
      <c r="T88" s="231"/>
      <c r="U88" s="231"/>
      <c r="V88" s="231"/>
      <c r="W88" s="231"/>
      <c r="X88" s="231"/>
      <c r="Y88" s="231"/>
      <c r="Z88" s="210"/>
      <c r="AA88" s="210"/>
      <c r="AB88" s="210"/>
      <c r="AC88" s="210"/>
      <c r="AD88" s="210"/>
      <c r="AE88" s="210"/>
      <c r="AF88" s="210"/>
      <c r="AG88" s="210" t="s">
        <v>180</v>
      </c>
      <c r="AH88" s="210">
        <v>0</v>
      </c>
      <c r="AI88" s="210"/>
      <c r="AJ88" s="210"/>
      <c r="AK88" s="210"/>
      <c r="AL88" s="210"/>
      <c r="AM88" s="210"/>
      <c r="AN88" s="210"/>
      <c r="AO88" s="210"/>
      <c r="AP88" s="210"/>
      <c r="AQ88" s="210"/>
      <c r="AR88" s="210"/>
      <c r="AS88" s="210"/>
      <c r="AT88" s="210"/>
      <c r="AU88" s="210"/>
      <c r="AV88" s="210"/>
      <c r="AW88" s="210"/>
      <c r="AX88" s="210"/>
      <c r="AY88" s="210"/>
      <c r="AZ88" s="210"/>
      <c r="BA88" s="210"/>
      <c r="BB88" s="210"/>
      <c r="BC88" s="210"/>
      <c r="BD88" s="210"/>
      <c r="BE88" s="210"/>
      <c r="BF88" s="210"/>
      <c r="BG88" s="210"/>
      <c r="BH88" s="210"/>
    </row>
    <row r="89" spans="1:60" ht="20.399999999999999" outlineLevel="1" x14ac:dyDescent="0.25">
      <c r="A89" s="243">
        <v>30</v>
      </c>
      <c r="B89" s="244" t="s">
        <v>271</v>
      </c>
      <c r="C89" s="262" t="s">
        <v>272</v>
      </c>
      <c r="D89" s="245" t="s">
        <v>174</v>
      </c>
      <c r="E89" s="246">
        <v>2.5992000000000002</v>
      </c>
      <c r="F89" s="247"/>
      <c r="G89" s="248">
        <f>ROUND(E89*F89,2)</f>
        <v>0</v>
      </c>
      <c r="H89" s="247"/>
      <c r="I89" s="248">
        <f>ROUND(E89*H89,2)</f>
        <v>0</v>
      </c>
      <c r="J89" s="247"/>
      <c r="K89" s="248">
        <f>ROUND(E89*J89,2)</f>
        <v>0</v>
      </c>
      <c r="L89" s="248">
        <v>21</v>
      </c>
      <c r="M89" s="248">
        <f>G89*(1+L89/100)</f>
        <v>0</v>
      </c>
      <c r="N89" s="246">
        <v>0</v>
      </c>
      <c r="O89" s="246">
        <f>ROUND(E89*N89,2)</f>
        <v>0</v>
      </c>
      <c r="P89" s="246">
        <v>2.2000000000000002</v>
      </c>
      <c r="Q89" s="246">
        <f>ROUND(E89*P89,2)</f>
        <v>5.72</v>
      </c>
      <c r="R89" s="248"/>
      <c r="S89" s="248" t="s">
        <v>175</v>
      </c>
      <c r="T89" s="249" t="s">
        <v>175</v>
      </c>
      <c r="U89" s="231">
        <v>10.67</v>
      </c>
      <c r="V89" s="231">
        <f>ROUND(E89*U89,2)</f>
        <v>27.73</v>
      </c>
      <c r="W89" s="231"/>
      <c r="X89" s="231" t="s">
        <v>176</v>
      </c>
      <c r="Y89" s="231" t="s">
        <v>177</v>
      </c>
      <c r="Z89" s="210"/>
      <c r="AA89" s="210"/>
      <c r="AB89" s="210"/>
      <c r="AC89" s="210"/>
      <c r="AD89" s="210"/>
      <c r="AE89" s="210"/>
      <c r="AF89" s="210"/>
      <c r="AG89" s="210" t="s">
        <v>178</v>
      </c>
      <c r="AH89" s="210"/>
      <c r="AI89" s="210"/>
      <c r="AJ89" s="210"/>
      <c r="AK89" s="210"/>
      <c r="AL89" s="210"/>
      <c r="AM89" s="210"/>
      <c r="AN89" s="210"/>
      <c r="AO89" s="210"/>
      <c r="AP89" s="210"/>
      <c r="AQ89" s="210"/>
      <c r="AR89" s="210"/>
      <c r="AS89" s="210"/>
      <c r="AT89" s="210"/>
      <c r="AU89" s="210"/>
      <c r="AV89" s="210"/>
      <c r="AW89" s="210"/>
      <c r="AX89" s="210"/>
      <c r="AY89" s="210"/>
      <c r="AZ89" s="210"/>
      <c r="BA89" s="210"/>
      <c r="BB89" s="210"/>
      <c r="BC89" s="210"/>
      <c r="BD89" s="210"/>
      <c r="BE89" s="210"/>
      <c r="BF89" s="210"/>
      <c r="BG89" s="210"/>
      <c r="BH89" s="210"/>
    </row>
    <row r="90" spans="1:60" outlineLevel="2" x14ac:dyDescent="0.25">
      <c r="A90" s="227"/>
      <c r="B90" s="228"/>
      <c r="C90" s="263" t="s">
        <v>242</v>
      </c>
      <c r="D90" s="233"/>
      <c r="E90" s="234">
        <v>2.5992000000000002</v>
      </c>
      <c r="F90" s="231"/>
      <c r="G90" s="231"/>
      <c r="H90" s="231"/>
      <c r="I90" s="231"/>
      <c r="J90" s="231"/>
      <c r="K90" s="231"/>
      <c r="L90" s="231"/>
      <c r="M90" s="231"/>
      <c r="N90" s="230"/>
      <c r="O90" s="230"/>
      <c r="P90" s="230"/>
      <c r="Q90" s="230"/>
      <c r="R90" s="231"/>
      <c r="S90" s="231"/>
      <c r="T90" s="231"/>
      <c r="U90" s="231"/>
      <c r="V90" s="231"/>
      <c r="W90" s="231"/>
      <c r="X90" s="231"/>
      <c r="Y90" s="231"/>
      <c r="Z90" s="210"/>
      <c r="AA90" s="210"/>
      <c r="AB90" s="210"/>
      <c r="AC90" s="210"/>
      <c r="AD90" s="210"/>
      <c r="AE90" s="210"/>
      <c r="AF90" s="210"/>
      <c r="AG90" s="210" t="s">
        <v>180</v>
      </c>
      <c r="AH90" s="210">
        <v>0</v>
      </c>
      <c r="AI90" s="210"/>
      <c r="AJ90" s="210"/>
      <c r="AK90" s="210"/>
      <c r="AL90" s="210"/>
      <c r="AM90" s="210"/>
      <c r="AN90" s="210"/>
      <c r="AO90" s="210"/>
      <c r="AP90" s="210"/>
      <c r="AQ90" s="210"/>
      <c r="AR90" s="210"/>
      <c r="AS90" s="210"/>
      <c r="AT90" s="210"/>
      <c r="AU90" s="210"/>
      <c r="AV90" s="210"/>
      <c r="AW90" s="210"/>
      <c r="AX90" s="210"/>
      <c r="AY90" s="210"/>
      <c r="AZ90" s="210"/>
      <c r="BA90" s="210"/>
      <c r="BB90" s="210"/>
      <c r="BC90" s="210"/>
      <c r="BD90" s="210"/>
      <c r="BE90" s="210"/>
      <c r="BF90" s="210"/>
      <c r="BG90" s="210"/>
      <c r="BH90" s="210"/>
    </row>
    <row r="91" spans="1:60" ht="20.399999999999999" outlineLevel="1" x14ac:dyDescent="0.25">
      <c r="A91" s="243">
        <v>31</v>
      </c>
      <c r="B91" s="244" t="s">
        <v>274</v>
      </c>
      <c r="C91" s="262" t="s">
        <v>275</v>
      </c>
      <c r="D91" s="245" t="s">
        <v>174</v>
      </c>
      <c r="E91" s="246">
        <v>2.5992000000000002</v>
      </c>
      <c r="F91" s="247"/>
      <c r="G91" s="248">
        <f>ROUND(E91*F91,2)</f>
        <v>0</v>
      </c>
      <c r="H91" s="247"/>
      <c r="I91" s="248">
        <f>ROUND(E91*H91,2)</f>
        <v>0</v>
      </c>
      <c r="J91" s="247"/>
      <c r="K91" s="248">
        <f>ROUND(E91*J91,2)</f>
        <v>0</v>
      </c>
      <c r="L91" s="248">
        <v>21</v>
      </c>
      <c r="M91" s="248">
        <f>G91*(1+L91/100)</f>
        <v>0</v>
      </c>
      <c r="N91" s="246">
        <v>0</v>
      </c>
      <c r="O91" s="246">
        <f>ROUND(E91*N91,2)</f>
        <v>0</v>
      </c>
      <c r="P91" s="246">
        <v>0</v>
      </c>
      <c r="Q91" s="246">
        <f>ROUND(E91*P91,2)</f>
        <v>0</v>
      </c>
      <c r="R91" s="248"/>
      <c r="S91" s="248" t="s">
        <v>175</v>
      </c>
      <c r="T91" s="249" t="s">
        <v>175</v>
      </c>
      <c r="U91" s="231">
        <v>4.8280000000000003</v>
      </c>
      <c r="V91" s="231">
        <f>ROUND(E91*U91,2)</f>
        <v>12.55</v>
      </c>
      <c r="W91" s="231"/>
      <c r="X91" s="231" t="s">
        <v>176</v>
      </c>
      <c r="Y91" s="231" t="s">
        <v>177</v>
      </c>
      <c r="Z91" s="210"/>
      <c r="AA91" s="210"/>
      <c r="AB91" s="210"/>
      <c r="AC91" s="210"/>
      <c r="AD91" s="210"/>
      <c r="AE91" s="210"/>
      <c r="AF91" s="210"/>
      <c r="AG91" s="210" t="s">
        <v>178</v>
      </c>
      <c r="AH91" s="210"/>
      <c r="AI91" s="210"/>
      <c r="AJ91" s="210"/>
      <c r="AK91" s="210"/>
      <c r="AL91" s="210"/>
      <c r="AM91" s="210"/>
      <c r="AN91" s="210"/>
      <c r="AO91" s="210"/>
      <c r="AP91" s="210"/>
      <c r="AQ91" s="210"/>
      <c r="AR91" s="210"/>
      <c r="AS91" s="210"/>
      <c r="AT91" s="210"/>
      <c r="AU91" s="210"/>
      <c r="AV91" s="210"/>
      <c r="AW91" s="210"/>
      <c r="AX91" s="210"/>
      <c r="AY91" s="210"/>
      <c r="AZ91" s="210"/>
      <c r="BA91" s="210"/>
      <c r="BB91" s="210"/>
      <c r="BC91" s="210"/>
      <c r="BD91" s="210"/>
      <c r="BE91" s="210"/>
      <c r="BF91" s="210"/>
      <c r="BG91" s="210"/>
      <c r="BH91" s="210"/>
    </row>
    <row r="92" spans="1:60" outlineLevel="2" x14ac:dyDescent="0.25">
      <c r="A92" s="227"/>
      <c r="B92" s="228"/>
      <c r="C92" s="263" t="s">
        <v>242</v>
      </c>
      <c r="D92" s="233"/>
      <c r="E92" s="234">
        <v>2.5992000000000002</v>
      </c>
      <c r="F92" s="231"/>
      <c r="G92" s="231"/>
      <c r="H92" s="231"/>
      <c r="I92" s="231"/>
      <c r="J92" s="231"/>
      <c r="K92" s="231"/>
      <c r="L92" s="231"/>
      <c r="M92" s="231"/>
      <c r="N92" s="230"/>
      <c r="O92" s="230"/>
      <c r="P92" s="230"/>
      <c r="Q92" s="230"/>
      <c r="R92" s="231"/>
      <c r="S92" s="231"/>
      <c r="T92" s="231"/>
      <c r="U92" s="231"/>
      <c r="V92" s="231"/>
      <c r="W92" s="231"/>
      <c r="X92" s="231"/>
      <c r="Y92" s="231"/>
      <c r="Z92" s="210"/>
      <c r="AA92" s="210"/>
      <c r="AB92" s="210"/>
      <c r="AC92" s="210"/>
      <c r="AD92" s="210"/>
      <c r="AE92" s="210"/>
      <c r="AF92" s="210"/>
      <c r="AG92" s="210" t="s">
        <v>180</v>
      </c>
      <c r="AH92" s="210">
        <v>0</v>
      </c>
      <c r="AI92" s="210"/>
      <c r="AJ92" s="210"/>
      <c r="AK92" s="210"/>
      <c r="AL92" s="210"/>
      <c r="AM92" s="210"/>
      <c r="AN92" s="210"/>
      <c r="AO92" s="210"/>
      <c r="AP92" s="210"/>
      <c r="AQ92" s="210"/>
      <c r="AR92" s="210"/>
      <c r="AS92" s="210"/>
      <c r="AT92" s="210"/>
      <c r="AU92" s="210"/>
      <c r="AV92" s="210"/>
      <c r="AW92" s="210"/>
      <c r="AX92" s="210"/>
      <c r="AY92" s="210"/>
      <c r="AZ92" s="210"/>
      <c r="BA92" s="210"/>
      <c r="BB92" s="210"/>
      <c r="BC92" s="210"/>
      <c r="BD92" s="210"/>
      <c r="BE92" s="210"/>
      <c r="BF92" s="210"/>
      <c r="BG92" s="210"/>
      <c r="BH92" s="210"/>
    </row>
    <row r="93" spans="1:60" outlineLevel="1" x14ac:dyDescent="0.25">
      <c r="A93" s="243">
        <v>32</v>
      </c>
      <c r="B93" s="244" t="s">
        <v>276</v>
      </c>
      <c r="C93" s="262" t="s">
        <v>277</v>
      </c>
      <c r="D93" s="245" t="s">
        <v>194</v>
      </c>
      <c r="E93" s="246">
        <v>34.17</v>
      </c>
      <c r="F93" s="247"/>
      <c r="G93" s="248">
        <f>ROUND(E93*F93,2)</f>
        <v>0</v>
      </c>
      <c r="H93" s="247"/>
      <c r="I93" s="248">
        <f>ROUND(E93*H93,2)</f>
        <v>0</v>
      </c>
      <c r="J93" s="247"/>
      <c r="K93" s="248">
        <f>ROUND(E93*J93,2)</f>
        <v>0</v>
      </c>
      <c r="L93" s="248">
        <v>21</v>
      </c>
      <c r="M93" s="248">
        <f>G93*(1+L93/100)</f>
        <v>0</v>
      </c>
      <c r="N93" s="246">
        <v>0</v>
      </c>
      <c r="O93" s="246">
        <f>ROUND(E93*N93,2)</f>
        <v>0</v>
      </c>
      <c r="P93" s="246">
        <v>1.26E-2</v>
      </c>
      <c r="Q93" s="246">
        <f>ROUND(E93*P93,2)</f>
        <v>0.43</v>
      </c>
      <c r="R93" s="248"/>
      <c r="S93" s="248" t="s">
        <v>175</v>
      </c>
      <c r="T93" s="249" t="s">
        <v>175</v>
      </c>
      <c r="U93" s="231">
        <v>0.33</v>
      </c>
      <c r="V93" s="231">
        <f>ROUND(E93*U93,2)</f>
        <v>11.28</v>
      </c>
      <c r="W93" s="231"/>
      <c r="X93" s="231" t="s">
        <v>176</v>
      </c>
      <c r="Y93" s="231" t="s">
        <v>177</v>
      </c>
      <c r="Z93" s="210"/>
      <c r="AA93" s="210"/>
      <c r="AB93" s="210"/>
      <c r="AC93" s="210"/>
      <c r="AD93" s="210"/>
      <c r="AE93" s="210"/>
      <c r="AF93" s="210"/>
      <c r="AG93" s="210" t="s">
        <v>178</v>
      </c>
      <c r="AH93" s="210"/>
      <c r="AI93" s="210"/>
      <c r="AJ93" s="210"/>
      <c r="AK93" s="210"/>
      <c r="AL93" s="210"/>
      <c r="AM93" s="210"/>
      <c r="AN93" s="210"/>
      <c r="AO93" s="210"/>
      <c r="AP93" s="210"/>
      <c r="AQ93" s="210"/>
      <c r="AR93" s="210"/>
      <c r="AS93" s="210"/>
      <c r="AT93" s="210"/>
      <c r="AU93" s="210"/>
      <c r="AV93" s="210"/>
      <c r="AW93" s="210"/>
      <c r="AX93" s="210"/>
      <c r="AY93" s="210"/>
      <c r="AZ93" s="210"/>
      <c r="BA93" s="210"/>
      <c r="BB93" s="210"/>
      <c r="BC93" s="210"/>
      <c r="BD93" s="210"/>
      <c r="BE93" s="210"/>
      <c r="BF93" s="210"/>
      <c r="BG93" s="210"/>
      <c r="BH93" s="210"/>
    </row>
    <row r="94" spans="1:60" outlineLevel="2" x14ac:dyDescent="0.25">
      <c r="A94" s="227"/>
      <c r="B94" s="228"/>
      <c r="C94" s="263" t="s">
        <v>278</v>
      </c>
      <c r="D94" s="233"/>
      <c r="E94" s="234">
        <v>34.17</v>
      </c>
      <c r="F94" s="231"/>
      <c r="G94" s="231"/>
      <c r="H94" s="231"/>
      <c r="I94" s="231"/>
      <c r="J94" s="231"/>
      <c r="K94" s="231"/>
      <c r="L94" s="231"/>
      <c r="M94" s="231"/>
      <c r="N94" s="230"/>
      <c r="O94" s="230"/>
      <c r="P94" s="230"/>
      <c r="Q94" s="230"/>
      <c r="R94" s="231"/>
      <c r="S94" s="231"/>
      <c r="T94" s="231"/>
      <c r="U94" s="231"/>
      <c r="V94" s="231"/>
      <c r="W94" s="231"/>
      <c r="X94" s="231"/>
      <c r="Y94" s="231"/>
      <c r="Z94" s="210"/>
      <c r="AA94" s="210"/>
      <c r="AB94" s="210"/>
      <c r="AC94" s="210"/>
      <c r="AD94" s="210"/>
      <c r="AE94" s="210"/>
      <c r="AF94" s="210"/>
      <c r="AG94" s="210" t="s">
        <v>180</v>
      </c>
      <c r="AH94" s="210">
        <v>0</v>
      </c>
      <c r="AI94" s="210"/>
      <c r="AJ94" s="210"/>
      <c r="AK94" s="210"/>
      <c r="AL94" s="210"/>
      <c r="AM94" s="210"/>
      <c r="AN94" s="210"/>
      <c r="AO94" s="210"/>
      <c r="AP94" s="210"/>
      <c r="AQ94" s="210"/>
      <c r="AR94" s="210"/>
      <c r="AS94" s="210"/>
      <c r="AT94" s="210"/>
      <c r="AU94" s="210"/>
      <c r="AV94" s="210"/>
      <c r="AW94" s="210"/>
      <c r="AX94" s="210"/>
      <c r="AY94" s="210"/>
      <c r="AZ94" s="210"/>
      <c r="BA94" s="210"/>
      <c r="BB94" s="210"/>
      <c r="BC94" s="210"/>
      <c r="BD94" s="210"/>
      <c r="BE94" s="210"/>
      <c r="BF94" s="210"/>
      <c r="BG94" s="210"/>
      <c r="BH94" s="210"/>
    </row>
    <row r="95" spans="1:60" outlineLevel="1" x14ac:dyDescent="0.25">
      <c r="A95" s="243">
        <v>33</v>
      </c>
      <c r="B95" s="244" t="s">
        <v>279</v>
      </c>
      <c r="C95" s="262" t="s">
        <v>280</v>
      </c>
      <c r="D95" s="245" t="s">
        <v>281</v>
      </c>
      <c r="E95" s="246">
        <v>2</v>
      </c>
      <c r="F95" s="247"/>
      <c r="G95" s="248">
        <f>ROUND(E95*F95,2)</f>
        <v>0</v>
      </c>
      <c r="H95" s="247"/>
      <c r="I95" s="248">
        <f>ROUND(E95*H95,2)</f>
        <v>0</v>
      </c>
      <c r="J95" s="247"/>
      <c r="K95" s="248">
        <f>ROUND(E95*J95,2)</f>
        <v>0</v>
      </c>
      <c r="L95" s="248">
        <v>21</v>
      </c>
      <c r="M95" s="248">
        <f>G95*(1+L95/100)</f>
        <v>0</v>
      </c>
      <c r="N95" s="246">
        <v>3.7200000000000002E-3</v>
      </c>
      <c r="O95" s="246">
        <f>ROUND(E95*N95,2)</f>
        <v>0.01</v>
      </c>
      <c r="P95" s="246">
        <v>0.12417</v>
      </c>
      <c r="Q95" s="246">
        <f>ROUND(E95*P95,2)</f>
        <v>0.25</v>
      </c>
      <c r="R95" s="248"/>
      <c r="S95" s="248" t="s">
        <v>175</v>
      </c>
      <c r="T95" s="249" t="s">
        <v>175</v>
      </c>
      <c r="U95" s="231">
        <v>6.9</v>
      </c>
      <c r="V95" s="231">
        <f>ROUND(E95*U95,2)</f>
        <v>13.8</v>
      </c>
      <c r="W95" s="231"/>
      <c r="X95" s="231" t="s">
        <v>176</v>
      </c>
      <c r="Y95" s="231" t="s">
        <v>177</v>
      </c>
      <c r="Z95" s="210"/>
      <c r="AA95" s="210"/>
      <c r="AB95" s="210"/>
      <c r="AC95" s="210"/>
      <c r="AD95" s="210"/>
      <c r="AE95" s="210"/>
      <c r="AF95" s="210"/>
      <c r="AG95" s="210" t="s">
        <v>178</v>
      </c>
      <c r="AH95" s="210"/>
      <c r="AI95" s="210"/>
      <c r="AJ95" s="210"/>
      <c r="AK95" s="210"/>
      <c r="AL95" s="210"/>
      <c r="AM95" s="210"/>
      <c r="AN95" s="210"/>
      <c r="AO95" s="210"/>
      <c r="AP95" s="210"/>
      <c r="AQ95" s="210"/>
      <c r="AR95" s="210"/>
      <c r="AS95" s="210"/>
      <c r="AT95" s="210"/>
      <c r="AU95" s="210"/>
      <c r="AV95" s="210"/>
      <c r="AW95" s="210"/>
      <c r="AX95" s="210"/>
      <c r="AY95" s="210"/>
      <c r="AZ95" s="210"/>
      <c r="BA95" s="210"/>
      <c r="BB95" s="210"/>
      <c r="BC95" s="210"/>
      <c r="BD95" s="210"/>
      <c r="BE95" s="210"/>
      <c r="BF95" s="210"/>
      <c r="BG95" s="210"/>
      <c r="BH95" s="210"/>
    </row>
    <row r="96" spans="1:60" outlineLevel="2" x14ac:dyDescent="0.25">
      <c r="A96" s="227"/>
      <c r="B96" s="228"/>
      <c r="C96" s="263" t="s">
        <v>191</v>
      </c>
      <c r="D96" s="233"/>
      <c r="E96" s="234">
        <v>2</v>
      </c>
      <c r="F96" s="231"/>
      <c r="G96" s="231"/>
      <c r="H96" s="231"/>
      <c r="I96" s="231"/>
      <c r="J96" s="231"/>
      <c r="K96" s="231"/>
      <c r="L96" s="231"/>
      <c r="M96" s="231"/>
      <c r="N96" s="230"/>
      <c r="O96" s="230"/>
      <c r="P96" s="230"/>
      <c r="Q96" s="230"/>
      <c r="R96" s="231"/>
      <c r="S96" s="231"/>
      <c r="T96" s="231"/>
      <c r="U96" s="231"/>
      <c r="V96" s="231"/>
      <c r="W96" s="231"/>
      <c r="X96" s="231"/>
      <c r="Y96" s="231"/>
      <c r="Z96" s="210"/>
      <c r="AA96" s="210"/>
      <c r="AB96" s="210"/>
      <c r="AC96" s="210"/>
      <c r="AD96" s="210"/>
      <c r="AE96" s="210"/>
      <c r="AF96" s="210"/>
      <c r="AG96" s="210" t="s">
        <v>180</v>
      </c>
      <c r="AH96" s="210">
        <v>0</v>
      </c>
      <c r="AI96" s="210"/>
      <c r="AJ96" s="210"/>
      <c r="AK96" s="210"/>
      <c r="AL96" s="210"/>
      <c r="AM96" s="210"/>
      <c r="AN96" s="210"/>
      <c r="AO96" s="210"/>
      <c r="AP96" s="210"/>
      <c r="AQ96" s="210"/>
      <c r="AR96" s="210"/>
      <c r="AS96" s="210"/>
      <c r="AT96" s="210"/>
      <c r="AU96" s="210"/>
      <c r="AV96" s="210"/>
      <c r="AW96" s="210"/>
      <c r="AX96" s="210"/>
      <c r="AY96" s="210"/>
      <c r="AZ96" s="210"/>
      <c r="BA96" s="210"/>
      <c r="BB96" s="210"/>
      <c r="BC96" s="210"/>
      <c r="BD96" s="210"/>
      <c r="BE96" s="210"/>
      <c r="BF96" s="210"/>
      <c r="BG96" s="210"/>
      <c r="BH96" s="210"/>
    </row>
    <row r="97" spans="1:60" outlineLevel="1" x14ac:dyDescent="0.25">
      <c r="A97" s="243">
        <v>34</v>
      </c>
      <c r="B97" s="244" t="s">
        <v>282</v>
      </c>
      <c r="C97" s="262" t="s">
        <v>283</v>
      </c>
      <c r="D97" s="245" t="s">
        <v>194</v>
      </c>
      <c r="E97" s="246">
        <v>101.3095</v>
      </c>
      <c r="F97" s="247"/>
      <c r="G97" s="248">
        <f>ROUND(E97*F97,2)</f>
        <v>0</v>
      </c>
      <c r="H97" s="247"/>
      <c r="I97" s="248">
        <f>ROUND(E97*H97,2)</f>
        <v>0</v>
      </c>
      <c r="J97" s="247"/>
      <c r="K97" s="248">
        <f>ROUND(E97*J97,2)</f>
        <v>0</v>
      </c>
      <c r="L97" s="248">
        <v>21</v>
      </c>
      <c r="M97" s="248">
        <f>G97*(1+L97/100)</f>
        <v>0</v>
      </c>
      <c r="N97" s="246">
        <v>0</v>
      </c>
      <c r="O97" s="246">
        <f>ROUND(E97*N97,2)</f>
        <v>0</v>
      </c>
      <c r="P97" s="246">
        <v>0.02</v>
      </c>
      <c r="Q97" s="246">
        <f>ROUND(E97*P97,2)</f>
        <v>2.0299999999999998</v>
      </c>
      <c r="R97" s="248"/>
      <c r="S97" s="248" t="s">
        <v>175</v>
      </c>
      <c r="T97" s="249" t="s">
        <v>175</v>
      </c>
      <c r="U97" s="231">
        <v>0.13</v>
      </c>
      <c r="V97" s="231">
        <f>ROUND(E97*U97,2)</f>
        <v>13.17</v>
      </c>
      <c r="W97" s="231"/>
      <c r="X97" s="231" t="s">
        <v>176</v>
      </c>
      <c r="Y97" s="231" t="s">
        <v>177</v>
      </c>
      <c r="Z97" s="210"/>
      <c r="AA97" s="210"/>
      <c r="AB97" s="210"/>
      <c r="AC97" s="210"/>
      <c r="AD97" s="210"/>
      <c r="AE97" s="210"/>
      <c r="AF97" s="210"/>
      <c r="AG97" s="210" t="s">
        <v>178</v>
      </c>
      <c r="AH97" s="210"/>
      <c r="AI97" s="210"/>
      <c r="AJ97" s="210"/>
      <c r="AK97" s="210"/>
      <c r="AL97" s="210"/>
      <c r="AM97" s="210"/>
      <c r="AN97" s="210"/>
      <c r="AO97" s="210"/>
      <c r="AP97" s="210"/>
      <c r="AQ97" s="210"/>
      <c r="AR97" s="210"/>
      <c r="AS97" s="210"/>
      <c r="AT97" s="210"/>
      <c r="AU97" s="210"/>
      <c r="AV97" s="210"/>
      <c r="AW97" s="210"/>
      <c r="AX97" s="210"/>
      <c r="AY97" s="210"/>
      <c r="AZ97" s="210"/>
      <c r="BA97" s="210"/>
      <c r="BB97" s="210"/>
      <c r="BC97" s="210"/>
      <c r="BD97" s="210"/>
      <c r="BE97" s="210"/>
      <c r="BF97" s="210"/>
      <c r="BG97" s="210"/>
      <c r="BH97" s="210"/>
    </row>
    <row r="98" spans="1:60" ht="20.399999999999999" outlineLevel="2" x14ac:dyDescent="0.25">
      <c r="A98" s="227"/>
      <c r="B98" s="228"/>
      <c r="C98" s="263" t="s">
        <v>235</v>
      </c>
      <c r="D98" s="233"/>
      <c r="E98" s="234">
        <v>104.166</v>
      </c>
      <c r="F98" s="231"/>
      <c r="G98" s="231"/>
      <c r="H98" s="231"/>
      <c r="I98" s="231"/>
      <c r="J98" s="231"/>
      <c r="K98" s="231"/>
      <c r="L98" s="231"/>
      <c r="M98" s="231"/>
      <c r="N98" s="230"/>
      <c r="O98" s="230"/>
      <c r="P98" s="230"/>
      <c r="Q98" s="230"/>
      <c r="R98" s="231"/>
      <c r="S98" s="231"/>
      <c r="T98" s="231"/>
      <c r="U98" s="231"/>
      <c r="V98" s="231"/>
      <c r="W98" s="231"/>
      <c r="X98" s="231"/>
      <c r="Y98" s="231"/>
      <c r="Z98" s="210"/>
      <c r="AA98" s="210"/>
      <c r="AB98" s="210"/>
      <c r="AC98" s="210"/>
      <c r="AD98" s="210"/>
      <c r="AE98" s="210"/>
      <c r="AF98" s="210"/>
      <c r="AG98" s="210" t="s">
        <v>180</v>
      </c>
      <c r="AH98" s="210">
        <v>0</v>
      </c>
      <c r="AI98" s="210"/>
      <c r="AJ98" s="210"/>
      <c r="AK98" s="210"/>
      <c r="AL98" s="210"/>
      <c r="AM98" s="210"/>
      <c r="AN98" s="210"/>
      <c r="AO98" s="210"/>
      <c r="AP98" s="210"/>
      <c r="AQ98" s="210"/>
      <c r="AR98" s="210"/>
      <c r="AS98" s="210"/>
      <c r="AT98" s="210"/>
      <c r="AU98" s="210"/>
      <c r="AV98" s="210"/>
      <c r="AW98" s="210"/>
      <c r="AX98" s="210"/>
      <c r="AY98" s="210"/>
      <c r="AZ98" s="210"/>
      <c r="BA98" s="210"/>
      <c r="BB98" s="210"/>
      <c r="BC98" s="210"/>
      <c r="BD98" s="210"/>
      <c r="BE98" s="210"/>
      <c r="BF98" s="210"/>
      <c r="BG98" s="210"/>
      <c r="BH98" s="210"/>
    </row>
    <row r="99" spans="1:60" outlineLevel="3" x14ac:dyDescent="0.25">
      <c r="A99" s="227"/>
      <c r="B99" s="228"/>
      <c r="C99" s="263" t="s">
        <v>236</v>
      </c>
      <c r="D99" s="233"/>
      <c r="E99" s="234">
        <v>-2.8565</v>
      </c>
      <c r="F99" s="231"/>
      <c r="G99" s="231"/>
      <c r="H99" s="231"/>
      <c r="I99" s="231"/>
      <c r="J99" s="231"/>
      <c r="K99" s="231"/>
      <c r="L99" s="231"/>
      <c r="M99" s="231"/>
      <c r="N99" s="230"/>
      <c r="O99" s="230"/>
      <c r="P99" s="230"/>
      <c r="Q99" s="230"/>
      <c r="R99" s="231"/>
      <c r="S99" s="231"/>
      <c r="T99" s="231"/>
      <c r="U99" s="231"/>
      <c r="V99" s="231"/>
      <c r="W99" s="231"/>
      <c r="X99" s="231"/>
      <c r="Y99" s="231"/>
      <c r="Z99" s="210"/>
      <c r="AA99" s="210"/>
      <c r="AB99" s="210"/>
      <c r="AC99" s="210"/>
      <c r="AD99" s="210"/>
      <c r="AE99" s="210"/>
      <c r="AF99" s="210"/>
      <c r="AG99" s="210" t="s">
        <v>180</v>
      </c>
      <c r="AH99" s="210">
        <v>0</v>
      </c>
      <c r="AI99" s="210"/>
      <c r="AJ99" s="210"/>
      <c r="AK99" s="210"/>
      <c r="AL99" s="210"/>
      <c r="AM99" s="210"/>
      <c r="AN99" s="210"/>
      <c r="AO99" s="210"/>
      <c r="AP99" s="210"/>
      <c r="AQ99" s="210"/>
      <c r="AR99" s="210"/>
      <c r="AS99" s="210"/>
      <c r="AT99" s="210"/>
      <c r="AU99" s="210"/>
      <c r="AV99" s="210"/>
      <c r="AW99" s="210"/>
      <c r="AX99" s="210"/>
      <c r="AY99" s="210"/>
      <c r="AZ99" s="210"/>
      <c r="BA99" s="210"/>
      <c r="BB99" s="210"/>
      <c r="BC99" s="210"/>
      <c r="BD99" s="210"/>
      <c r="BE99" s="210"/>
      <c r="BF99" s="210"/>
      <c r="BG99" s="210"/>
      <c r="BH99" s="210"/>
    </row>
    <row r="100" spans="1:60" x14ac:dyDescent="0.25">
      <c r="A100" s="236" t="s">
        <v>170</v>
      </c>
      <c r="B100" s="237" t="s">
        <v>92</v>
      </c>
      <c r="C100" s="261" t="s">
        <v>93</v>
      </c>
      <c r="D100" s="238"/>
      <c r="E100" s="239"/>
      <c r="F100" s="240"/>
      <c r="G100" s="240">
        <f>SUMIF(AG101:AG101,"&lt;&gt;NOR",G101:G101)</f>
        <v>0</v>
      </c>
      <c r="H100" s="240"/>
      <c r="I100" s="240">
        <f>SUM(I101:I101)</f>
        <v>0</v>
      </c>
      <c r="J100" s="240"/>
      <c r="K100" s="240">
        <f>SUM(K101:K101)</f>
        <v>0</v>
      </c>
      <c r="L100" s="240"/>
      <c r="M100" s="240">
        <f>SUM(M101:M101)</f>
        <v>0</v>
      </c>
      <c r="N100" s="239"/>
      <c r="O100" s="239">
        <f>SUM(O101:O101)</f>
        <v>0</v>
      </c>
      <c r="P100" s="239"/>
      <c r="Q100" s="239">
        <f>SUM(Q101:Q101)</f>
        <v>0</v>
      </c>
      <c r="R100" s="240"/>
      <c r="S100" s="240"/>
      <c r="T100" s="241"/>
      <c r="U100" s="235"/>
      <c r="V100" s="235">
        <f>SUM(V101:V101)</f>
        <v>80.11</v>
      </c>
      <c r="W100" s="235"/>
      <c r="X100" s="235"/>
      <c r="Y100" s="235"/>
      <c r="AG100" t="s">
        <v>171</v>
      </c>
    </row>
    <row r="101" spans="1:60" outlineLevel="1" x14ac:dyDescent="0.25">
      <c r="A101" s="252">
        <v>35</v>
      </c>
      <c r="B101" s="253" t="s">
        <v>284</v>
      </c>
      <c r="C101" s="266" t="s">
        <v>285</v>
      </c>
      <c r="D101" s="254" t="s">
        <v>253</v>
      </c>
      <c r="E101" s="255">
        <v>38.146540000000002</v>
      </c>
      <c r="F101" s="256"/>
      <c r="G101" s="257">
        <f>ROUND(E101*F101,2)</f>
        <v>0</v>
      </c>
      <c r="H101" s="256"/>
      <c r="I101" s="257">
        <f>ROUND(E101*H101,2)</f>
        <v>0</v>
      </c>
      <c r="J101" s="256"/>
      <c r="K101" s="257">
        <f>ROUND(E101*J101,2)</f>
        <v>0</v>
      </c>
      <c r="L101" s="257">
        <v>21</v>
      </c>
      <c r="M101" s="257">
        <f>G101*(1+L101/100)</f>
        <v>0</v>
      </c>
      <c r="N101" s="255">
        <v>0</v>
      </c>
      <c r="O101" s="255">
        <f>ROUND(E101*N101,2)</f>
        <v>0</v>
      </c>
      <c r="P101" s="255">
        <v>0</v>
      </c>
      <c r="Q101" s="255">
        <f>ROUND(E101*P101,2)</f>
        <v>0</v>
      </c>
      <c r="R101" s="257"/>
      <c r="S101" s="257" t="s">
        <v>175</v>
      </c>
      <c r="T101" s="258" t="s">
        <v>175</v>
      </c>
      <c r="U101" s="231">
        <v>2.1</v>
      </c>
      <c r="V101" s="231">
        <f>ROUND(E101*U101,2)</f>
        <v>80.11</v>
      </c>
      <c r="W101" s="231"/>
      <c r="X101" s="231" t="s">
        <v>286</v>
      </c>
      <c r="Y101" s="231" t="s">
        <v>177</v>
      </c>
      <c r="Z101" s="210"/>
      <c r="AA101" s="210"/>
      <c r="AB101" s="210"/>
      <c r="AC101" s="210"/>
      <c r="AD101" s="210"/>
      <c r="AE101" s="210"/>
      <c r="AF101" s="210"/>
      <c r="AG101" s="210" t="s">
        <v>287</v>
      </c>
      <c r="AH101" s="210"/>
      <c r="AI101" s="210"/>
      <c r="AJ101" s="210"/>
      <c r="AK101" s="210"/>
      <c r="AL101" s="210"/>
      <c r="AM101" s="210"/>
      <c r="AN101" s="210"/>
      <c r="AO101" s="210"/>
      <c r="AP101" s="210"/>
      <c r="AQ101" s="210"/>
      <c r="AR101" s="210"/>
      <c r="AS101" s="210"/>
      <c r="AT101" s="210"/>
      <c r="AU101" s="210"/>
      <c r="AV101" s="210"/>
      <c r="AW101" s="210"/>
      <c r="AX101" s="210"/>
      <c r="AY101" s="210"/>
      <c r="AZ101" s="210"/>
      <c r="BA101" s="210"/>
      <c r="BB101" s="210"/>
      <c r="BC101" s="210"/>
      <c r="BD101" s="210"/>
      <c r="BE101" s="210"/>
      <c r="BF101" s="210"/>
      <c r="BG101" s="210"/>
      <c r="BH101" s="210"/>
    </row>
    <row r="102" spans="1:60" x14ac:dyDescent="0.25">
      <c r="A102" s="236" t="s">
        <v>170</v>
      </c>
      <c r="B102" s="237" t="s">
        <v>94</v>
      </c>
      <c r="C102" s="261" t="s">
        <v>95</v>
      </c>
      <c r="D102" s="238"/>
      <c r="E102" s="239"/>
      <c r="F102" s="240"/>
      <c r="G102" s="240">
        <f>SUMIF(AG103:AG118,"&lt;&gt;NOR",G103:G118)</f>
        <v>0</v>
      </c>
      <c r="H102" s="240"/>
      <c r="I102" s="240">
        <f>SUM(I103:I118)</f>
        <v>0</v>
      </c>
      <c r="J102" s="240"/>
      <c r="K102" s="240">
        <f>SUM(K103:K118)</f>
        <v>0</v>
      </c>
      <c r="L102" s="240"/>
      <c r="M102" s="240">
        <f>SUM(M103:M118)</f>
        <v>0</v>
      </c>
      <c r="N102" s="239"/>
      <c r="O102" s="239">
        <f>SUM(O103:O118)</f>
        <v>0.48</v>
      </c>
      <c r="P102" s="239"/>
      <c r="Q102" s="239">
        <f>SUM(Q103:Q118)</f>
        <v>0.21</v>
      </c>
      <c r="R102" s="240"/>
      <c r="S102" s="240"/>
      <c r="T102" s="241"/>
      <c r="U102" s="235"/>
      <c r="V102" s="235">
        <f>SUM(V103:V118)</f>
        <v>32.130000000000003</v>
      </c>
      <c r="W102" s="235"/>
      <c r="X102" s="235"/>
      <c r="Y102" s="235"/>
      <c r="AG102" t="s">
        <v>171</v>
      </c>
    </row>
    <row r="103" spans="1:60" ht="30.6" outlineLevel="1" x14ac:dyDescent="0.25">
      <c r="A103" s="243">
        <v>36</v>
      </c>
      <c r="B103" s="244" t="s">
        <v>288</v>
      </c>
      <c r="C103" s="262" t="s">
        <v>289</v>
      </c>
      <c r="D103" s="245" t="s">
        <v>194</v>
      </c>
      <c r="E103" s="246">
        <v>21.66</v>
      </c>
      <c r="F103" s="247"/>
      <c r="G103" s="248">
        <f>ROUND(E103*F103,2)</f>
        <v>0</v>
      </c>
      <c r="H103" s="247"/>
      <c r="I103" s="248">
        <f>ROUND(E103*H103,2)</f>
        <v>0</v>
      </c>
      <c r="J103" s="247"/>
      <c r="K103" s="248">
        <f>ROUND(E103*J103,2)</f>
        <v>0</v>
      </c>
      <c r="L103" s="248">
        <v>21</v>
      </c>
      <c r="M103" s="248">
        <f>G103*(1+L103/100)</f>
        <v>0</v>
      </c>
      <c r="N103" s="246">
        <v>3.3E-4</v>
      </c>
      <c r="O103" s="246">
        <f>ROUND(E103*N103,2)</f>
        <v>0.01</v>
      </c>
      <c r="P103" s="246">
        <v>0</v>
      </c>
      <c r="Q103" s="246">
        <f>ROUND(E103*P103,2)</f>
        <v>0</v>
      </c>
      <c r="R103" s="248"/>
      <c r="S103" s="248" t="s">
        <v>175</v>
      </c>
      <c r="T103" s="249" t="s">
        <v>175</v>
      </c>
      <c r="U103" s="231">
        <v>2.75E-2</v>
      </c>
      <c r="V103" s="231">
        <f>ROUND(E103*U103,2)</f>
        <v>0.6</v>
      </c>
      <c r="W103" s="231"/>
      <c r="X103" s="231" t="s">
        <v>176</v>
      </c>
      <c r="Y103" s="231" t="s">
        <v>177</v>
      </c>
      <c r="Z103" s="210"/>
      <c r="AA103" s="210"/>
      <c r="AB103" s="210"/>
      <c r="AC103" s="210"/>
      <c r="AD103" s="210"/>
      <c r="AE103" s="210"/>
      <c r="AF103" s="210"/>
      <c r="AG103" s="210" t="s">
        <v>178</v>
      </c>
      <c r="AH103" s="210"/>
      <c r="AI103" s="210"/>
      <c r="AJ103" s="210"/>
      <c r="AK103" s="210"/>
      <c r="AL103" s="210"/>
      <c r="AM103" s="210"/>
      <c r="AN103" s="210"/>
      <c r="AO103" s="210"/>
      <c r="AP103" s="210"/>
      <c r="AQ103" s="210"/>
      <c r="AR103" s="210"/>
      <c r="AS103" s="210"/>
      <c r="AT103" s="210"/>
      <c r="AU103" s="210"/>
      <c r="AV103" s="210"/>
      <c r="AW103" s="210"/>
      <c r="AX103" s="210"/>
      <c r="AY103" s="210"/>
      <c r="AZ103" s="210"/>
      <c r="BA103" s="210"/>
      <c r="BB103" s="210"/>
      <c r="BC103" s="210"/>
      <c r="BD103" s="210"/>
      <c r="BE103" s="210"/>
      <c r="BF103" s="210"/>
      <c r="BG103" s="210"/>
      <c r="BH103" s="210"/>
    </row>
    <row r="104" spans="1:60" outlineLevel="2" x14ac:dyDescent="0.25">
      <c r="A104" s="227"/>
      <c r="B104" s="228"/>
      <c r="C104" s="263" t="s">
        <v>290</v>
      </c>
      <c r="D104" s="233"/>
      <c r="E104" s="234">
        <v>21.66</v>
      </c>
      <c r="F104" s="231"/>
      <c r="G104" s="231"/>
      <c r="H104" s="231"/>
      <c r="I104" s="231"/>
      <c r="J104" s="231"/>
      <c r="K104" s="231"/>
      <c r="L104" s="231"/>
      <c r="M104" s="231"/>
      <c r="N104" s="230"/>
      <c r="O104" s="230"/>
      <c r="P104" s="230"/>
      <c r="Q104" s="230"/>
      <c r="R104" s="231"/>
      <c r="S104" s="231"/>
      <c r="T104" s="231"/>
      <c r="U104" s="231"/>
      <c r="V104" s="231"/>
      <c r="W104" s="231"/>
      <c r="X104" s="231"/>
      <c r="Y104" s="231"/>
      <c r="Z104" s="210"/>
      <c r="AA104" s="210"/>
      <c r="AB104" s="210"/>
      <c r="AC104" s="210"/>
      <c r="AD104" s="210"/>
      <c r="AE104" s="210"/>
      <c r="AF104" s="210"/>
      <c r="AG104" s="210" t="s">
        <v>180</v>
      </c>
      <c r="AH104" s="210">
        <v>0</v>
      </c>
      <c r="AI104" s="210"/>
      <c r="AJ104" s="210"/>
      <c r="AK104" s="210"/>
      <c r="AL104" s="210"/>
      <c r="AM104" s="210"/>
      <c r="AN104" s="210"/>
      <c r="AO104" s="210"/>
      <c r="AP104" s="210"/>
      <c r="AQ104" s="210"/>
      <c r="AR104" s="210"/>
      <c r="AS104" s="210"/>
      <c r="AT104" s="210"/>
      <c r="AU104" s="210"/>
      <c r="AV104" s="210"/>
      <c r="AW104" s="210"/>
      <c r="AX104" s="210"/>
      <c r="AY104" s="210"/>
      <c r="AZ104" s="210"/>
      <c r="BA104" s="210"/>
      <c r="BB104" s="210"/>
      <c r="BC104" s="210"/>
      <c r="BD104" s="210"/>
      <c r="BE104" s="210"/>
      <c r="BF104" s="210"/>
      <c r="BG104" s="210"/>
      <c r="BH104" s="210"/>
    </row>
    <row r="105" spans="1:60" ht="30.6" outlineLevel="1" x14ac:dyDescent="0.25">
      <c r="A105" s="243">
        <v>37</v>
      </c>
      <c r="B105" s="244" t="s">
        <v>291</v>
      </c>
      <c r="C105" s="262" t="s">
        <v>292</v>
      </c>
      <c r="D105" s="245" t="s">
        <v>194</v>
      </c>
      <c r="E105" s="246">
        <v>21.66</v>
      </c>
      <c r="F105" s="247"/>
      <c r="G105" s="248">
        <f>ROUND(E105*F105,2)</f>
        <v>0</v>
      </c>
      <c r="H105" s="247"/>
      <c r="I105" s="248">
        <f>ROUND(E105*H105,2)</f>
        <v>0</v>
      </c>
      <c r="J105" s="247"/>
      <c r="K105" s="248">
        <f>ROUND(E105*J105,2)</f>
        <v>0</v>
      </c>
      <c r="L105" s="248">
        <v>21</v>
      </c>
      <c r="M105" s="248">
        <f>G105*(1+L105/100)</f>
        <v>0</v>
      </c>
      <c r="N105" s="246">
        <v>1.094E-2</v>
      </c>
      <c r="O105" s="246">
        <f>ROUND(E105*N105,2)</f>
        <v>0.24</v>
      </c>
      <c r="P105" s="246">
        <v>0</v>
      </c>
      <c r="Q105" s="246">
        <f>ROUND(E105*P105,2)</f>
        <v>0</v>
      </c>
      <c r="R105" s="248"/>
      <c r="S105" s="248" t="s">
        <v>175</v>
      </c>
      <c r="T105" s="249" t="s">
        <v>175</v>
      </c>
      <c r="U105" s="231">
        <v>0.45982000000000001</v>
      </c>
      <c r="V105" s="231">
        <f>ROUND(E105*U105,2)</f>
        <v>9.9600000000000009</v>
      </c>
      <c r="W105" s="231"/>
      <c r="X105" s="231" t="s">
        <v>176</v>
      </c>
      <c r="Y105" s="231" t="s">
        <v>177</v>
      </c>
      <c r="Z105" s="210"/>
      <c r="AA105" s="210"/>
      <c r="AB105" s="210"/>
      <c r="AC105" s="210"/>
      <c r="AD105" s="210"/>
      <c r="AE105" s="210"/>
      <c r="AF105" s="210"/>
      <c r="AG105" s="210" t="s">
        <v>178</v>
      </c>
      <c r="AH105" s="210"/>
      <c r="AI105" s="210"/>
      <c r="AJ105" s="210"/>
      <c r="AK105" s="210"/>
      <c r="AL105" s="210"/>
      <c r="AM105" s="210"/>
      <c r="AN105" s="210"/>
      <c r="AO105" s="210"/>
      <c r="AP105" s="210"/>
      <c r="AQ105" s="210"/>
      <c r="AR105" s="210"/>
      <c r="AS105" s="210"/>
      <c r="AT105" s="210"/>
      <c r="AU105" s="210"/>
      <c r="AV105" s="210"/>
      <c r="AW105" s="210"/>
      <c r="AX105" s="210"/>
      <c r="AY105" s="210"/>
      <c r="AZ105" s="210"/>
      <c r="BA105" s="210"/>
      <c r="BB105" s="210"/>
      <c r="BC105" s="210"/>
      <c r="BD105" s="210"/>
      <c r="BE105" s="210"/>
      <c r="BF105" s="210"/>
      <c r="BG105" s="210"/>
      <c r="BH105" s="210"/>
    </row>
    <row r="106" spans="1:60" ht="21" outlineLevel="2" x14ac:dyDescent="0.25">
      <c r="A106" s="227"/>
      <c r="B106" s="228"/>
      <c r="C106" s="264" t="s">
        <v>293</v>
      </c>
      <c r="D106" s="250"/>
      <c r="E106" s="250"/>
      <c r="F106" s="250"/>
      <c r="G106" s="250"/>
      <c r="H106" s="231"/>
      <c r="I106" s="231"/>
      <c r="J106" s="231"/>
      <c r="K106" s="231"/>
      <c r="L106" s="231"/>
      <c r="M106" s="231"/>
      <c r="N106" s="230"/>
      <c r="O106" s="230"/>
      <c r="P106" s="230"/>
      <c r="Q106" s="230"/>
      <c r="R106" s="231"/>
      <c r="S106" s="231"/>
      <c r="T106" s="231"/>
      <c r="U106" s="231"/>
      <c r="V106" s="231"/>
      <c r="W106" s="231"/>
      <c r="X106" s="231"/>
      <c r="Y106" s="231"/>
      <c r="Z106" s="210"/>
      <c r="AA106" s="210"/>
      <c r="AB106" s="210"/>
      <c r="AC106" s="210"/>
      <c r="AD106" s="210"/>
      <c r="AE106" s="210"/>
      <c r="AF106" s="210"/>
      <c r="AG106" s="210" t="s">
        <v>188</v>
      </c>
      <c r="AH106" s="210"/>
      <c r="AI106" s="210"/>
      <c r="AJ106" s="210"/>
      <c r="AK106" s="210"/>
      <c r="AL106" s="210"/>
      <c r="AM106" s="210"/>
      <c r="AN106" s="210"/>
      <c r="AO106" s="210"/>
      <c r="AP106" s="210"/>
      <c r="AQ106" s="210"/>
      <c r="AR106" s="210"/>
      <c r="AS106" s="210"/>
      <c r="AT106" s="210"/>
      <c r="AU106" s="210"/>
      <c r="AV106" s="210"/>
      <c r="AW106" s="210"/>
      <c r="AX106" s="210"/>
      <c r="AY106" s="210"/>
      <c r="AZ106" s="210"/>
      <c r="BA106" s="259" t="str">
        <f>C106</f>
        <v>Provedení očištění povrchu a natavení dvou vrstev asfaltového těžkého pásu a modifikovaného asfaltového pásu včetně dodávky materiálů.</v>
      </c>
      <c r="BB106" s="210"/>
      <c r="BC106" s="210"/>
      <c r="BD106" s="210"/>
      <c r="BE106" s="210"/>
      <c r="BF106" s="210"/>
      <c r="BG106" s="210"/>
      <c r="BH106" s="210"/>
    </row>
    <row r="107" spans="1:60" outlineLevel="2" x14ac:dyDescent="0.25">
      <c r="A107" s="227"/>
      <c r="B107" s="228"/>
      <c r="C107" s="263" t="s">
        <v>290</v>
      </c>
      <c r="D107" s="233"/>
      <c r="E107" s="234">
        <v>21.66</v>
      </c>
      <c r="F107" s="231"/>
      <c r="G107" s="231"/>
      <c r="H107" s="231"/>
      <c r="I107" s="231"/>
      <c r="J107" s="231"/>
      <c r="K107" s="231"/>
      <c r="L107" s="231"/>
      <c r="M107" s="231"/>
      <c r="N107" s="230"/>
      <c r="O107" s="230"/>
      <c r="P107" s="230"/>
      <c r="Q107" s="230"/>
      <c r="R107" s="231"/>
      <c r="S107" s="231"/>
      <c r="T107" s="231"/>
      <c r="U107" s="231"/>
      <c r="V107" s="231"/>
      <c r="W107" s="231"/>
      <c r="X107" s="231"/>
      <c r="Y107" s="231"/>
      <c r="Z107" s="210"/>
      <c r="AA107" s="210"/>
      <c r="AB107" s="210"/>
      <c r="AC107" s="210"/>
      <c r="AD107" s="210"/>
      <c r="AE107" s="210"/>
      <c r="AF107" s="210"/>
      <c r="AG107" s="210" t="s">
        <v>180</v>
      </c>
      <c r="AH107" s="210">
        <v>0</v>
      </c>
      <c r="AI107" s="210"/>
      <c r="AJ107" s="210"/>
      <c r="AK107" s="210"/>
      <c r="AL107" s="210"/>
      <c r="AM107" s="210"/>
      <c r="AN107" s="210"/>
      <c r="AO107" s="210"/>
      <c r="AP107" s="210"/>
      <c r="AQ107" s="210"/>
      <c r="AR107" s="210"/>
      <c r="AS107" s="210"/>
      <c r="AT107" s="210"/>
      <c r="AU107" s="210"/>
      <c r="AV107" s="210"/>
      <c r="AW107" s="210"/>
      <c r="AX107" s="210"/>
      <c r="AY107" s="210"/>
      <c r="AZ107" s="210"/>
      <c r="BA107" s="210"/>
      <c r="BB107" s="210"/>
      <c r="BC107" s="210"/>
      <c r="BD107" s="210"/>
      <c r="BE107" s="210"/>
      <c r="BF107" s="210"/>
      <c r="BG107" s="210"/>
      <c r="BH107" s="210"/>
    </row>
    <row r="108" spans="1:60" ht="20.399999999999999" outlineLevel="1" x14ac:dyDescent="0.25">
      <c r="A108" s="243">
        <v>38</v>
      </c>
      <c r="B108" s="244" t="s">
        <v>294</v>
      </c>
      <c r="C108" s="262" t="s">
        <v>295</v>
      </c>
      <c r="D108" s="245" t="s">
        <v>194</v>
      </c>
      <c r="E108" s="246">
        <v>21.66</v>
      </c>
      <c r="F108" s="247"/>
      <c r="G108" s="248">
        <f>ROUND(E108*F108,2)</f>
        <v>0</v>
      </c>
      <c r="H108" s="247"/>
      <c r="I108" s="248">
        <f>ROUND(E108*H108,2)</f>
        <v>0</v>
      </c>
      <c r="J108" s="247"/>
      <c r="K108" s="248">
        <f>ROUND(E108*J108,2)</f>
        <v>0</v>
      </c>
      <c r="L108" s="248">
        <v>21</v>
      </c>
      <c r="M108" s="248">
        <f>G108*(1+L108/100)</f>
        <v>0</v>
      </c>
      <c r="N108" s="246">
        <v>0</v>
      </c>
      <c r="O108" s="246">
        <f>ROUND(E108*N108,2)</f>
        <v>0</v>
      </c>
      <c r="P108" s="246">
        <v>9.7400000000000004E-3</v>
      </c>
      <c r="Q108" s="246">
        <f>ROUND(E108*P108,2)</f>
        <v>0.21</v>
      </c>
      <c r="R108" s="248"/>
      <c r="S108" s="248" t="s">
        <v>175</v>
      </c>
      <c r="T108" s="249" t="s">
        <v>175</v>
      </c>
      <c r="U108" s="231">
        <v>4.3999999999999997E-2</v>
      </c>
      <c r="V108" s="231">
        <f>ROUND(E108*U108,2)</f>
        <v>0.95</v>
      </c>
      <c r="W108" s="231"/>
      <c r="X108" s="231" t="s">
        <v>176</v>
      </c>
      <c r="Y108" s="231" t="s">
        <v>177</v>
      </c>
      <c r="Z108" s="210"/>
      <c r="AA108" s="210"/>
      <c r="AB108" s="210"/>
      <c r="AC108" s="210"/>
      <c r="AD108" s="210"/>
      <c r="AE108" s="210"/>
      <c r="AF108" s="210"/>
      <c r="AG108" s="210" t="s">
        <v>178</v>
      </c>
      <c r="AH108" s="210"/>
      <c r="AI108" s="210"/>
      <c r="AJ108" s="210"/>
      <c r="AK108" s="210"/>
      <c r="AL108" s="210"/>
      <c r="AM108" s="210"/>
      <c r="AN108" s="210"/>
      <c r="AO108" s="210"/>
      <c r="AP108" s="210"/>
      <c r="AQ108" s="210"/>
      <c r="AR108" s="210"/>
      <c r="AS108" s="210"/>
      <c r="AT108" s="210"/>
      <c r="AU108" s="210"/>
      <c r="AV108" s="210"/>
      <c r="AW108" s="210"/>
      <c r="AX108" s="210"/>
      <c r="AY108" s="210"/>
      <c r="AZ108" s="210"/>
      <c r="BA108" s="210"/>
      <c r="BB108" s="210"/>
      <c r="BC108" s="210"/>
      <c r="BD108" s="210"/>
      <c r="BE108" s="210"/>
      <c r="BF108" s="210"/>
      <c r="BG108" s="210"/>
      <c r="BH108" s="210"/>
    </row>
    <row r="109" spans="1:60" outlineLevel="2" x14ac:dyDescent="0.25">
      <c r="A109" s="227"/>
      <c r="B109" s="228"/>
      <c r="C109" s="263" t="s">
        <v>290</v>
      </c>
      <c r="D109" s="233"/>
      <c r="E109" s="234">
        <v>21.66</v>
      </c>
      <c r="F109" s="231"/>
      <c r="G109" s="231"/>
      <c r="H109" s="231"/>
      <c r="I109" s="231"/>
      <c r="J109" s="231"/>
      <c r="K109" s="231"/>
      <c r="L109" s="231"/>
      <c r="M109" s="231"/>
      <c r="N109" s="230"/>
      <c r="O109" s="230"/>
      <c r="P109" s="230"/>
      <c r="Q109" s="230"/>
      <c r="R109" s="231"/>
      <c r="S109" s="231"/>
      <c r="T109" s="231"/>
      <c r="U109" s="231"/>
      <c r="V109" s="231"/>
      <c r="W109" s="231"/>
      <c r="X109" s="231"/>
      <c r="Y109" s="231"/>
      <c r="Z109" s="210"/>
      <c r="AA109" s="210"/>
      <c r="AB109" s="210"/>
      <c r="AC109" s="210"/>
      <c r="AD109" s="210"/>
      <c r="AE109" s="210"/>
      <c r="AF109" s="210"/>
      <c r="AG109" s="210" t="s">
        <v>180</v>
      </c>
      <c r="AH109" s="210">
        <v>0</v>
      </c>
      <c r="AI109" s="210"/>
      <c r="AJ109" s="210"/>
      <c r="AK109" s="210"/>
      <c r="AL109" s="210"/>
      <c r="AM109" s="210"/>
      <c r="AN109" s="210"/>
      <c r="AO109" s="210"/>
      <c r="AP109" s="210"/>
      <c r="AQ109" s="210"/>
      <c r="AR109" s="210"/>
      <c r="AS109" s="210"/>
      <c r="AT109" s="210"/>
      <c r="AU109" s="210"/>
      <c r="AV109" s="210"/>
      <c r="AW109" s="210"/>
      <c r="AX109" s="210"/>
      <c r="AY109" s="210"/>
      <c r="AZ109" s="210"/>
      <c r="BA109" s="210"/>
      <c r="BB109" s="210"/>
      <c r="BC109" s="210"/>
      <c r="BD109" s="210"/>
      <c r="BE109" s="210"/>
      <c r="BF109" s="210"/>
      <c r="BG109" s="210"/>
      <c r="BH109" s="210"/>
    </row>
    <row r="110" spans="1:60" outlineLevel="1" x14ac:dyDescent="0.25">
      <c r="A110" s="243">
        <v>39</v>
      </c>
      <c r="B110" s="244" t="s">
        <v>296</v>
      </c>
      <c r="C110" s="262" t="s">
        <v>297</v>
      </c>
      <c r="D110" s="245" t="s">
        <v>281</v>
      </c>
      <c r="E110" s="246">
        <v>17.940999999999999</v>
      </c>
      <c r="F110" s="247"/>
      <c r="G110" s="248">
        <f>ROUND(E110*F110,2)</f>
        <v>0</v>
      </c>
      <c r="H110" s="247"/>
      <c r="I110" s="248">
        <f>ROUND(E110*H110,2)</f>
        <v>0</v>
      </c>
      <c r="J110" s="247"/>
      <c r="K110" s="248">
        <f>ROUND(E110*J110,2)</f>
        <v>0</v>
      </c>
      <c r="L110" s="248">
        <v>21</v>
      </c>
      <c r="M110" s="248">
        <f>G110*(1+L110/100)</f>
        <v>0</v>
      </c>
      <c r="N110" s="246">
        <v>0</v>
      </c>
      <c r="O110" s="246">
        <f>ROUND(E110*N110,2)</f>
        <v>0</v>
      </c>
      <c r="P110" s="246">
        <v>0</v>
      </c>
      <c r="Q110" s="246">
        <f>ROUND(E110*P110,2)</f>
        <v>0</v>
      </c>
      <c r="R110" s="248"/>
      <c r="S110" s="248" t="s">
        <v>298</v>
      </c>
      <c r="T110" s="249" t="s">
        <v>299</v>
      </c>
      <c r="U110" s="231">
        <v>0</v>
      </c>
      <c r="V110" s="231">
        <f>ROUND(E110*U110,2)</f>
        <v>0</v>
      </c>
      <c r="W110" s="231"/>
      <c r="X110" s="231" t="s">
        <v>176</v>
      </c>
      <c r="Y110" s="231" t="s">
        <v>177</v>
      </c>
      <c r="Z110" s="210"/>
      <c r="AA110" s="210"/>
      <c r="AB110" s="210"/>
      <c r="AC110" s="210"/>
      <c r="AD110" s="210"/>
      <c r="AE110" s="210"/>
      <c r="AF110" s="210"/>
      <c r="AG110" s="210" t="s">
        <v>178</v>
      </c>
      <c r="AH110" s="210"/>
      <c r="AI110" s="210"/>
      <c r="AJ110" s="210"/>
      <c r="AK110" s="210"/>
      <c r="AL110" s="210"/>
      <c r="AM110" s="210"/>
      <c r="AN110" s="210"/>
      <c r="AO110" s="210"/>
      <c r="AP110" s="210"/>
      <c r="AQ110" s="210"/>
      <c r="AR110" s="210"/>
      <c r="AS110" s="210"/>
      <c r="AT110" s="210"/>
      <c r="AU110" s="210"/>
      <c r="AV110" s="210"/>
      <c r="AW110" s="210"/>
      <c r="AX110" s="210"/>
      <c r="AY110" s="210"/>
      <c r="AZ110" s="210"/>
      <c r="BA110" s="210"/>
      <c r="BB110" s="210"/>
      <c r="BC110" s="210"/>
      <c r="BD110" s="210"/>
      <c r="BE110" s="210"/>
      <c r="BF110" s="210"/>
      <c r="BG110" s="210"/>
      <c r="BH110" s="210"/>
    </row>
    <row r="111" spans="1:60" outlineLevel="2" x14ac:dyDescent="0.25">
      <c r="A111" s="227"/>
      <c r="B111" s="228"/>
      <c r="C111" s="263" t="s">
        <v>300</v>
      </c>
      <c r="D111" s="233"/>
      <c r="E111" s="234">
        <v>17.940999999999999</v>
      </c>
      <c r="F111" s="231"/>
      <c r="G111" s="231"/>
      <c r="H111" s="231"/>
      <c r="I111" s="231"/>
      <c r="J111" s="231"/>
      <c r="K111" s="231"/>
      <c r="L111" s="231"/>
      <c r="M111" s="231"/>
      <c r="N111" s="230"/>
      <c r="O111" s="230"/>
      <c r="P111" s="230"/>
      <c r="Q111" s="230"/>
      <c r="R111" s="231"/>
      <c r="S111" s="231"/>
      <c r="T111" s="231"/>
      <c r="U111" s="231"/>
      <c r="V111" s="231"/>
      <c r="W111" s="231"/>
      <c r="X111" s="231"/>
      <c r="Y111" s="231"/>
      <c r="Z111" s="210"/>
      <c r="AA111" s="210"/>
      <c r="AB111" s="210"/>
      <c r="AC111" s="210"/>
      <c r="AD111" s="210"/>
      <c r="AE111" s="210"/>
      <c r="AF111" s="210"/>
      <c r="AG111" s="210" t="s">
        <v>180</v>
      </c>
      <c r="AH111" s="210">
        <v>0</v>
      </c>
      <c r="AI111" s="210"/>
      <c r="AJ111" s="210"/>
      <c r="AK111" s="210"/>
      <c r="AL111" s="210"/>
      <c r="AM111" s="210"/>
      <c r="AN111" s="210"/>
      <c r="AO111" s="210"/>
      <c r="AP111" s="210"/>
      <c r="AQ111" s="210"/>
      <c r="AR111" s="210"/>
      <c r="AS111" s="210"/>
      <c r="AT111" s="210"/>
      <c r="AU111" s="210"/>
      <c r="AV111" s="210"/>
      <c r="AW111" s="210"/>
      <c r="AX111" s="210"/>
      <c r="AY111" s="210"/>
      <c r="AZ111" s="210"/>
      <c r="BA111" s="210"/>
      <c r="BB111" s="210"/>
      <c r="BC111" s="210"/>
      <c r="BD111" s="210"/>
      <c r="BE111" s="210"/>
      <c r="BF111" s="210"/>
      <c r="BG111" s="210"/>
      <c r="BH111" s="210"/>
    </row>
    <row r="112" spans="1:60" ht="20.399999999999999" outlineLevel="1" x14ac:dyDescent="0.25">
      <c r="A112" s="243">
        <v>40</v>
      </c>
      <c r="B112" s="244" t="s">
        <v>301</v>
      </c>
      <c r="C112" s="262" t="s">
        <v>302</v>
      </c>
      <c r="D112" s="245" t="s">
        <v>194</v>
      </c>
      <c r="E112" s="246">
        <v>48.443600000000004</v>
      </c>
      <c r="F112" s="247"/>
      <c r="G112" s="248">
        <f>ROUND(E112*F112,2)</f>
        <v>0</v>
      </c>
      <c r="H112" s="247"/>
      <c r="I112" s="248">
        <f>ROUND(E112*H112,2)</f>
        <v>0</v>
      </c>
      <c r="J112" s="247"/>
      <c r="K112" s="248">
        <f>ROUND(E112*J112,2)</f>
        <v>0</v>
      </c>
      <c r="L112" s="248">
        <v>21</v>
      </c>
      <c r="M112" s="248">
        <f>G112*(1+L112/100)</f>
        <v>0</v>
      </c>
      <c r="N112" s="246">
        <v>4.8300000000000001E-3</v>
      </c>
      <c r="O112" s="246">
        <f>ROUND(E112*N112,2)</f>
        <v>0.23</v>
      </c>
      <c r="P112" s="246">
        <v>0</v>
      </c>
      <c r="Q112" s="246">
        <f>ROUND(E112*P112,2)</f>
        <v>0</v>
      </c>
      <c r="R112" s="248"/>
      <c r="S112" s="248" t="s">
        <v>175</v>
      </c>
      <c r="T112" s="249" t="s">
        <v>303</v>
      </c>
      <c r="U112" s="231">
        <v>0.42571999999999999</v>
      </c>
      <c r="V112" s="231">
        <f>ROUND(E112*U112,2)</f>
        <v>20.62</v>
      </c>
      <c r="W112" s="231"/>
      <c r="X112" s="231" t="s">
        <v>304</v>
      </c>
      <c r="Y112" s="231" t="s">
        <v>177</v>
      </c>
      <c r="Z112" s="210"/>
      <c r="AA112" s="210"/>
      <c r="AB112" s="210"/>
      <c r="AC112" s="210"/>
      <c r="AD112" s="210"/>
      <c r="AE112" s="210"/>
      <c r="AF112" s="210"/>
      <c r="AG112" s="210" t="s">
        <v>305</v>
      </c>
      <c r="AH112" s="210"/>
      <c r="AI112" s="210"/>
      <c r="AJ112" s="210"/>
      <c r="AK112" s="210"/>
      <c r="AL112" s="210"/>
      <c r="AM112" s="210"/>
      <c r="AN112" s="210"/>
      <c r="AO112" s="210"/>
      <c r="AP112" s="210"/>
      <c r="AQ112" s="210"/>
      <c r="AR112" s="210"/>
      <c r="AS112" s="210"/>
      <c r="AT112" s="210"/>
      <c r="AU112" s="210"/>
      <c r="AV112" s="210"/>
      <c r="AW112" s="210"/>
      <c r="AX112" s="210"/>
      <c r="AY112" s="210"/>
      <c r="AZ112" s="210"/>
      <c r="BA112" s="210"/>
      <c r="BB112" s="210"/>
      <c r="BC112" s="210"/>
      <c r="BD112" s="210"/>
      <c r="BE112" s="210"/>
      <c r="BF112" s="210"/>
      <c r="BG112" s="210"/>
      <c r="BH112" s="210"/>
    </row>
    <row r="113" spans="1:60" ht="21" outlineLevel="2" x14ac:dyDescent="0.25">
      <c r="A113" s="227"/>
      <c r="B113" s="228"/>
      <c r="C113" s="264" t="s">
        <v>306</v>
      </c>
      <c r="D113" s="250"/>
      <c r="E113" s="250"/>
      <c r="F113" s="250"/>
      <c r="G113" s="250"/>
      <c r="H113" s="231"/>
      <c r="I113" s="231"/>
      <c r="J113" s="231"/>
      <c r="K113" s="231"/>
      <c r="L113" s="231"/>
      <c r="M113" s="231"/>
      <c r="N113" s="230"/>
      <c r="O113" s="230"/>
      <c r="P113" s="230"/>
      <c r="Q113" s="230"/>
      <c r="R113" s="231"/>
      <c r="S113" s="231"/>
      <c r="T113" s="231"/>
      <c r="U113" s="231"/>
      <c r="V113" s="231"/>
      <c r="W113" s="231"/>
      <c r="X113" s="231"/>
      <c r="Y113" s="231"/>
      <c r="Z113" s="210"/>
      <c r="AA113" s="210"/>
      <c r="AB113" s="210"/>
      <c r="AC113" s="210"/>
      <c r="AD113" s="210"/>
      <c r="AE113" s="210"/>
      <c r="AF113" s="210"/>
      <c r="AG113" s="210" t="s">
        <v>188</v>
      </c>
      <c r="AH113" s="210"/>
      <c r="AI113" s="210"/>
      <c r="AJ113" s="210"/>
      <c r="AK113" s="210"/>
      <c r="AL113" s="210"/>
      <c r="AM113" s="210"/>
      <c r="AN113" s="210"/>
      <c r="AO113" s="210"/>
      <c r="AP113" s="210"/>
      <c r="AQ113" s="210"/>
      <c r="AR113" s="210"/>
      <c r="AS113" s="210"/>
      <c r="AT113" s="210"/>
      <c r="AU113" s="210"/>
      <c r="AV113" s="210"/>
      <c r="AW113" s="210"/>
      <c r="AX113" s="210"/>
      <c r="AY113" s="210"/>
      <c r="AZ113" s="210"/>
      <c r="BA113" s="259" t="str">
        <f>C113</f>
        <v>Nanesení hydroizolační stěrky ve dvou vrstvách. Vlepení těsnicí pásky do spoje podlaha-stěna, přitlačení a uhlazení, přetažení pásky další vrstvou izolační stěrky.</v>
      </c>
      <c r="BB113" s="210"/>
      <c r="BC113" s="210"/>
      <c r="BD113" s="210"/>
      <c r="BE113" s="210"/>
      <c r="BF113" s="210"/>
      <c r="BG113" s="210"/>
      <c r="BH113" s="210"/>
    </row>
    <row r="114" spans="1:60" outlineLevel="2" x14ac:dyDescent="0.25">
      <c r="A114" s="227"/>
      <c r="B114" s="228"/>
      <c r="C114" s="263" t="s">
        <v>307</v>
      </c>
      <c r="D114" s="233"/>
      <c r="E114" s="234">
        <v>17.66</v>
      </c>
      <c r="F114" s="231"/>
      <c r="G114" s="231"/>
      <c r="H114" s="231"/>
      <c r="I114" s="231"/>
      <c r="J114" s="231"/>
      <c r="K114" s="231"/>
      <c r="L114" s="231"/>
      <c r="M114" s="231"/>
      <c r="N114" s="230"/>
      <c r="O114" s="230"/>
      <c r="P114" s="230"/>
      <c r="Q114" s="230"/>
      <c r="R114" s="231"/>
      <c r="S114" s="231"/>
      <c r="T114" s="231"/>
      <c r="U114" s="231"/>
      <c r="V114" s="231"/>
      <c r="W114" s="231"/>
      <c r="X114" s="231"/>
      <c r="Y114" s="231"/>
      <c r="Z114" s="210"/>
      <c r="AA114" s="210"/>
      <c r="AB114" s="210"/>
      <c r="AC114" s="210"/>
      <c r="AD114" s="210"/>
      <c r="AE114" s="210"/>
      <c r="AF114" s="210"/>
      <c r="AG114" s="210" t="s">
        <v>180</v>
      </c>
      <c r="AH114" s="210">
        <v>0</v>
      </c>
      <c r="AI114" s="210"/>
      <c r="AJ114" s="210"/>
      <c r="AK114" s="210"/>
      <c r="AL114" s="210"/>
      <c r="AM114" s="210"/>
      <c r="AN114" s="210"/>
      <c r="AO114" s="210"/>
      <c r="AP114" s="210"/>
      <c r="AQ114" s="210"/>
      <c r="AR114" s="210"/>
      <c r="AS114" s="210"/>
      <c r="AT114" s="210"/>
      <c r="AU114" s="210"/>
      <c r="AV114" s="210"/>
      <c r="AW114" s="210"/>
      <c r="AX114" s="210"/>
      <c r="AY114" s="210"/>
      <c r="AZ114" s="210"/>
      <c r="BA114" s="210"/>
      <c r="BB114" s="210"/>
      <c r="BC114" s="210"/>
      <c r="BD114" s="210"/>
      <c r="BE114" s="210"/>
      <c r="BF114" s="210"/>
      <c r="BG114" s="210"/>
      <c r="BH114" s="210"/>
    </row>
    <row r="115" spans="1:60" outlineLevel="3" x14ac:dyDescent="0.25">
      <c r="A115" s="227"/>
      <c r="B115" s="228"/>
      <c r="C115" s="263" t="s">
        <v>308</v>
      </c>
      <c r="D115" s="233"/>
      <c r="E115" s="234">
        <v>10.965</v>
      </c>
      <c r="F115" s="231"/>
      <c r="G115" s="231"/>
      <c r="H115" s="231"/>
      <c r="I115" s="231"/>
      <c r="J115" s="231"/>
      <c r="K115" s="231"/>
      <c r="L115" s="231"/>
      <c r="M115" s="231"/>
      <c r="N115" s="230"/>
      <c r="O115" s="230"/>
      <c r="P115" s="230"/>
      <c r="Q115" s="230"/>
      <c r="R115" s="231"/>
      <c r="S115" s="231"/>
      <c r="T115" s="231"/>
      <c r="U115" s="231"/>
      <c r="V115" s="231"/>
      <c r="W115" s="231"/>
      <c r="X115" s="231"/>
      <c r="Y115" s="231"/>
      <c r="Z115" s="210"/>
      <c r="AA115" s="210"/>
      <c r="AB115" s="210"/>
      <c r="AC115" s="210"/>
      <c r="AD115" s="210"/>
      <c r="AE115" s="210"/>
      <c r="AF115" s="210"/>
      <c r="AG115" s="210" t="s">
        <v>180</v>
      </c>
      <c r="AH115" s="210">
        <v>0</v>
      </c>
      <c r="AI115" s="210"/>
      <c r="AJ115" s="210"/>
      <c r="AK115" s="210"/>
      <c r="AL115" s="210"/>
      <c r="AM115" s="210"/>
      <c r="AN115" s="210"/>
      <c r="AO115" s="210"/>
      <c r="AP115" s="210"/>
      <c r="AQ115" s="210"/>
      <c r="AR115" s="210"/>
      <c r="AS115" s="210"/>
      <c r="AT115" s="210"/>
      <c r="AU115" s="210"/>
      <c r="AV115" s="210"/>
      <c r="AW115" s="210"/>
      <c r="AX115" s="210"/>
      <c r="AY115" s="210"/>
      <c r="AZ115" s="210"/>
      <c r="BA115" s="210"/>
      <c r="BB115" s="210"/>
      <c r="BC115" s="210"/>
      <c r="BD115" s="210"/>
      <c r="BE115" s="210"/>
      <c r="BF115" s="210"/>
      <c r="BG115" s="210"/>
      <c r="BH115" s="210"/>
    </row>
    <row r="116" spans="1:60" ht="20.399999999999999" outlineLevel="3" x14ac:dyDescent="0.25">
      <c r="A116" s="227"/>
      <c r="B116" s="228"/>
      <c r="C116" s="263" t="s">
        <v>309</v>
      </c>
      <c r="D116" s="233"/>
      <c r="E116" s="234">
        <v>12.2523</v>
      </c>
      <c r="F116" s="231"/>
      <c r="G116" s="231"/>
      <c r="H116" s="231"/>
      <c r="I116" s="231"/>
      <c r="J116" s="231"/>
      <c r="K116" s="231"/>
      <c r="L116" s="231"/>
      <c r="M116" s="231"/>
      <c r="N116" s="230"/>
      <c r="O116" s="230"/>
      <c r="P116" s="230"/>
      <c r="Q116" s="230"/>
      <c r="R116" s="231"/>
      <c r="S116" s="231"/>
      <c r="T116" s="231"/>
      <c r="U116" s="231"/>
      <c r="V116" s="231"/>
      <c r="W116" s="231"/>
      <c r="X116" s="231"/>
      <c r="Y116" s="231"/>
      <c r="Z116" s="210"/>
      <c r="AA116" s="210"/>
      <c r="AB116" s="210"/>
      <c r="AC116" s="210"/>
      <c r="AD116" s="210"/>
      <c r="AE116" s="210"/>
      <c r="AF116" s="210"/>
      <c r="AG116" s="210" t="s">
        <v>180</v>
      </c>
      <c r="AH116" s="210">
        <v>0</v>
      </c>
      <c r="AI116" s="210"/>
      <c r="AJ116" s="210"/>
      <c r="AK116" s="210"/>
      <c r="AL116" s="210"/>
      <c r="AM116" s="210"/>
      <c r="AN116" s="210"/>
      <c r="AO116" s="210"/>
      <c r="AP116" s="210"/>
      <c r="AQ116" s="210"/>
      <c r="AR116" s="210"/>
      <c r="AS116" s="210"/>
      <c r="AT116" s="210"/>
      <c r="AU116" s="210"/>
      <c r="AV116" s="210"/>
      <c r="AW116" s="210"/>
      <c r="AX116" s="210"/>
      <c r="AY116" s="210"/>
      <c r="AZ116" s="210"/>
      <c r="BA116" s="210"/>
      <c r="BB116" s="210"/>
      <c r="BC116" s="210"/>
      <c r="BD116" s="210"/>
      <c r="BE116" s="210"/>
      <c r="BF116" s="210"/>
      <c r="BG116" s="210"/>
      <c r="BH116" s="210"/>
    </row>
    <row r="117" spans="1:60" ht="20.399999999999999" outlineLevel="3" x14ac:dyDescent="0.25">
      <c r="A117" s="227"/>
      <c r="B117" s="228"/>
      <c r="C117" s="263" t="s">
        <v>310</v>
      </c>
      <c r="D117" s="233"/>
      <c r="E117" s="234">
        <v>7.5663</v>
      </c>
      <c r="F117" s="231"/>
      <c r="G117" s="231"/>
      <c r="H117" s="231"/>
      <c r="I117" s="231"/>
      <c r="J117" s="231"/>
      <c r="K117" s="231"/>
      <c r="L117" s="231"/>
      <c r="M117" s="231"/>
      <c r="N117" s="230"/>
      <c r="O117" s="230"/>
      <c r="P117" s="230"/>
      <c r="Q117" s="230"/>
      <c r="R117" s="231"/>
      <c r="S117" s="231"/>
      <c r="T117" s="231"/>
      <c r="U117" s="231"/>
      <c r="V117" s="231"/>
      <c r="W117" s="231"/>
      <c r="X117" s="231"/>
      <c r="Y117" s="231"/>
      <c r="Z117" s="210"/>
      <c r="AA117" s="210"/>
      <c r="AB117" s="210"/>
      <c r="AC117" s="210"/>
      <c r="AD117" s="210"/>
      <c r="AE117" s="210"/>
      <c r="AF117" s="210"/>
      <c r="AG117" s="210" t="s">
        <v>180</v>
      </c>
      <c r="AH117" s="210">
        <v>0</v>
      </c>
      <c r="AI117" s="210"/>
      <c r="AJ117" s="210"/>
      <c r="AK117" s="210"/>
      <c r="AL117" s="210"/>
      <c r="AM117" s="210"/>
      <c r="AN117" s="210"/>
      <c r="AO117" s="210"/>
      <c r="AP117" s="210"/>
      <c r="AQ117" s="210"/>
      <c r="AR117" s="210"/>
      <c r="AS117" s="210"/>
      <c r="AT117" s="210"/>
      <c r="AU117" s="210"/>
      <c r="AV117" s="210"/>
      <c r="AW117" s="210"/>
      <c r="AX117" s="210"/>
      <c r="AY117" s="210"/>
      <c r="AZ117" s="210"/>
      <c r="BA117" s="210"/>
      <c r="BB117" s="210"/>
      <c r="BC117" s="210"/>
      <c r="BD117" s="210"/>
      <c r="BE117" s="210"/>
      <c r="BF117" s="210"/>
      <c r="BG117" s="210"/>
      <c r="BH117" s="210"/>
    </row>
    <row r="118" spans="1:60" outlineLevel="1" x14ac:dyDescent="0.25">
      <c r="A118" s="227">
        <v>41</v>
      </c>
      <c r="B118" s="228" t="s">
        <v>311</v>
      </c>
      <c r="C118" s="267" t="s">
        <v>312</v>
      </c>
      <c r="D118" s="229" t="s">
        <v>0</v>
      </c>
      <c r="E118" s="260"/>
      <c r="F118" s="232"/>
      <c r="G118" s="231">
        <f>ROUND(E118*F118,2)</f>
        <v>0</v>
      </c>
      <c r="H118" s="232"/>
      <c r="I118" s="231">
        <f>ROUND(E118*H118,2)</f>
        <v>0</v>
      </c>
      <c r="J118" s="232"/>
      <c r="K118" s="231">
        <f>ROUND(E118*J118,2)</f>
        <v>0</v>
      </c>
      <c r="L118" s="231">
        <v>21</v>
      </c>
      <c r="M118" s="231">
        <f>G118*(1+L118/100)</f>
        <v>0</v>
      </c>
      <c r="N118" s="230">
        <v>0</v>
      </c>
      <c r="O118" s="230">
        <f>ROUND(E118*N118,2)</f>
        <v>0</v>
      </c>
      <c r="P118" s="230">
        <v>0</v>
      </c>
      <c r="Q118" s="230">
        <f>ROUND(E118*P118,2)</f>
        <v>0</v>
      </c>
      <c r="R118" s="231"/>
      <c r="S118" s="231" t="s">
        <v>175</v>
      </c>
      <c r="T118" s="231" t="s">
        <v>175</v>
      </c>
      <c r="U118" s="231">
        <v>0</v>
      </c>
      <c r="V118" s="231">
        <f>ROUND(E118*U118,2)</f>
        <v>0</v>
      </c>
      <c r="W118" s="231"/>
      <c r="X118" s="231" t="s">
        <v>286</v>
      </c>
      <c r="Y118" s="231" t="s">
        <v>177</v>
      </c>
      <c r="Z118" s="210"/>
      <c r="AA118" s="210"/>
      <c r="AB118" s="210"/>
      <c r="AC118" s="210"/>
      <c r="AD118" s="210"/>
      <c r="AE118" s="210"/>
      <c r="AF118" s="210"/>
      <c r="AG118" s="210" t="s">
        <v>287</v>
      </c>
      <c r="AH118" s="210"/>
      <c r="AI118" s="210"/>
      <c r="AJ118" s="210"/>
      <c r="AK118" s="210"/>
      <c r="AL118" s="210"/>
      <c r="AM118" s="210"/>
      <c r="AN118" s="210"/>
      <c r="AO118" s="210"/>
      <c r="AP118" s="210"/>
      <c r="AQ118" s="210"/>
      <c r="AR118" s="210"/>
      <c r="AS118" s="210"/>
      <c r="AT118" s="210"/>
      <c r="AU118" s="210"/>
      <c r="AV118" s="210"/>
      <c r="AW118" s="210"/>
      <c r="AX118" s="210"/>
      <c r="AY118" s="210"/>
      <c r="AZ118" s="210"/>
      <c r="BA118" s="210"/>
      <c r="BB118" s="210"/>
      <c r="BC118" s="210"/>
      <c r="BD118" s="210"/>
      <c r="BE118" s="210"/>
      <c r="BF118" s="210"/>
      <c r="BG118" s="210"/>
      <c r="BH118" s="210"/>
    </row>
    <row r="119" spans="1:60" x14ac:dyDescent="0.25">
      <c r="A119" s="236" t="s">
        <v>170</v>
      </c>
      <c r="B119" s="237" t="s">
        <v>108</v>
      </c>
      <c r="C119" s="261" t="s">
        <v>109</v>
      </c>
      <c r="D119" s="238"/>
      <c r="E119" s="239"/>
      <c r="F119" s="240"/>
      <c r="G119" s="240">
        <f>SUMIF(AG120:AG127,"&lt;&gt;NOR",G120:G127)</f>
        <v>0</v>
      </c>
      <c r="H119" s="240"/>
      <c r="I119" s="240">
        <f>SUM(I120:I127)</f>
        <v>0</v>
      </c>
      <c r="J119" s="240"/>
      <c r="K119" s="240">
        <f>SUM(K120:K127)</f>
        <v>0</v>
      </c>
      <c r="L119" s="240"/>
      <c r="M119" s="240">
        <f>SUM(M120:M127)</f>
        <v>0</v>
      </c>
      <c r="N119" s="239"/>
      <c r="O119" s="239">
        <f>SUM(O120:O127)</f>
        <v>0.06</v>
      </c>
      <c r="P119" s="239"/>
      <c r="Q119" s="239">
        <f>SUM(Q120:Q127)</f>
        <v>0</v>
      </c>
      <c r="R119" s="240"/>
      <c r="S119" s="240"/>
      <c r="T119" s="241"/>
      <c r="U119" s="235"/>
      <c r="V119" s="235">
        <f>SUM(V120:V127)</f>
        <v>6.68</v>
      </c>
      <c r="W119" s="235"/>
      <c r="X119" s="235"/>
      <c r="Y119" s="235"/>
      <c r="AG119" t="s">
        <v>171</v>
      </c>
    </row>
    <row r="120" spans="1:60" outlineLevel="1" x14ac:dyDescent="0.25">
      <c r="A120" s="252">
        <v>42</v>
      </c>
      <c r="B120" s="253" t="s">
        <v>313</v>
      </c>
      <c r="C120" s="266" t="s">
        <v>314</v>
      </c>
      <c r="D120" s="254" t="s">
        <v>186</v>
      </c>
      <c r="E120" s="255">
        <v>3</v>
      </c>
      <c r="F120" s="256"/>
      <c r="G120" s="257">
        <f>ROUND(E120*F120,2)</f>
        <v>0</v>
      </c>
      <c r="H120" s="256"/>
      <c r="I120" s="257">
        <f>ROUND(E120*H120,2)</f>
        <v>0</v>
      </c>
      <c r="J120" s="256"/>
      <c r="K120" s="257">
        <f>ROUND(E120*J120,2)</f>
        <v>0</v>
      </c>
      <c r="L120" s="257">
        <v>21</v>
      </c>
      <c r="M120" s="257">
        <f>G120*(1+L120/100)</f>
        <v>0</v>
      </c>
      <c r="N120" s="255">
        <v>0</v>
      </c>
      <c r="O120" s="255">
        <f>ROUND(E120*N120,2)</f>
        <v>0</v>
      </c>
      <c r="P120" s="255">
        <v>0</v>
      </c>
      <c r="Q120" s="255">
        <f>ROUND(E120*P120,2)</f>
        <v>0</v>
      </c>
      <c r="R120" s="257"/>
      <c r="S120" s="257" t="s">
        <v>175</v>
      </c>
      <c r="T120" s="258" t="s">
        <v>175</v>
      </c>
      <c r="U120" s="231">
        <v>1.45</v>
      </c>
      <c r="V120" s="231">
        <f>ROUND(E120*U120,2)</f>
        <v>4.3499999999999996</v>
      </c>
      <c r="W120" s="231"/>
      <c r="X120" s="231" t="s">
        <v>176</v>
      </c>
      <c r="Y120" s="231" t="s">
        <v>177</v>
      </c>
      <c r="Z120" s="210"/>
      <c r="AA120" s="210"/>
      <c r="AB120" s="210"/>
      <c r="AC120" s="210"/>
      <c r="AD120" s="210"/>
      <c r="AE120" s="210"/>
      <c r="AF120" s="210"/>
      <c r="AG120" s="210" t="s">
        <v>178</v>
      </c>
      <c r="AH120" s="210"/>
      <c r="AI120" s="210"/>
      <c r="AJ120" s="210"/>
      <c r="AK120" s="210"/>
      <c r="AL120" s="210"/>
      <c r="AM120" s="210"/>
      <c r="AN120" s="210"/>
      <c r="AO120" s="210"/>
      <c r="AP120" s="210"/>
      <c r="AQ120" s="210"/>
      <c r="AR120" s="210"/>
      <c r="AS120" s="210"/>
      <c r="AT120" s="210"/>
      <c r="AU120" s="210"/>
      <c r="AV120" s="210"/>
      <c r="AW120" s="210"/>
      <c r="AX120" s="210"/>
      <c r="AY120" s="210"/>
      <c r="AZ120" s="210"/>
      <c r="BA120" s="210"/>
      <c r="BB120" s="210"/>
      <c r="BC120" s="210"/>
      <c r="BD120" s="210"/>
      <c r="BE120" s="210"/>
      <c r="BF120" s="210"/>
      <c r="BG120" s="210"/>
      <c r="BH120" s="210"/>
    </row>
    <row r="121" spans="1:60" outlineLevel="1" x14ac:dyDescent="0.25">
      <c r="A121" s="252">
        <v>43</v>
      </c>
      <c r="B121" s="253" t="s">
        <v>315</v>
      </c>
      <c r="C121" s="266" t="s">
        <v>316</v>
      </c>
      <c r="D121" s="254" t="s">
        <v>186</v>
      </c>
      <c r="E121" s="255">
        <v>3</v>
      </c>
      <c r="F121" s="256"/>
      <c r="G121" s="257">
        <f>ROUND(E121*F121,2)</f>
        <v>0</v>
      </c>
      <c r="H121" s="256"/>
      <c r="I121" s="257">
        <f>ROUND(E121*H121,2)</f>
        <v>0</v>
      </c>
      <c r="J121" s="256"/>
      <c r="K121" s="257">
        <f>ROUND(E121*J121,2)</f>
        <v>0</v>
      </c>
      <c r="L121" s="257">
        <v>21</v>
      </c>
      <c r="M121" s="257">
        <f>G121*(1+L121/100)</f>
        <v>0</v>
      </c>
      <c r="N121" s="255">
        <v>0</v>
      </c>
      <c r="O121" s="255">
        <f>ROUND(E121*N121,2)</f>
        <v>0</v>
      </c>
      <c r="P121" s="255">
        <v>0</v>
      </c>
      <c r="Q121" s="255">
        <f>ROUND(E121*P121,2)</f>
        <v>0</v>
      </c>
      <c r="R121" s="257"/>
      <c r="S121" s="257" t="s">
        <v>175</v>
      </c>
      <c r="T121" s="258" t="s">
        <v>175</v>
      </c>
      <c r="U121" s="231">
        <v>0.77500000000000002</v>
      </c>
      <c r="V121" s="231">
        <f>ROUND(E121*U121,2)</f>
        <v>2.33</v>
      </c>
      <c r="W121" s="231"/>
      <c r="X121" s="231" t="s">
        <v>176</v>
      </c>
      <c r="Y121" s="231" t="s">
        <v>177</v>
      </c>
      <c r="Z121" s="210"/>
      <c r="AA121" s="210"/>
      <c r="AB121" s="210"/>
      <c r="AC121" s="210"/>
      <c r="AD121" s="210"/>
      <c r="AE121" s="210"/>
      <c r="AF121" s="210"/>
      <c r="AG121" s="210" t="s">
        <v>178</v>
      </c>
      <c r="AH121" s="210"/>
      <c r="AI121" s="210"/>
      <c r="AJ121" s="210"/>
      <c r="AK121" s="210"/>
      <c r="AL121" s="210"/>
      <c r="AM121" s="210"/>
      <c r="AN121" s="210"/>
      <c r="AO121" s="210"/>
      <c r="AP121" s="210"/>
      <c r="AQ121" s="210"/>
      <c r="AR121" s="210"/>
      <c r="AS121" s="210"/>
      <c r="AT121" s="210"/>
      <c r="AU121" s="210"/>
      <c r="AV121" s="210"/>
      <c r="AW121" s="210"/>
      <c r="AX121" s="210"/>
      <c r="AY121" s="210"/>
      <c r="AZ121" s="210"/>
      <c r="BA121" s="210"/>
      <c r="BB121" s="210"/>
      <c r="BC121" s="210"/>
      <c r="BD121" s="210"/>
      <c r="BE121" s="210"/>
      <c r="BF121" s="210"/>
      <c r="BG121" s="210"/>
      <c r="BH121" s="210"/>
    </row>
    <row r="122" spans="1:60" outlineLevel="1" x14ac:dyDescent="0.25">
      <c r="A122" s="252">
        <v>44</v>
      </c>
      <c r="B122" s="253" t="s">
        <v>317</v>
      </c>
      <c r="C122" s="266" t="s">
        <v>318</v>
      </c>
      <c r="D122" s="254" t="s">
        <v>186</v>
      </c>
      <c r="E122" s="255">
        <v>3</v>
      </c>
      <c r="F122" s="256"/>
      <c r="G122" s="257">
        <f>ROUND(E122*F122,2)</f>
        <v>0</v>
      </c>
      <c r="H122" s="256"/>
      <c r="I122" s="257">
        <f>ROUND(E122*H122,2)</f>
        <v>0</v>
      </c>
      <c r="J122" s="256"/>
      <c r="K122" s="257">
        <f>ROUND(E122*J122,2)</f>
        <v>0</v>
      </c>
      <c r="L122" s="257">
        <v>21</v>
      </c>
      <c r="M122" s="257">
        <f>G122*(1+L122/100)</f>
        <v>0</v>
      </c>
      <c r="N122" s="255">
        <v>8.0000000000000004E-4</v>
      </c>
      <c r="O122" s="255">
        <f>ROUND(E122*N122,2)</f>
        <v>0</v>
      </c>
      <c r="P122" s="255">
        <v>0</v>
      </c>
      <c r="Q122" s="255">
        <f>ROUND(E122*P122,2)</f>
        <v>0</v>
      </c>
      <c r="R122" s="257" t="s">
        <v>214</v>
      </c>
      <c r="S122" s="257" t="s">
        <v>175</v>
      </c>
      <c r="T122" s="258" t="s">
        <v>175</v>
      </c>
      <c r="U122" s="231">
        <v>0</v>
      </c>
      <c r="V122" s="231">
        <f>ROUND(E122*U122,2)</f>
        <v>0</v>
      </c>
      <c r="W122" s="231"/>
      <c r="X122" s="231" t="s">
        <v>215</v>
      </c>
      <c r="Y122" s="231" t="s">
        <v>177</v>
      </c>
      <c r="Z122" s="210"/>
      <c r="AA122" s="210"/>
      <c r="AB122" s="210"/>
      <c r="AC122" s="210"/>
      <c r="AD122" s="210"/>
      <c r="AE122" s="210"/>
      <c r="AF122" s="210"/>
      <c r="AG122" s="210" t="s">
        <v>216</v>
      </c>
      <c r="AH122" s="210"/>
      <c r="AI122" s="210"/>
      <c r="AJ122" s="210"/>
      <c r="AK122" s="210"/>
      <c r="AL122" s="210"/>
      <c r="AM122" s="210"/>
      <c r="AN122" s="210"/>
      <c r="AO122" s="210"/>
      <c r="AP122" s="210"/>
      <c r="AQ122" s="210"/>
      <c r="AR122" s="210"/>
      <c r="AS122" s="210"/>
      <c r="AT122" s="210"/>
      <c r="AU122" s="210"/>
      <c r="AV122" s="210"/>
      <c r="AW122" s="210"/>
      <c r="AX122" s="210"/>
      <c r="AY122" s="210"/>
      <c r="AZ122" s="210"/>
      <c r="BA122" s="210"/>
      <c r="BB122" s="210"/>
      <c r="BC122" s="210"/>
      <c r="BD122" s="210"/>
      <c r="BE122" s="210"/>
      <c r="BF122" s="210"/>
      <c r="BG122" s="210"/>
      <c r="BH122" s="210"/>
    </row>
    <row r="123" spans="1:60" outlineLevel="1" x14ac:dyDescent="0.25">
      <c r="A123" s="243">
        <v>45</v>
      </c>
      <c r="B123" s="244" t="s">
        <v>319</v>
      </c>
      <c r="C123" s="262" t="s">
        <v>320</v>
      </c>
      <c r="D123" s="245" t="s">
        <v>186</v>
      </c>
      <c r="E123" s="246">
        <v>2</v>
      </c>
      <c r="F123" s="247"/>
      <c r="G123" s="248">
        <f>ROUND(E123*F123,2)</f>
        <v>0</v>
      </c>
      <c r="H123" s="247"/>
      <c r="I123" s="248">
        <f>ROUND(E123*H123,2)</f>
        <v>0</v>
      </c>
      <c r="J123" s="247"/>
      <c r="K123" s="248">
        <f>ROUND(E123*J123,2)</f>
        <v>0</v>
      </c>
      <c r="L123" s="248">
        <v>21</v>
      </c>
      <c r="M123" s="248">
        <f>G123*(1+L123/100)</f>
        <v>0</v>
      </c>
      <c r="N123" s="246">
        <v>1.7999999999999999E-2</v>
      </c>
      <c r="O123" s="246">
        <f>ROUND(E123*N123,2)</f>
        <v>0.04</v>
      </c>
      <c r="P123" s="246">
        <v>0</v>
      </c>
      <c r="Q123" s="246">
        <f>ROUND(E123*P123,2)</f>
        <v>0</v>
      </c>
      <c r="R123" s="248" t="s">
        <v>214</v>
      </c>
      <c r="S123" s="248" t="s">
        <v>175</v>
      </c>
      <c r="T123" s="249" t="s">
        <v>175</v>
      </c>
      <c r="U123" s="231">
        <v>0</v>
      </c>
      <c r="V123" s="231">
        <f>ROUND(E123*U123,2)</f>
        <v>0</v>
      </c>
      <c r="W123" s="231"/>
      <c r="X123" s="231" t="s">
        <v>215</v>
      </c>
      <c r="Y123" s="231" t="s">
        <v>177</v>
      </c>
      <c r="Z123" s="210"/>
      <c r="AA123" s="210"/>
      <c r="AB123" s="210"/>
      <c r="AC123" s="210"/>
      <c r="AD123" s="210"/>
      <c r="AE123" s="210"/>
      <c r="AF123" s="210"/>
      <c r="AG123" s="210" t="s">
        <v>216</v>
      </c>
      <c r="AH123" s="210"/>
      <c r="AI123" s="210"/>
      <c r="AJ123" s="210"/>
      <c r="AK123" s="210"/>
      <c r="AL123" s="210"/>
      <c r="AM123" s="210"/>
      <c r="AN123" s="210"/>
      <c r="AO123" s="210"/>
      <c r="AP123" s="210"/>
      <c r="AQ123" s="210"/>
      <c r="AR123" s="210"/>
      <c r="AS123" s="210"/>
      <c r="AT123" s="210"/>
      <c r="AU123" s="210"/>
      <c r="AV123" s="210"/>
      <c r="AW123" s="210"/>
      <c r="AX123" s="210"/>
      <c r="AY123" s="210"/>
      <c r="AZ123" s="210"/>
      <c r="BA123" s="210"/>
      <c r="BB123" s="210"/>
      <c r="BC123" s="210"/>
      <c r="BD123" s="210"/>
      <c r="BE123" s="210"/>
      <c r="BF123" s="210"/>
      <c r="BG123" s="210"/>
      <c r="BH123" s="210"/>
    </row>
    <row r="124" spans="1:60" outlineLevel="2" x14ac:dyDescent="0.25">
      <c r="A124" s="227"/>
      <c r="B124" s="228"/>
      <c r="C124" s="263" t="s">
        <v>191</v>
      </c>
      <c r="D124" s="233"/>
      <c r="E124" s="234">
        <v>2</v>
      </c>
      <c r="F124" s="231"/>
      <c r="G124" s="231"/>
      <c r="H124" s="231"/>
      <c r="I124" s="231"/>
      <c r="J124" s="231"/>
      <c r="K124" s="231"/>
      <c r="L124" s="231"/>
      <c r="M124" s="231"/>
      <c r="N124" s="230"/>
      <c r="O124" s="230"/>
      <c r="P124" s="230"/>
      <c r="Q124" s="230"/>
      <c r="R124" s="231"/>
      <c r="S124" s="231"/>
      <c r="T124" s="231"/>
      <c r="U124" s="231"/>
      <c r="V124" s="231"/>
      <c r="W124" s="231"/>
      <c r="X124" s="231"/>
      <c r="Y124" s="231"/>
      <c r="Z124" s="210"/>
      <c r="AA124" s="210"/>
      <c r="AB124" s="210"/>
      <c r="AC124" s="210"/>
      <c r="AD124" s="210"/>
      <c r="AE124" s="210"/>
      <c r="AF124" s="210"/>
      <c r="AG124" s="210" t="s">
        <v>180</v>
      </c>
      <c r="AH124" s="210">
        <v>0</v>
      </c>
      <c r="AI124" s="210"/>
      <c r="AJ124" s="210"/>
      <c r="AK124" s="210"/>
      <c r="AL124" s="210"/>
      <c r="AM124" s="210"/>
      <c r="AN124" s="210"/>
      <c r="AO124" s="210"/>
      <c r="AP124" s="210"/>
      <c r="AQ124" s="210"/>
      <c r="AR124" s="210"/>
      <c r="AS124" s="210"/>
      <c r="AT124" s="210"/>
      <c r="AU124" s="210"/>
      <c r="AV124" s="210"/>
      <c r="AW124" s="210"/>
      <c r="AX124" s="210"/>
      <c r="AY124" s="210"/>
      <c r="AZ124" s="210"/>
      <c r="BA124" s="210"/>
      <c r="BB124" s="210"/>
      <c r="BC124" s="210"/>
      <c r="BD124" s="210"/>
      <c r="BE124" s="210"/>
      <c r="BF124" s="210"/>
      <c r="BG124" s="210"/>
      <c r="BH124" s="210"/>
    </row>
    <row r="125" spans="1:60" outlineLevel="1" x14ac:dyDescent="0.25">
      <c r="A125" s="243">
        <v>46</v>
      </c>
      <c r="B125" s="244" t="s">
        <v>321</v>
      </c>
      <c r="C125" s="262" t="s">
        <v>322</v>
      </c>
      <c r="D125" s="245" t="s">
        <v>186</v>
      </c>
      <c r="E125" s="246">
        <v>1</v>
      </c>
      <c r="F125" s="247"/>
      <c r="G125" s="248">
        <f>ROUND(E125*F125,2)</f>
        <v>0</v>
      </c>
      <c r="H125" s="247"/>
      <c r="I125" s="248">
        <f>ROUND(E125*H125,2)</f>
        <v>0</v>
      </c>
      <c r="J125" s="247"/>
      <c r="K125" s="248">
        <f>ROUND(E125*J125,2)</f>
        <v>0</v>
      </c>
      <c r="L125" s="248">
        <v>21</v>
      </c>
      <c r="M125" s="248">
        <f>G125*(1+L125/100)</f>
        <v>0</v>
      </c>
      <c r="N125" s="246">
        <v>0.02</v>
      </c>
      <c r="O125" s="246">
        <f>ROUND(E125*N125,2)</f>
        <v>0.02</v>
      </c>
      <c r="P125" s="246">
        <v>0</v>
      </c>
      <c r="Q125" s="246">
        <f>ROUND(E125*P125,2)</f>
        <v>0</v>
      </c>
      <c r="R125" s="248" t="s">
        <v>214</v>
      </c>
      <c r="S125" s="248" t="s">
        <v>175</v>
      </c>
      <c r="T125" s="249" t="s">
        <v>175</v>
      </c>
      <c r="U125" s="231">
        <v>0</v>
      </c>
      <c r="V125" s="231">
        <f>ROUND(E125*U125,2)</f>
        <v>0</v>
      </c>
      <c r="W125" s="231"/>
      <c r="X125" s="231" t="s">
        <v>215</v>
      </c>
      <c r="Y125" s="231" t="s">
        <v>177</v>
      </c>
      <c r="Z125" s="210"/>
      <c r="AA125" s="210"/>
      <c r="AB125" s="210"/>
      <c r="AC125" s="210"/>
      <c r="AD125" s="210"/>
      <c r="AE125" s="210"/>
      <c r="AF125" s="210"/>
      <c r="AG125" s="210" t="s">
        <v>216</v>
      </c>
      <c r="AH125" s="210"/>
      <c r="AI125" s="210"/>
      <c r="AJ125" s="210"/>
      <c r="AK125" s="210"/>
      <c r="AL125" s="210"/>
      <c r="AM125" s="210"/>
      <c r="AN125" s="210"/>
      <c r="AO125" s="210"/>
      <c r="AP125" s="210"/>
      <c r="AQ125" s="210"/>
      <c r="AR125" s="210"/>
      <c r="AS125" s="210"/>
      <c r="AT125" s="210"/>
      <c r="AU125" s="210"/>
      <c r="AV125" s="210"/>
      <c r="AW125" s="210"/>
      <c r="AX125" s="210"/>
      <c r="AY125" s="210"/>
      <c r="AZ125" s="210"/>
      <c r="BA125" s="210"/>
      <c r="BB125" s="210"/>
      <c r="BC125" s="210"/>
      <c r="BD125" s="210"/>
      <c r="BE125" s="210"/>
      <c r="BF125" s="210"/>
      <c r="BG125" s="210"/>
      <c r="BH125" s="210"/>
    </row>
    <row r="126" spans="1:60" outlineLevel="2" x14ac:dyDescent="0.25">
      <c r="A126" s="227"/>
      <c r="B126" s="228"/>
      <c r="C126" s="263" t="s">
        <v>72</v>
      </c>
      <c r="D126" s="233"/>
      <c r="E126" s="234">
        <v>1</v>
      </c>
      <c r="F126" s="231"/>
      <c r="G126" s="231"/>
      <c r="H126" s="231"/>
      <c r="I126" s="231"/>
      <c r="J126" s="231"/>
      <c r="K126" s="231"/>
      <c r="L126" s="231"/>
      <c r="M126" s="231"/>
      <c r="N126" s="230"/>
      <c r="O126" s="230"/>
      <c r="P126" s="230"/>
      <c r="Q126" s="230"/>
      <c r="R126" s="231"/>
      <c r="S126" s="231"/>
      <c r="T126" s="231"/>
      <c r="U126" s="231"/>
      <c r="V126" s="231"/>
      <c r="W126" s="231"/>
      <c r="X126" s="231"/>
      <c r="Y126" s="231"/>
      <c r="Z126" s="210"/>
      <c r="AA126" s="210"/>
      <c r="AB126" s="210"/>
      <c r="AC126" s="210"/>
      <c r="AD126" s="210"/>
      <c r="AE126" s="210"/>
      <c r="AF126" s="210"/>
      <c r="AG126" s="210" t="s">
        <v>180</v>
      </c>
      <c r="AH126" s="210">
        <v>0</v>
      </c>
      <c r="AI126" s="210"/>
      <c r="AJ126" s="210"/>
      <c r="AK126" s="210"/>
      <c r="AL126" s="210"/>
      <c r="AM126" s="210"/>
      <c r="AN126" s="210"/>
      <c r="AO126" s="210"/>
      <c r="AP126" s="210"/>
      <c r="AQ126" s="210"/>
      <c r="AR126" s="210"/>
      <c r="AS126" s="210"/>
      <c r="AT126" s="210"/>
      <c r="AU126" s="210"/>
      <c r="AV126" s="210"/>
      <c r="AW126" s="210"/>
      <c r="AX126" s="210"/>
      <c r="AY126" s="210"/>
      <c r="AZ126" s="210"/>
      <c r="BA126" s="210"/>
      <c r="BB126" s="210"/>
      <c r="BC126" s="210"/>
      <c r="BD126" s="210"/>
      <c r="BE126" s="210"/>
      <c r="BF126" s="210"/>
      <c r="BG126" s="210"/>
      <c r="BH126" s="210"/>
    </row>
    <row r="127" spans="1:60" outlineLevel="1" x14ac:dyDescent="0.25">
      <c r="A127" s="227">
        <v>47</v>
      </c>
      <c r="B127" s="228" t="s">
        <v>323</v>
      </c>
      <c r="C127" s="267" t="s">
        <v>324</v>
      </c>
      <c r="D127" s="229" t="s">
        <v>0</v>
      </c>
      <c r="E127" s="260"/>
      <c r="F127" s="232"/>
      <c r="G127" s="231">
        <f>ROUND(E127*F127,2)</f>
        <v>0</v>
      </c>
      <c r="H127" s="232"/>
      <c r="I127" s="231">
        <f>ROUND(E127*H127,2)</f>
        <v>0</v>
      </c>
      <c r="J127" s="232"/>
      <c r="K127" s="231">
        <f>ROUND(E127*J127,2)</f>
        <v>0</v>
      </c>
      <c r="L127" s="231">
        <v>21</v>
      </c>
      <c r="M127" s="231">
        <f>G127*(1+L127/100)</f>
        <v>0</v>
      </c>
      <c r="N127" s="230">
        <v>0</v>
      </c>
      <c r="O127" s="230">
        <f>ROUND(E127*N127,2)</f>
        <v>0</v>
      </c>
      <c r="P127" s="230">
        <v>0</v>
      </c>
      <c r="Q127" s="230">
        <f>ROUND(E127*P127,2)</f>
        <v>0</v>
      </c>
      <c r="R127" s="231"/>
      <c r="S127" s="231" t="s">
        <v>175</v>
      </c>
      <c r="T127" s="231" t="s">
        <v>175</v>
      </c>
      <c r="U127" s="231">
        <v>0</v>
      </c>
      <c r="V127" s="231">
        <f>ROUND(E127*U127,2)</f>
        <v>0</v>
      </c>
      <c r="W127" s="231"/>
      <c r="X127" s="231" t="s">
        <v>286</v>
      </c>
      <c r="Y127" s="231" t="s">
        <v>177</v>
      </c>
      <c r="Z127" s="210"/>
      <c r="AA127" s="210"/>
      <c r="AB127" s="210"/>
      <c r="AC127" s="210"/>
      <c r="AD127" s="210"/>
      <c r="AE127" s="210"/>
      <c r="AF127" s="210"/>
      <c r="AG127" s="210" t="s">
        <v>287</v>
      </c>
      <c r="AH127" s="210"/>
      <c r="AI127" s="210"/>
      <c r="AJ127" s="210"/>
      <c r="AK127" s="210"/>
      <c r="AL127" s="210"/>
      <c r="AM127" s="210"/>
      <c r="AN127" s="210"/>
      <c r="AO127" s="210"/>
      <c r="AP127" s="210"/>
      <c r="AQ127" s="210"/>
      <c r="AR127" s="210"/>
      <c r="AS127" s="210"/>
      <c r="AT127" s="210"/>
      <c r="AU127" s="210"/>
      <c r="AV127" s="210"/>
      <c r="AW127" s="210"/>
      <c r="AX127" s="210"/>
      <c r="AY127" s="210"/>
      <c r="AZ127" s="210"/>
      <c r="BA127" s="210"/>
      <c r="BB127" s="210"/>
      <c r="BC127" s="210"/>
      <c r="BD127" s="210"/>
      <c r="BE127" s="210"/>
      <c r="BF127" s="210"/>
      <c r="BG127" s="210"/>
      <c r="BH127" s="210"/>
    </row>
    <row r="128" spans="1:60" x14ac:dyDescent="0.25">
      <c r="A128" s="236" t="s">
        <v>170</v>
      </c>
      <c r="B128" s="237" t="s">
        <v>110</v>
      </c>
      <c r="C128" s="261" t="s">
        <v>111</v>
      </c>
      <c r="D128" s="238"/>
      <c r="E128" s="239"/>
      <c r="F128" s="240"/>
      <c r="G128" s="240">
        <f>SUMIF(AG129:AG153,"&lt;&gt;NOR",G129:G153)</f>
        <v>0</v>
      </c>
      <c r="H128" s="240"/>
      <c r="I128" s="240">
        <f>SUM(I129:I153)</f>
        <v>0</v>
      </c>
      <c r="J128" s="240"/>
      <c r="K128" s="240">
        <f>SUM(K129:K153)</f>
        <v>0</v>
      </c>
      <c r="L128" s="240"/>
      <c r="M128" s="240">
        <f>SUM(M129:M153)</f>
        <v>0</v>
      </c>
      <c r="N128" s="239"/>
      <c r="O128" s="239">
        <f>SUM(O129:O153)</f>
        <v>2.9400000000000004</v>
      </c>
      <c r="P128" s="239"/>
      <c r="Q128" s="239">
        <f>SUM(Q129:Q153)</f>
        <v>0</v>
      </c>
      <c r="R128" s="240"/>
      <c r="S128" s="240"/>
      <c r="T128" s="241"/>
      <c r="U128" s="235"/>
      <c r="V128" s="235">
        <f>SUM(V129:V153)</f>
        <v>110.58000000000001</v>
      </c>
      <c r="W128" s="235"/>
      <c r="X128" s="235"/>
      <c r="Y128" s="235"/>
      <c r="AG128" t="s">
        <v>171</v>
      </c>
    </row>
    <row r="129" spans="1:60" outlineLevel="1" x14ac:dyDescent="0.25">
      <c r="A129" s="243">
        <v>48</v>
      </c>
      <c r="B129" s="244" t="s">
        <v>325</v>
      </c>
      <c r="C129" s="262" t="s">
        <v>326</v>
      </c>
      <c r="D129" s="245" t="s">
        <v>194</v>
      </c>
      <c r="E129" s="246">
        <v>55.83</v>
      </c>
      <c r="F129" s="247"/>
      <c r="G129" s="248">
        <f>ROUND(E129*F129,2)</f>
        <v>0</v>
      </c>
      <c r="H129" s="247"/>
      <c r="I129" s="248">
        <f>ROUND(E129*H129,2)</f>
        <v>0</v>
      </c>
      <c r="J129" s="247"/>
      <c r="K129" s="248">
        <f>ROUND(E129*J129,2)</f>
        <v>0</v>
      </c>
      <c r="L129" s="248">
        <v>21</v>
      </c>
      <c r="M129" s="248">
        <f>G129*(1+L129/100)</f>
        <v>0</v>
      </c>
      <c r="N129" s="246">
        <v>0</v>
      </c>
      <c r="O129" s="246">
        <f>ROUND(E129*N129,2)</f>
        <v>0</v>
      </c>
      <c r="P129" s="246">
        <v>0</v>
      </c>
      <c r="Q129" s="246">
        <f>ROUND(E129*P129,2)</f>
        <v>0</v>
      </c>
      <c r="R129" s="248"/>
      <c r="S129" s="248" t="s">
        <v>175</v>
      </c>
      <c r="T129" s="249" t="s">
        <v>175</v>
      </c>
      <c r="U129" s="231">
        <v>0.255</v>
      </c>
      <c r="V129" s="231">
        <f>ROUND(E129*U129,2)</f>
        <v>14.24</v>
      </c>
      <c r="W129" s="231"/>
      <c r="X129" s="231" t="s">
        <v>176</v>
      </c>
      <c r="Y129" s="231" t="s">
        <v>177</v>
      </c>
      <c r="Z129" s="210"/>
      <c r="AA129" s="210"/>
      <c r="AB129" s="210"/>
      <c r="AC129" s="210"/>
      <c r="AD129" s="210"/>
      <c r="AE129" s="210"/>
      <c r="AF129" s="210"/>
      <c r="AG129" s="210" t="s">
        <v>178</v>
      </c>
      <c r="AH129" s="210"/>
      <c r="AI129" s="210"/>
      <c r="AJ129" s="210"/>
      <c r="AK129" s="210"/>
      <c r="AL129" s="210"/>
      <c r="AM129" s="210"/>
      <c r="AN129" s="210"/>
      <c r="AO129" s="210"/>
      <c r="AP129" s="210"/>
      <c r="AQ129" s="210"/>
      <c r="AR129" s="210"/>
      <c r="AS129" s="210"/>
      <c r="AT129" s="210"/>
      <c r="AU129" s="210"/>
      <c r="AV129" s="210"/>
      <c r="AW129" s="210"/>
      <c r="AX129" s="210"/>
      <c r="AY129" s="210"/>
      <c r="AZ129" s="210"/>
      <c r="BA129" s="210"/>
      <c r="BB129" s="210"/>
      <c r="BC129" s="210"/>
      <c r="BD129" s="210"/>
      <c r="BE129" s="210"/>
      <c r="BF129" s="210"/>
      <c r="BG129" s="210"/>
      <c r="BH129" s="210"/>
    </row>
    <row r="130" spans="1:60" outlineLevel="2" x14ac:dyDescent="0.25">
      <c r="A130" s="227"/>
      <c r="B130" s="228"/>
      <c r="C130" s="263" t="s">
        <v>327</v>
      </c>
      <c r="D130" s="233"/>
      <c r="E130" s="234">
        <v>55.83</v>
      </c>
      <c r="F130" s="231"/>
      <c r="G130" s="231"/>
      <c r="H130" s="231"/>
      <c r="I130" s="231"/>
      <c r="J130" s="231"/>
      <c r="K130" s="231"/>
      <c r="L130" s="231"/>
      <c r="M130" s="231"/>
      <c r="N130" s="230"/>
      <c r="O130" s="230"/>
      <c r="P130" s="230"/>
      <c r="Q130" s="230"/>
      <c r="R130" s="231"/>
      <c r="S130" s="231"/>
      <c r="T130" s="231"/>
      <c r="U130" s="231"/>
      <c r="V130" s="231"/>
      <c r="W130" s="231"/>
      <c r="X130" s="231"/>
      <c r="Y130" s="231"/>
      <c r="Z130" s="210"/>
      <c r="AA130" s="210"/>
      <c r="AB130" s="210"/>
      <c r="AC130" s="210"/>
      <c r="AD130" s="210"/>
      <c r="AE130" s="210"/>
      <c r="AF130" s="210"/>
      <c r="AG130" s="210" t="s">
        <v>180</v>
      </c>
      <c r="AH130" s="210">
        <v>0</v>
      </c>
      <c r="AI130" s="210"/>
      <c r="AJ130" s="210"/>
      <c r="AK130" s="210"/>
      <c r="AL130" s="210"/>
      <c r="AM130" s="210"/>
      <c r="AN130" s="210"/>
      <c r="AO130" s="210"/>
      <c r="AP130" s="210"/>
      <c r="AQ130" s="210"/>
      <c r="AR130" s="210"/>
      <c r="AS130" s="210"/>
      <c r="AT130" s="210"/>
      <c r="AU130" s="210"/>
      <c r="AV130" s="210"/>
      <c r="AW130" s="210"/>
      <c r="AX130" s="210"/>
      <c r="AY130" s="210"/>
      <c r="AZ130" s="210"/>
      <c r="BA130" s="210"/>
      <c r="BB130" s="210"/>
      <c r="BC130" s="210"/>
      <c r="BD130" s="210"/>
      <c r="BE130" s="210"/>
      <c r="BF130" s="210"/>
      <c r="BG130" s="210"/>
      <c r="BH130" s="210"/>
    </row>
    <row r="131" spans="1:60" outlineLevel="1" x14ac:dyDescent="0.25">
      <c r="A131" s="243">
        <v>49</v>
      </c>
      <c r="B131" s="244" t="s">
        <v>328</v>
      </c>
      <c r="C131" s="262" t="s">
        <v>329</v>
      </c>
      <c r="D131" s="245" t="s">
        <v>194</v>
      </c>
      <c r="E131" s="246">
        <v>55.83</v>
      </c>
      <c r="F131" s="247"/>
      <c r="G131" s="248">
        <f>ROUND(E131*F131,2)</f>
        <v>0</v>
      </c>
      <c r="H131" s="247"/>
      <c r="I131" s="248">
        <f>ROUND(E131*H131,2)</f>
        <v>0</v>
      </c>
      <c r="J131" s="247"/>
      <c r="K131" s="248">
        <f>ROUND(E131*J131,2)</f>
        <v>0</v>
      </c>
      <c r="L131" s="248">
        <v>21</v>
      </c>
      <c r="M131" s="248">
        <f>G131*(1+L131/100)</f>
        <v>0</v>
      </c>
      <c r="N131" s="246">
        <v>0</v>
      </c>
      <c r="O131" s="246">
        <f>ROUND(E131*N131,2)</f>
        <v>0</v>
      </c>
      <c r="P131" s="246">
        <v>0</v>
      </c>
      <c r="Q131" s="246">
        <f>ROUND(E131*P131,2)</f>
        <v>0</v>
      </c>
      <c r="R131" s="248"/>
      <c r="S131" s="248" t="s">
        <v>175</v>
      </c>
      <c r="T131" s="249" t="s">
        <v>175</v>
      </c>
      <c r="U131" s="231">
        <v>1.6E-2</v>
      </c>
      <c r="V131" s="231">
        <f>ROUND(E131*U131,2)</f>
        <v>0.89</v>
      </c>
      <c r="W131" s="231"/>
      <c r="X131" s="231" t="s">
        <v>176</v>
      </c>
      <c r="Y131" s="231" t="s">
        <v>177</v>
      </c>
      <c r="Z131" s="210"/>
      <c r="AA131" s="210"/>
      <c r="AB131" s="210"/>
      <c r="AC131" s="210"/>
      <c r="AD131" s="210"/>
      <c r="AE131" s="210"/>
      <c r="AF131" s="210"/>
      <c r="AG131" s="210" t="s">
        <v>178</v>
      </c>
      <c r="AH131" s="210"/>
      <c r="AI131" s="210"/>
      <c r="AJ131" s="210"/>
      <c r="AK131" s="210"/>
      <c r="AL131" s="210"/>
      <c r="AM131" s="210"/>
      <c r="AN131" s="210"/>
      <c r="AO131" s="210"/>
      <c r="AP131" s="210"/>
      <c r="AQ131" s="210"/>
      <c r="AR131" s="210"/>
      <c r="AS131" s="210"/>
      <c r="AT131" s="210"/>
      <c r="AU131" s="210"/>
      <c r="AV131" s="210"/>
      <c r="AW131" s="210"/>
      <c r="AX131" s="210"/>
      <c r="AY131" s="210"/>
      <c r="AZ131" s="210"/>
      <c r="BA131" s="210"/>
      <c r="BB131" s="210"/>
      <c r="BC131" s="210"/>
      <c r="BD131" s="210"/>
      <c r="BE131" s="210"/>
      <c r="BF131" s="210"/>
      <c r="BG131" s="210"/>
      <c r="BH131" s="210"/>
    </row>
    <row r="132" spans="1:60" outlineLevel="2" x14ac:dyDescent="0.25">
      <c r="A132" s="227"/>
      <c r="B132" s="228"/>
      <c r="C132" s="263" t="s">
        <v>327</v>
      </c>
      <c r="D132" s="233"/>
      <c r="E132" s="234">
        <v>55.83</v>
      </c>
      <c r="F132" s="231"/>
      <c r="G132" s="231"/>
      <c r="H132" s="231"/>
      <c r="I132" s="231"/>
      <c r="J132" s="231"/>
      <c r="K132" s="231"/>
      <c r="L132" s="231"/>
      <c r="M132" s="231"/>
      <c r="N132" s="230"/>
      <c r="O132" s="230"/>
      <c r="P132" s="230"/>
      <c r="Q132" s="230"/>
      <c r="R132" s="231"/>
      <c r="S132" s="231"/>
      <c r="T132" s="231"/>
      <c r="U132" s="231"/>
      <c r="V132" s="231"/>
      <c r="W132" s="231"/>
      <c r="X132" s="231"/>
      <c r="Y132" s="231"/>
      <c r="Z132" s="210"/>
      <c r="AA132" s="210"/>
      <c r="AB132" s="210"/>
      <c r="AC132" s="210"/>
      <c r="AD132" s="210"/>
      <c r="AE132" s="210"/>
      <c r="AF132" s="210"/>
      <c r="AG132" s="210" t="s">
        <v>180</v>
      </c>
      <c r="AH132" s="210">
        <v>0</v>
      </c>
      <c r="AI132" s="210"/>
      <c r="AJ132" s="210"/>
      <c r="AK132" s="210"/>
      <c r="AL132" s="210"/>
      <c r="AM132" s="210"/>
      <c r="AN132" s="210"/>
      <c r="AO132" s="210"/>
      <c r="AP132" s="210"/>
      <c r="AQ132" s="210"/>
      <c r="AR132" s="210"/>
      <c r="AS132" s="210"/>
      <c r="AT132" s="210"/>
      <c r="AU132" s="210"/>
      <c r="AV132" s="210"/>
      <c r="AW132" s="210"/>
      <c r="AX132" s="210"/>
      <c r="AY132" s="210"/>
      <c r="AZ132" s="210"/>
      <c r="BA132" s="210"/>
      <c r="BB132" s="210"/>
      <c r="BC132" s="210"/>
      <c r="BD132" s="210"/>
      <c r="BE132" s="210"/>
      <c r="BF132" s="210"/>
      <c r="BG132" s="210"/>
      <c r="BH132" s="210"/>
    </row>
    <row r="133" spans="1:60" outlineLevel="1" x14ac:dyDescent="0.25">
      <c r="A133" s="243">
        <v>50</v>
      </c>
      <c r="B133" s="244" t="s">
        <v>330</v>
      </c>
      <c r="C133" s="262" t="s">
        <v>331</v>
      </c>
      <c r="D133" s="245" t="s">
        <v>194</v>
      </c>
      <c r="E133" s="246">
        <v>55.83</v>
      </c>
      <c r="F133" s="247"/>
      <c r="G133" s="248">
        <f>ROUND(E133*F133,2)</f>
        <v>0</v>
      </c>
      <c r="H133" s="247"/>
      <c r="I133" s="248">
        <f>ROUND(E133*H133,2)</f>
        <v>0</v>
      </c>
      <c r="J133" s="247"/>
      <c r="K133" s="248">
        <f>ROUND(E133*J133,2)</f>
        <v>0</v>
      </c>
      <c r="L133" s="248">
        <v>21</v>
      </c>
      <c r="M133" s="248">
        <f>G133*(1+L133/100)</f>
        <v>0</v>
      </c>
      <c r="N133" s="246">
        <v>2.1000000000000001E-4</v>
      </c>
      <c r="O133" s="246">
        <f>ROUND(E133*N133,2)</f>
        <v>0.01</v>
      </c>
      <c r="P133" s="246">
        <v>0</v>
      </c>
      <c r="Q133" s="246">
        <f>ROUND(E133*P133,2)</f>
        <v>0</v>
      </c>
      <c r="R133" s="248"/>
      <c r="S133" s="248" t="s">
        <v>175</v>
      </c>
      <c r="T133" s="249" t="s">
        <v>175</v>
      </c>
      <c r="U133" s="231">
        <v>0.05</v>
      </c>
      <c r="V133" s="231">
        <f>ROUND(E133*U133,2)</f>
        <v>2.79</v>
      </c>
      <c r="W133" s="231"/>
      <c r="X133" s="231" t="s">
        <v>176</v>
      </c>
      <c r="Y133" s="231" t="s">
        <v>177</v>
      </c>
      <c r="Z133" s="210"/>
      <c r="AA133" s="210"/>
      <c r="AB133" s="210"/>
      <c r="AC133" s="210"/>
      <c r="AD133" s="210"/>
      <c r="AE133" s="210"/>
      <c r="AF133" s="210"/>
      <c r="AG133" s="210" t="s">
        <v>178</v>
      </c>
      <c r="AH133" s="210"/>
      <c r="AI133" s="210"/>
      <c r="AJ133" s="210"/>
      <c r="AK133" s="210"/>
      <c r="AL133" s="210"/>
      <c r="AM133" s="210"/>
      <c r="AN133" s="210"/>
      <c r="AO133" s="210"/>
      <c r="AP133" s="210"/>
      <c r="AQ133" s="210"/>
      <c r="AR133" s="210"/>
      <c r="AS133" s="210"/>
      <c r="AT133" s="210"/>
      <c r="AU133" s="210"/>
      <c r="AV133" s="210"/>
      <c r="AW133" s="210"/>
      <c r="AX133" s="210"/>
      <c r="AY133" s="210"/>
      <c r="AZ133" s="210"/>
      <c r="BA133" s="210"/>
      <c r="BB133" s="210"/>
      <c r="BC133" s="210"/>
      <c r="BD133" s="210"/>
      <c r="BE133" s="210"/>
      <c r="BF133" s="210"/>
      <c r="BG133" s="210"/>
      <c r="BH133" s="210"/>
    </row>
    <row r="134" spans="1:60" outlineLevel="2" x14ac:dyDescent="0.25">
      <c r="A134" s="227"/>
      <c r="B134" s="228"/>
      <c r="C134" s="263" t="s">
        <v>327</v>
      </c>
      <c r="D134" s="233"/>
      <c r="E134" s="234">
        <v>55.83</v>
      </c>
      <c r="F134" s="231"/>
      <c r="G134" s="231"/>
      <c r="H134" s="231"/>
      <c r="I134" s="231"/>
      <c r="J134" s="231"/>
      <c r="K134" s="231"/>
      <c r="L134" s="231"/>
      <c r="M134" s="231"/>
      <c r="N134" s="230"/>
      <c r="O134" s="230"/>
      <c r="P134" s="230"/>
      <c r="Q134" s="230"/>
      <c r="R134" s="231"/>
      <c r="S134" s="231"/>
      <c r="T134" s="231"/>
      <c r="U134" s="231"/>
      <c r="V134" s="231"/>
      <c r="W134" s="231"/>
      <c r="X134" s="231"/>
      <c r="Y134" s="231"/>
      <c r="Z134" s="210"/>
      <c r="AA134" s="210"/>
      <c r="AB134" s="210"/>
      <c r="AC134" s="210"/>
      <c r="AD134" s="210"/>
      <c r="AE134" s="210"/>
      <c r="AF134" s="210"/>
      <c r="AG134" s="210" t="s">
        <v>180</v>
      </c>
      <c r="AH134" s="210">
        <v>0</v>
      </c>
      <c r="AI134" s="210"/>
      <c r="AJ134" s="210"/>
      <c r="AK134" s="210"/>
      <c r="AL134" s="210"/>
      <c r="AM134" s="210"/>
      <c r="AN134" s="210"/>
      <c r="AO134" s="210"/>
      <c r="AP134" s="210"/>
      <c r="AQ134" s="210"/>
      <c r="AR134" s="210"/>
      <c r="AS134" s="210"/>
      <c r="AT134" s="210"/>
      <c r="AU134" s="210"/>
      <c r="AV134" s="210"/>
      <c r="AW134" s="210"/>
      <c r="AX134" s="210"/>
      <c r="AY134" s="210"/>
      <c r="AZ134" s="210"/>
      <c r="BA134" s="210"/>
      <c r="BB134" s="210"/>
      <c r="BC134" s="210"/>
      <c r="BD134" s="210"/>
      <c r="BE134" s="210"/>
      <c r="BF134" s="210"/>
      <c r="BG134" s="210"/>
      <c r="BH134" s="210"/>
    </row>
    <row r="135" spans="1:60" outlineLevel="1" x14ac:dyDescent="0.25">
      <c r="A135" s="243">
        <v>51</v>
      </c>
      <c r="B135" s="244" t="s">
        <v>332</v>
      </c>
      <c r="C135" s="262" t="s">
        <v>333</v>
      </c>
      <c r="D135" s="245" t="s">
        <v>281</v>
      </c>
      <c r="E135" s="246">
        <v>66.061999999999998</v>
      </c>
      <c r="F135" s="247"/>
      <c r="G135" s="248">
        <f>ROUND(E135*F135,2)</f>
        <v>0</v>
      </c>
      <c r="H135" s="247"/>
      <c r="I135" s="248">
        <f>ROUND(E135*H135,2)</f>
        <v>0</v>
      </c>
      <c r="J135" s="247"/>
      <c r="K135" s="248">
        <f>ROUND(E135*J135,2)</f>
        <v>0</v>
      </c>
      <c r="L135" s="248">
        <v>21</v>
      </c>
      <c r="M135" s="248">
        <f>G135*(1+L135/100)</f>
        <v>0</v>
      </c>
      <c r="N135" s="246">
        <v>0</v>
      </c>
      <c r="O135" s="246">
        <f>ROUND(E135*N135,2)</f>
        <v>0</v>
      </c>
      <c r="P135" s="246">
        <v>0</v>
      </c>
      <c r="Q135" s="246">
        <f>ROUND(E135*P135,2)</f>
        <v>0</v>
      </c>
      <c r="R135" s="248"/>
      <c r="S135" s="248" t="s">
        <v>175</v>
      </c>
      <c r="T135" s="249" t="s">
        <v>175</v>
      </c>
      <c r="U135" s="231">
        <v>0.128</v>
      </c>
      <c r="V135" s="231">
        <f>ROUND(E135*U135,2)</f>
        <v>8.4600000000000009</v>
      </c>
      <c r="W135" s="231"/>
      <c r="X135" s="231" t="s">
        <v>176</v>
      </c>
      <c r="Y135" s="231" t="s">
        <v>177</v>
      </c>
      <c r="Z135" s="210"/>
      <c r="AA135" s="210"/>
      <c r="AB135" s="210"/>
      <c r="AC135" s="210"/>
      <c r="AD135" s="210"/>
      <c r="AE135" s="210"/>
      <c r="AF135" s="210"/>
      <c r="AG135" s="210" t="s">
        <v>178</v>
      </c>
      <c r="AH135" s="210"/>
      <c r="AI135" s="210"/>
      <c r="AJ135" s="210"/>
      <c r="AK135" s="210"/>
      <c r="AL135" s="210"/>
      <c r="AM135" s="210"/>
      <c r="AN135" s="210"/>
      <c r="AO135" s="210"/>
      <c r="AP135" s="210"/>
      <c r="AQ135" s="210"/>
      <c r="AR135" s="210"/>
      <c r="AS135" s="210"/>
      <c r="AT135" s="210"/>
      <c r="AU135" s="210"/>
      <c r="AV135" s="210"/>
      <c r="AW135" s="210"/>
      <c r="AX135" s="210"/>
      <c r="AY135" s="210"/>
      <c r="AZ135" s="210"/>
      <c r="BA135" s="210"/>
      <c r="BB135" s="210"/>
      <c r="BC135" s="210"/>
      <c r="BD135" s="210"/>
      <c r="BE135" s="210"/>
      <c r="BF135" s="210"/>
      <c r="BG135" s="210"/>
      <c r="BH135" s="210"/>
    </row>
    <row r="136" spans="1:60" ht="20.399999999999999" outlineLevel="2" x14ac:dyDescent="0.25">
      <c r="A136" s="227"/>
      <c r="B136" s="228"/>
      <c r="C136" s="263" t="s">
        <v>334</v>
      </c>
      <c r="D136" s="233"/>
      <c r="E136" s="234">
        <v>40.841000000000001</v>
      </c>
      <c r="F136" s="231"/>
      <c r="G136" s="231"/>
      <c r="H136" s="231"/>
      <c r="I136" s="231"/>
      <c r="J136" s="231"/>
      <c r="K136" s="231"/>
      <c r="L136" s="231"/>
      <c r="M136" s="231"/>
      <c r="N136" s="230"/>
      <c r="O136" s="230"/>
      <c r="P136" s="230"/>
      <c r="Q136" s="230"/>
      <c r="R136" s="231"/>
      <c r="S136" s="231"/>
      <c r="T136" s="231"/>
      <c r="U136" s="231"/>
      <c r="V136" s="231"/>
      <c r="W136" s="231"/>
      <c r="X136" s="231"/>
      <c r="Y136" s="231"/>
      <c r="Z136" s="210"/>
      <c r="AA136" s="210"/>
      <c r="AB136" s="210"/>
      <c r="AC136" s="210"/>
      <c r="AD136" s="210"/>
      <c r="AE136" s="210"/>
      <c r="AF136" s="210"/>
      <c r="AG136" s="210" t="s">
        <v>180</v>
      </c>
      <c r="AH136" s="210">
        <v>0</v>
      </c>
      <c r="AI136" s="210"/>
      <c r="AJ136" s="210"/>
      <c r="AK136" s="210"/>
      <c r="AL136" s="210"/>
      <c r="AM136" s="210"/>
      <c r="AN136" s="210"/>
      <c r="AO136" s="210"/>
      <c r="AP136" s="210"/>
      <c r="AQ136" s="210"/>
      <c r="AR136" s="210"/>
      <c r="AS136" s="210"/>
      <c r="AT136" s="210"/>
      <c r="AU136" s="210"/>
      <c r="AV136" s="210"/>
      <c r="AW136" s="210"/>
      <c r="AX136" s="210"/>
      <c r="AY136" s="210"/>
      <c r="AZ136" s="210"/>
      <c r="BA136" s="210"/>
      <c r="BB136" s="210"/>
      <c r="BC136" s="210"/>
      <c r="BD136" s="210"/>
      <c r="BE136" s="210"/>
      <c r="BF136" s="210"/>
      <c r="BG136" s="210"/>
      <c r="BH136" s="210"/>
    </row>
    <row r="137" spans="1:60" ht="20.399999999999999" outlineLevel="3" x14ac:dyDescent="0.25">
      <c r="A137" s="227"/>
      <c r="B137" s="228"/>
      <c r="C137" s="263" t="s">
        <v>335</v>
      </c>
      <c r="D137" s="233"/>
      <c r="E137" s="234">
        <v>25.221</v>
      </c>
      <c r="F137" s="231"/>
      <c r="G137" s="231"/>
      <c r="H137" s="231"/>
      <c r="I137" s="231"/>
      <c r="J137" s="231"/>
      <c r="K137" s="231"/>
      <c r="L137" s="231"/>
      <c r="M137" s="231"/>
      <c r="N137" s="230"/>
      <c r="O137" s="230"/>
      <c r="P137" s="230"/>
      <c r="Q137" s="230"/>
      <c r="R137" s="231"/>
      <c r="S137" s="231"/>
      <c r="T137" s="231"/>
      <c r="U137" s="231"/>
      <c r="V137" s="231"/>
      <c r="W137" s="231"/>
      <c r="X137" s="231"/>
      <c r="Y137" s="231"/>
      <c r="Z137" s="210"/>
      <c r="AA137" s="210"/>
      <c r="AB137" s="210"/>
      <c r="AC137" s="210"/>
      <c r="AD137" s="210"/>
      <c r="AE137" s="210"/>
      <c r="AF137" s="210"/>
      <c r="AG137" s="210" t="s">
        <v>180</v>
      </c>
      <c r="AH137" s="210">
        <v>0</v>
      </c>
      <c r="AI137" s="210"/>
      <c r="AJ137" s="210"/>
      <c r="AK137" s="210"/>
      <c r="AL137" s="210"/>
      <c r="AM137" s="210"/>
      <c r="AN137" s="210"/>
      <c r="AO137" s="210"/>
      <c r="AP137" s="210"/>
      <c r="AQ137" s="210"/>
      <c r="AR137" s="210"/>
      <c r="AS137" s="210"/>
      <c r="AT137" s="210"/>
      <c r="AU137" s="210"/>
      <c r="AV137" s="210"/>
      <c r="AW137" s="210"/>
      <c r="AX137" s="210"/>
      <c r="AY137" s="210"/>
      <c r="AZ137" s="210"/>
      <c r="BA137" s="210"/>
      <c r="BB137" s="210"/>
      <c r="BC137" s="210"/>
      <c r="BD137" s="210"/>
      <c r="BE137" s="210"/>
      <c r="BF137" s="210"/>
      <c r="BG137" s="210"/>
      <c r="BH137" s="210"/>
    </row>
    <row r="138" spans="1:60" outlineLevel="1" x14ac:dyDescent="0.25">
      <c r="A138" s="243">
        <v>52</v>
      </c>
      <c r="B138" s="244" t="s">
        <v>336</v>
      </c>
      <c r="C138" s="262" t="s">
        <v>337</v>
      </c>
      <c r="D138" s="245" t="s">
        <v>281</v>
      </c>
      <c r="E138" s="246">
        <v>23.120999999999999</v>
      </c>
      <c r="F138" s="247"/>
      <c r="G138" s="248">
        <f>ROUND(E138*F138,2)</f>
        <v>0</v>
      </c>
      <c r="H138" s="247"/>
      <c r="I138" s="248">
        <f>ROUND(E138*H138,2)</f>
        <v>0</v>
      </c>
      <c r="J138" s="247"/>
      <c r="K138" s="248">
        <f>ROUND(E138*J138,2)</f>
        <v>0</v>
      </c>
      <c r="L138" s="248">
        <v>21</v>
      </c>
      <c r="M138" s="248">
        <f>G138*(1+L138/100)</f>
        <v>0</v>
      </c>
      <c r="N138" s="246">
        <v>3.2000000000000003E-4</v>
      </c>
      <c r="O138" s="246">
        <f>ROUND(E138*N138,2)</f>
        <v>0.01</v>
      </c>
      <c r="P138" s="246">
        <v>0</v>
      </c>
      <c r="Q138" s="246">
        <f>ROUND(E138*P138,2)</f>
        <v>0</v>
      </c>
      <c r="R138" s="248"/>
      <c r="S138" s="248" t="s">
        <v>175</v>
      </c>
      <c r="T138" s="249" t="s">
        <v>175</v>
      </c>
      <c r="U138" s="231">
        <v>0.23599999999999999</v>
      </c>
      <c r="V138" s="231">
        <f>ROUND(E138*U138,2)</f>
        <v>5.46</v>
      </c>
      <c r="W138" s="231"/>
      <c r="X138" s="231" t="s">
        <v>176</v>
      </c>
      <c r="Y138" s="231" t="s">
        <v>177</v>
      </c>
      <c r="Z138" s="210"/>
      <c r="AA138" s="210"/>
      <c r="AB138" s="210"/>
      <c r="AC138" s="210"/>
      <c r="AD138" s="210"/>
      <c r="AE138" s="210"/>
      <c r="AF138" s="210"/>
      <c r="AG138" s="210" t="s">
        <v>178</v>
      </c>
      <c r="AH138" s="210"/>
      <c r="AI138" s="210"/>
      <c r="AJ138" s="210"/>
      <c r="AK138" s="210"/>
      <c r="AL138" s="210"/>
      <c r="AM138" s="210"/>
      <c r="AN138" s="210"/>
      <c r="AO138" s="210"/>
      <c r="AP138" s="210"/>
      <c r="AQ138" s="210"/>
      <c r="AR138" s="210"/>
      <c r="AS138" s="210"/>
      <c r="AT138" s="210"/>
      <c r="AU138" s="210"/>
      <c r="AV138" s="210"/>
      <c r="AW138" s="210"/>
      <c r="AX138" s="210"/>
      <c r="AY138" s="210"/>
      <c r="AZ138" s="210"/>
      <c r="BA138" s="210"/>
      <c r="BB138" s="210"/>
      <c r="BC138" s="210"/>
      <c r="BD138" s="210"/>
      <c r="BE138" s="210"/>
      <c r="BF138" s="210"/>
      <c r="BG138" s="210"/>
      <c r="BH138" s="210"/>
    </row>
    <row r="139" spans="1:60" ht="30.6" outlineLevel="2" x14ac:dyDescent="0.25">
      <c r="A139" s="227"/>
      <c r="B139" s="228"/>
      <c r="C139" s="263" t="s">
        <v>338</v>
      </c>
      <c r="D139" s="233"/>
      <c r="E139" s="234">
        <v>23.120999999999999</v>
      </c>
      <c r="F139" s="231"/>
      <c r="G139" s="231"/>
      <c r="H139" s="231"/>
      <c r="I139" s="231"/>
      <c r="J139" s="231"/>
      <c r="K139" s="231"/>
      <c r="L139" s="231"/>
      <c r="M139" s="231"/>
      <c r="N139" s="230"/>
      <c r="O139" s="230"/>
      <c r="P139" s="230"/>
      <c r="Q139" s="230"/>
      <c r="R139" s="231"/>
      <c r="S139" s="231"/>
      <c r="T139" s="231"/>
      <c r="U139" s="231"/>
      <c r="V139" s="231"/>
      <c r="W139" s="231"/>
      <c r="X139" s="231"/>
      <c r="Y139" s="231"/>
      <c r="Z139" s="210"/>
      <c r="AA139" s="210"/>
      <c r="AB139" s="210"/>
      <c r="AC139" s="210"/>
      <c r="AD139" s="210"/>
      <c r="AE139" s="210"/>
      <c r="AF139" s="210"/>
      <c r="AG139" s="210" t="s">
        <v>180</v>
      </c>
      <c r="AH139" s="210">
        <v>0</v>
      </c>
      <c r="AI139" s="210"/>
      <c r="AJ139" s="210"/>
      <c r="AK139" s="210"/>
      <c r="AL139" s="210"/>
      <c r="AM139" s="210"/>
      <c r="AN139" s="210"/>
      <c r="AO139" s="210"/>
      <c r="AP139" s="210"/>
      <c r="AQ139" s="210"/>
      <c r="AR139" s="210"/>
      <c r="AS139" s="210"/>
      <c r="AT139" s="210"/>
      <c r="AU139" s="210"/>
      <c r="AV139" s="210"/>
      <c r="AW139" s="210"/>
      <c r="AX139" s="210"/>
      <c r="AY139" s="210"/>
      <c r="AZ139" s="210"/>
      <c r="BA139" s="210"/>
      <c r="BB139" s="210"/>
      <c r="BC139" s="210"/>
      <c r="BD139" s="210"/>
      <c r="BE139" s="210"/>
      <c r="BF139" s="210"/>
      <c r="BG139" s="210"/>
      <c r="BH139" s="210"/>
    </row>
    <row r="140" spans="1:60" outlineLevel="1" x14ac:dyDescent="0.25">
      <c r="A140" s="243">
        <v>53</v>
      </c>
      <c r="B140" s="244" t="s">
        <v>339</v>
      </c>
      <c r="C140" s="262" t="s">
        <v>340</v>
      </c>
      <c r="D140" s="245" t="s">
        <v>281</v>
      </c>
      <c r="E140" s="246">
        <v>23.120999999999999</v>
      </c>
      <c r="F140" s="247"/>
      <c r="G140" s="248">
        <f>ROUND(E140*F140,2)</f>
        <v>0</v>
      </c>
      <c r="H140" s="247"/>
      <c r="I140" s="248">
        <f>ROUND(E140*H140,2)</f>
        <v>0</v>
      </c>
      <c r="J140" s="247"/>
      <c r="K140" s="248">
        <f>ROUND(E140*J140,2)</f>
        <v>0</v>
      </c>
      <c r="L140" s="248">
        <v>21</v>
      </c>
      <c r="M140" s="248">
        <f>G140*(1+L140/100)</f>
        <v>0</v>
      </c>
      <c r="N140" s="246">
        <v>0</v>
      </c>
      <c r="O140" s="246">
        <f>ROUND(E140*N140,2)</f>
        <v>0</v>
      </c>
      <c r="P140" s="246">
        <v>0</v>
      </c>
      <c r="Q140" s="246">
        <f>ROUND(E140*P140,2)</f>
        <v>0</v>
      </c>
      <c r="R140" s="248"/>
      <c r="S140" s="248" t="s">
        <v>175</v>
      </c>
      <c r="T140" s="249" t="s">
        <v>175</v>
      </c>
      <c r="U140" s="231">
        <v>0.154</v>
      </c>
      <c r="V140" s="231">
        <f>ROUND(E140*U140,2)</f>
        <v>3.56</v>
      </c>
      <c r="W140" s="231"/>
      <c r="X140" s="231" t="s">
        <v>176</v>
      </c>
      <c r="Y140" s="231" t="s">
        <v>177</v>
      </c>
      <c r="Z140" s="210"/>
      <c r="AA140" s="210"/>
      <c r="AB140" s="210"/>
      <c r="AC140" s="210"/>
      <c r="AD140" s="210"/>
      <c r="AE140" s="210"/>
      <c r="AF140" s="210"/>
      <c r="AG140" s="210" t="s">
        <v>178</v>
      </c>
      <c r="AH140" s="210"/>
      <c r="AI140" s="210"/>
      <c r="AJ140" s="210"/>
      <c r="AK140" s="210"/>
      <c r="AL140" s="210"/>
      <c r="AM140" s="210"/>
      <c r="AN140" s="210"/>
      <c r="AO140" s="210"/>
      <c r="AP140" s="210"/>
      <c r="AQ140" s="210"/>
      <c r="AR140" s="210"/>
      <c r="AS140" s="210"/>
      <c r="AT140" s="210"/>
      <c r="AU140" s="210"/>
      <c r="AV140" s="210"/>
      <c r="AW140" s="210"/>
      <c r="AX140" s="210"/>
      <c r="AY140" s="210"/>
      <c r="AZ140" s="210"/>
      <c r="BA140" s="210"/>
      <c r="BB140" s="210"/>
      <c r="BC140" s="210"/>
      <c r="BD140" s="210"/>
      <c r="BE140" s="210"/>
      <c r="BF140" s="210"/>
      <c r="BG140" s="210"/>
      <c r="BH140" s="210"/>
    </row>
    <row r="141" spans="1:60" ht="30.6" outlineLevel="2" x14ac:dyDescent="0.25">
      <c r="A141" s="227"/>
      <c r="B141" s="228"/>
      <c r="C141" s="263" t="s">
        <v>338</v>
      </c>
      <c r="D141" s="233"/>
      <c r="E141" s="234">
        <v>23.120999999999999</v>
      </c>
      <c r="F141" s="231"/>
      <c r="G141" s="231"/>
      <c r="H141" s="231"/>
      <c r="I141" s="231"/>
      <c r="J141" s="231"/>
      <c r="K141" s="231"/>
      <c r="L141" s="231"/>
      <c r="M141" s="231"/>
      <c r="N141" s="230"/>
      <c r="O141" s="230"/>
      <c r="P141" s="230"/>
      <c r="Q141" s="230"/>
      <c r="R141" s="231"/>
      <c r="S141" s="231"/>
      <c r="T141" s="231"/>
      <c r="U141" s="231"/>
      <c r="V141" s="231"/>
      <c r="W141" s="231"/>
      <c r="X141" s="231"/>
      <c r="Y141" s="231"/>
      <c r="Z141" s="210"/>
      <c r="AA141" s="210"/>
      <c r="AB141" s="210"/>
      <c r="AC141" s="210"/>
      <c r="AD141" s="210"/>
      <c r="AE141" s="210"/>
      <c r="AF141" s="210"/>
      <c r="AG141" s="210" t="s">
        <v>180</v>
      </c>
      <c r="AH141" s="210">
        <v>0</v>
      </c>
      <c r="AI141" s="210"/>
      <c r="AJ141" s="210"/>
      <c r="AK141" s="210"/>
      <c r="AL141" s="210"/>
      <c r="AM141" s="210"/>
      <c r="AN141" s="210"/>
      <c r="AO141" s="210"/>
      <c r="AP141" s="210"/>
      <c r="AQ141" s="210"/>
      <c r="AR141" s="210"/>
      <c r="AS141" s="210"/>
      <c r="AT141" s="210"/>
      <c r="AU141" s="210"/>
      <c r="AV141" s="210"/>
      <c r="AW141" s="210"/>
      <c r="AX141" s="210"/>
      <c r="AY141" s="210"/>
      <c r="AZ141" s="210"/>
      <c r="BA141" s="210"/>
      <c r="BB141" s="210"/>
      <c r="BC141" s="210"/>
      <c r="BD141" s="210"/>
      <c r="BE141" s="210"/>
      <c r="BF141" s="210"/>
      <c r="BG141" s="210"/>
      <c r="BH141" s="210"/>
    </row>
    <row r="142" spans="1:60" outlineLevel="1" x14ac:dyDescent="0.25">
      <c r="A142" s="243">
        <v>54</v>
      </c>
      <c r="B142" s="244" t="s">
        <v>341</v>
      </c>
      <c r="C142" s="262" t="s">
        <v>342</v>
      </c>
      <c r="D142" s="245" t="s">
        <v>194</v>
      </c>
      <c r="E142" s="246">
        <v>55.83</v>
      </c>
      <c r="F142" s="247"/>
      <c r="G142" s="248">
        <f>ROUND(E142*F142,2)</f>
        <v>0</v>
      </c>
      <c r="H142" s="247"/>
      <c r="I142" s="248">
        <f>ROUND(E142*H142,2)</f>
        <v>0</v>
      </c>
      <c r="J142" s="247"/>
      <c r="K142" s="248">
        <f>ROUND(E142*J142,2)</f>
        <v>0</v>
      </c>
      <c r="L142" s="248">
        <v>21</v>
      </c>
      <c r="M142" s="248">
        <f>G142*(1+L142/100)</f>
        <v>0</v>
      </c>
      <c r="N142" s="246">
        <v>6.9300000000000004E-3</v>
      </c>
      <c r="O142" s="246">
        <f>ROUND(E142*N142,2)</f>
        <v>0.39</v>
      </c>
      <c r="P142" s="246">
        <v>0</v>
      </c>
      <c r="Q142" s="246">
        <f>ROUND(E142*P142,2)</f>
        <v>0</v>
      </c>
      <c r="R142" s="248"/>
      <c r="S142" s="248" t="s">
        <v>175</v>
      </c>
      <c r="T142" s="249" t="s">
        <v>175</v>
      </c>
      <c r="U142" s="231">
        <v>1.3466</v>
      </c>
      <c r="V142" s="231">
        <f>ROUND(E142*U142,2)</f>
        <v>75.180000000000007</v>
      </c>
      <c r="W142" s="231"/>
      <c r="X142" s="231" t="s">
        <v>176</v>
      </c>
      <c r="Y142" s="231" t="s">
        <v>177</v>
      </c>
      <c r="Z142" s="210"/>
      <c r="AA142" s="210"/>
      <c r="AB142" s="210"/>
      <c r="AC142" s="210"/>
      <c r="AD142" s="210"/>
      <c r="AE142" s="210"/>
      <c r="AF142" s="210"/>
      <c r="AG142" s="210" t="s">
        <v>178</v>
      </c>
      <c r="AH142" s="210"/>
      <c r="AI142" s="210"/>
      <c r="AJ142" s="210"/>
      <c r="AK142" s="210"/>
      <c r="AL142" s="210"/>
      <c r="AM142" s="210"/>
      <c r="AN142" s="210"/>
      <c r="AO142" s="210"/>
      <c r="AP142" s="210"/>
      <c r="AQ142" s="210"/>
      <c r="AR142" s="210"/>
      <c r="AS142" s="210"/>
      <c r="AT142" s="210"/>
      <c r="AU142" s="210"/>
      <c r="AV142" s="210"/>
      <c r="AW142" s="210"/>
      <c r="AX142" s="210"/>
      <c r="AY142" s="210"/>
      <c r="AZ142" s="210"/>
      <c r="BA142" s="210"/>
      <c r="BB142" s="210"/>
      <c r="BC142" s="210"/>
      <c r="BD142" s="210"/>
      <c r="BE142" s="210"/>
      <c r="BF142" s="210"/>
      <c r="BG142" s="210"/>
      <c r="BH142" s="210"/>
    </row>
    <row r="143" spans="1:60" outlineLevel="2" x14ac:dyDescent="0.25">
      <c r="A143" s="227"/>
      <c r="B143" s="228"/>
      <c r="C143" s="263" t="s">
        <v>327</v>
      </c>
      <c r="D143" s="233"/>
      <c r="E143" s="234">
        <v>55.83</v>
      </c>
      <c r="F143" s="231"/>
      <c r="G143" s="231"/>
      <c r="H143" s="231"/>
      <c r="I143" s="231"/>
      <c r="J143" s="231"/>
      <c r="K143" s="231"/>
      <c r="L143" s="231"/>
      <c r="M143" s="231"/>
      <c r="N143" s="230"/>
      <c r="O143" s="230"/>
      <c r="P143" s="230"/>
      <c r="Q143" s="230"/>
      <c r="R143" s="231"/>
      <c r="S143" s="231"/>
      <c r="T143" s="231"/>
      <c r="U143" s="231"/>
      <c r="V143" s="231"/>
      <c r="W143" s="231"/>
      <c r="X143" s="231"/>
      <c r="Y143" s="231"/>
      <c r="Z143" s="210"/>
      <c r="AA143" s="210"/>
      <c r="AB143" s="210"/>
      <c r="AC143" s="210"/>
      <c r="AD143" s="210"/>
      <c r="AE143" s="210"/>
      <c r="AF143" s="210"/>
      <c r="AG143" s="210" t="s">
        <v>180</v>
      </c>
      <c r="AH143" s="210">
        <v>0</v>
      </c>
      <c r="AI143" s="210"/>
      <c r="AJ143" s="210"/>
      <c r="AK143" s="210"/>
      <c r="AL143" s="210"/>
      <c r="AM143" s="210"/>
      <c r="AN143" s="210"/>
      <c r="AO143" s="210"/>
      <c r="AP143" s="210"/>
      <c r="AQ143" s="210"/>
      <c r="AR143" s="210"/>
      <c r="AS143" s="210"/>
      <c r="AT143" s="210"/>
      <c r="AU143" s="210"/>
      <c r="AV143" s="210"/>
      <c r="AW143" s="210"/>
      <c r="AX143" s="210"/>
      <c r="AY143" s="210"/>
      <c r="AZ143" s="210"/>
      <c r="BA143" s="210"/>
      <c r="BB143" s="210"/>
      <c r="BC143" s="210"/>
      <c r="BD143" s="210"/>
      <c r="BE143" s="210"/>
      <c r="BF143" s="210"/>
      <c r="BG143" s="210"/>
      <c r="BH143" s="210"/>
    </row>
    <row r="144" spans="1:60" ht="20.399999999999999" outlineLevel="1" x14ac:dyDescent="0.25">
      <c r="A144" s="243">
        <v>55</v>
      </c>
      <c r="B144" s="244" t="s">
        <v>343</v>
      </c>
      <c r="C144" s="262" t="s">
        <v>344</v>
      </c>
      <c r="D144" s="245" t="s">
        <v>194</v>
      </c>
      <c r="E144" s="246">
        <v>34.17</v>
      </c>
      <c r="F144" s="247"/>
      <c r="G144" s="248">
        <f>ROUND(E144*F144,2)</f>
        <v>0</v>
      </c>
      <c r="H144" s="247"/>
      <c r="I144" s="248">
        <f>ROUND(E144*H144,2)</f>
        <v>0</v>
      </c>
      <c r="J144" s="247"/>
      <c r="K144" s="248">
        <f>ROUND(E144*J144,2)</f>
        <v>0</v>
      </c>
      <c r="L144" s="248">
        <v>21</v>
      </c>
      <c r="M144" s="248">
        <f>G144*(1+L144/100)</f>
        <v>0</v>
      </c>
      <c r="N144" s="246">
        <v>0.01</v>
      </c>
      <c r="O144" s="246">
        <f>ROUND(E144*N144,2)</f>
        <v>0.34</v>
      </c>
      <c r="P144" s="246">
        <v>0</v>
      </c>
      <c r="Q144" s="246">
        <f>ROUND(E144*P144,2)</f>
        <v>0</v>
      </c>
      <c r="R144" s="248"/>
      <c r="S144" s="248" t="s">
        <v>298</v>
      </c>
      <c r="T144" s="249" t="s">
        <v>299</v>
      </c>
      <c r="U144" s="231">
        <v>0</v>
      </c>
      <c r="V144" s="231">
        <f>ROUND(E144*U144,2)</f>
        <v>0</v>
      </c>
      <c r="W144" s="231"/>
      <c r="X144" s="231" t="s">
        <v>176</v>
      </c>
      <c r="Y144" s="231" t="s">
        <v>177</v>
      </c>
      <c r="Z144" s="210"/>
      <c r="AA144" s="210"/>
      <c r="AB144" s="210"/>
      <c r="AC144" s="210"/>
      <c r="AD144" s="210"/>
      <c r="AE144" s="210"/>
      <c r="AF144" s="210"/>
      <c r="AG144" s="210" t="s">
        <v>178</v>
      </c>
      <c r="AH144" s="210"/>
      <c r="AI144" s="210"/>
      <c r="AJ144" s="210"/>
      <c r="AK144" s="210"/>
      <c r="AL144" s="210"/>
      <c r="AM144" s="210"/>
      <c r="AN144" s="210"/>
      <c r="AO144" s="210"/>
      <c r="AP144" s="210"/>
      <c r="AQ144" s="210"/>
      <c r="AR144" s="210"/>
      <c r="AS144" s="210"/>
      <c r="AT144" s="210"/>
      <c r="AU144" s="210"/>
      <c r="AV144" s="210"/>
      <c r="AW144" s="210"/>
      <c r="AX144" s="210"/>
      <c r="AY144" s="210"/>
      <c r="AZ144" s="210"/>
      <c r="BA144" s="210"/>
      <c r="BB144" s="210"/>
      <c r="BC144" s="210"/>
      <c r="BD144" s="210"/>
      <c r="BE144" s="210"/>
      <c r="BF144" s="210"/>
      <c r="BG144" s="210"/>
      <c r="BH144" s="210"/>
    </row>
    <row r="145" spans="1:60" outlineLevel="2" x14ac:dyDescent="0.25">
      <c r="A145" s="227"/>
      <c r="B145" s="228"/>
      <c r="C145" s="263" t="s">
        <v>345</v>
      </c>
      <c r="D145" s="233"/>
      <c r="E145" s="234">
        <v>34.17</v>
      </c>
      <c r="F145" s="231"/>
      <c r="G145" s="231"/>
      <c r="H145" s="231"/>
      <c r="I145" s="231"/>
      <c r="J145" s="231"/>
      <c r="K145" s="231"/>
      <c r="L145" s="231"/>
      <c r="M145" s="231"/>
      <c r="N145" s="230"/>
      <c r="O145" s="230"/>
      <c r="P145" s="230"/>
      <c r="Q145" s="230"/>
      <c r="R145" s="231"/>
      <c r="S145" s="231"/>
      <c r="T145" s="231"/>
      <c r="U145" s="231"/>
      <c r="V145" s="231"/>
      <c r="W145" s="231"/>
      <c r="X145" s="231"/>
      <c r="Y145" s="231"/>
      <c r="Z145" s="210"/>
      <c r="AA145" s="210"/>
      <c r="AB145" s="210"/>
      <c r="AC145" s="210"/>
      <c r="AD145" s="210"/>
      <c r="AE145" s="210"/>
      <c r="AF145" s="210"/>
      <c r="AG145" s="210" t="s">
        <v>180</v>
      </c>
      <c r="AH145" s="210">
        <v>0</v>
      </c>
      <c r="AI145" s="210"/>
      <c r="AJ145" s="210"/>
      <c r="AK145" s="210"/>
      <c r="AL145" s="210"/>
      <c r="AM145" s="210"/>
      <c r="AN145" s="210"/>
      <c r="AO145" s="210"/>
      <c r="AP145" s="210"/>
      <c r="AQ145" s="210"/>
      <c r="AR145" s="210"/>
      <c r="AS145" s="210"/>
      <c r="AT145" s="210"/>
      <c r="AU145" s="210"/>
      <c r="AV145" s="210"/>
      <c r="AW145" s="210"/>
      <c r="AX145" s="210"/>
      <c r="AY145" s="210"/>
      <c r="AZ145" s="210"/>
      <c r="BA145" s="210"/>
      <c r="BB145" s="210"/>
      <c r="BC145" s="210"/>
      <c r="BD145" s="210"/>
      <c r="BE145" s="210"/>
      <c r="BF145" s="210"/>
      <c r="BG145" s="210"/>
      <c r="BH145" s="210"/>
    </row>
    <row r="146" spans="1:60" outlineLevel="1" x14ac:dyDescent="0.25">
      <c r="A146" s="243">
        <v>56</v>
      </c>
      <c r="B146" s="244" t="s">
        <v>346</v>
      </c>
      <c r="C146" s="262" t="s">
        <v>347</v>
      </c>
      <c r="D146" s="245" t="s">
        <v>186</v>
      </c>
      <c r="E146" s="246">
        <v>15</v>
      </c>
      <c r="F146" s="247"/>
      <c r="G146" s="248">
        <f>ROUND(E146*F146,2)</f>
        <v>0</v>
      </c>
      <c r="H146" s="247"/>
      <c r="I146" s="248">
        <f>ROUND(E146*H146,2)</f>
        <v>0</v>
      </c>
      <c r="J146" s="247"/>
      <c r="K146" s="248">
        <f>ROUND(E146*J146,2)</f>
        <v>0</v>
      </c>
      <c r="L146" s="248">
        <v>21</v>
      </c>
      <c r="M146" s="248">
        <f>G146*(1+L146/100)</f>
        <v>0</v>
      </c>
      <c r="N146" s="246">
        <v>4.0000000000000002E-4</v>
      </c>
      <c r="O146" s="246">
        <f>ROUND(E146*N146,2)</f>
        <v>0.01</v>
      </c>
      <c r="P146" s="246">
        <v>0</v>
      </c>
      <c r="Q146" s="246">
        <f>ROUND(E146*P146,2)</f>
        <v>0</v>
      </c>
      <c r="R146" s="248" t="s">
        <v>214</v>
      </c>
      <c r="S146" s="248" t="s">
        <v>175</v>
      </c>
      <c r="T146" s="249" t="s">
        <v>175</v>
      </c>
      <c r="U146" s="231">
        <v>0</v>
      </c>
      <c r="V146" s="231">
        <f>ROUND(E146*U146,2)</f>
        <v>0</v>
      </c>
      <c r="W146" s="231"/>
      <c r="X146" s="231" t="s">
        <v>215</v>
      </c>
      <c r="Y146" s="231" t="s">
        <v>177</v>
      </c>
      <c r="Z146" s="210"/>
      <c r="AA146" s="210"/>
      <c r="AB146" s="210"/>
      <c r="AC146" s="210"/>
      <c r="AD146" s="210"/>
      <c r="AE146" s="210"/>
      <c r="AF146" s="210"/>
      <c r="AG146" s="210" t="s">
        <v>216</v>
      </c>
      <c r="AH146" s="210"/>
      <c r="AI146" s="210"/>
      <c r="AJ146" s="210"/>
      <c r="AK146" s="210"/>
      <c r="AL146" s="210"/>
      <c r="AM146" s="210"/>
      <c r="AN146" s="210"/>
      <c r="AO146" s="210"/>
      <c r="AP146" s="210"/>
      <c r="AQ146" s="210"/>
      <c r="AR146" s="210"/>
      <c r="AS146" s="210"/>
      <c r="AT146" s="210"/>
      <c r="AU146" s="210"/>
      <c r="AV146" s="210"/>
      <c r="AW146" s="210"/>
      <c r="AX146" s="210"/>
      <c r="AY146" s="210"/>
      <c r="AZ146" s="210"/>
      <c r="BA146" s="210"/>
      <c r="BB146" s="210"/>
      <c r="BC146" s="210"/>
      <c r="BD146" s="210"/>
      <c r="BE146" s="210"/>
      <c r="BF146" s="210"/>
      <c r="BG146" s="210"/>
      <c r="BH146" s="210"/>
    </row>
    <row r="147" spans="1:60" outlineLevel="2" x14ac:dyDescent="0.25">
      <c r="A147" s="227"/>
      <c r="B147" s="228"/>
      <c r="C147" s="263" t="s">
        <v>348</v>
      </c>
      <c r="D147" s="233"/>
      <c r="E147" s="234">
        <v>15</v>
      </c>
      <c r="F147" s="231"/>
      <c r="G147" s="231"/>
      <c r="H147" s="231"/>
      <c r="I147" s="231"/>
      <c r="J147" s="231"/>
      <c r="K147" s="231"/>
      <c r="L147" s="231"/>
      <c r="M147" s="231"/>
      <c r="N147" s="230"/>
      <c r="O147" s="230"/>
      <c r="P147" s="230"/>
      <c r="Q147" s="230"/>
      <c r="R147" s="231"/>
      <c r="S147" s="231"/>
      <c r="T147" s="231"/>
      <c r="U147" s="231"/>
      <c r="V147" s="231"/>
      <c r="W147" s="231"/>
      <c r="X147" s="231"/>
      <c r="Y147" s="231"/>
      <c r="Z147" s="210"/>
      <c r="AA147" s="210"/>
      <c r="AB147" s="210"/>
      <c r="AC147" s="210"/>
      <c r="AD147" s="210"/>
      <c r="AE147" s="210"/>
      <c r="AF147" s="210"/>
      <c r="AG147" s="210" t="s">
        <v>180</v>
      </c>
      <c r="AH147" s="210">
        <v>0</v>
      </c>
      <c r="AI147" s="210"/>
      <c r="AJ147" s="210"/>
      <c r="AK147" s="210"/>
      <c r="AL147" s="210"/>
      <c r="AM147" s="210"/>
      <c r="AN147" s="210"/>
      <c r="AO147" s="210"/>
      <c r="AP147" s="210"/>
      <c r="AQ147" s="210"/>
      <c r="AR147" s="210"/>
      <c r="AS147" s="210"/>
      <c r="AT147" s="210"/>
      <c r="AU147" s="210"/>
      <c r="AV147" s="210"/>
      <c r="AW147" s="210"/>
      <c r="AX147" s="210"/>
      <c r="AY147" s="210"/>
      <c r="AZ147" s="210"/>
      <c r="BA147" s="210"/>
      <c r="BB147" s="210"/>
      <c r="BC147" s="210"/>
      <c r="BD147" s="210"/>
      <c r="BE147" s="210"/>
      <c r="BF147" s="210"/>
      <c r="BG147" s="210"/>
      <c r="BH147" s="210"/>
    </row>
    <row r="148" spans="1:60" outlineLevel="1" x14ac:dyDescent="0.25">
      <c r="A148" s="243">
        <v>57</v>
      </c>
      <c r="B148" s="244" t="s">
        <v>349</v>
      </c>
      <c r="C148" s="262" t="s">
        <v>350</v>
      </c>
      <c r="D148" s="245" t="s">
        <v>351</v>
      </c>
      <c r="E148" s="246">
        <v>586.21500000000003</v>
      </c>
      <c r="F148" s="247"/>
      <c r="G148" s="248">
        <f>ROUND(E148*F148,2)</f>
        <v>0</v>
      </c>
      <c r="H148" s="247"/>
      <c r="I148" s="248">
        <f>ROUND(E148*H148,2)</f>
        <v>0</v>
      </c>
      <c r="J148" s="247"/>
      <c r="K148" s="248">
        <f>ROUND(E148*J148,2)</f>
        <v>0</v>
      </c>
      <c r="L148" s="248">
        <v>21</v>
      </c>
      <c r="M148" s="248">
        <f>G148*(1+L148/100)</f>
        <v>0</v>
      </c>
      <c r="N148" s="246">
        <v>1E-3</v>
      </c>
      <c r="O148" s="246">
        <f>ROUND(E148*N148,2)</f>
        <v>0.59</v>
      </c>
      <c r="P148" s="246">
        <v>0</v>
      </c>
      <c r="Q148" s="246">
        <f>ROUND(E148*P148,2)</f>
        <v>0</v>
      </c>
      <c r="R148" s="248" t="s">
        <v>214</v>
      </c>
      <c r="S148" s="248" t="s">
        <v>175</v>
      </c>
      <c r="T148" s="249" t="s">
        <v>175</v>
      </c>
      <c r="U148" s="231">
        <v>0</v>
      </c>
      <c r="V148" s="231">
        <f>ROUND(E148*U148,2)</f>
        <v>0</v>
      </c>
      <c r="W148" s="231"/>
      <c r="X148" s="231" t="s">
        <v>215</v>
      </c>
      <c r="Y148" s="231" t="s">
        <v>177</v>
      </c>
      <c r="Z148" s="210"/>
      <c r="AA148" s="210"/>
      <c r="AB148" s="210"/>
      <c r="AC148" s="210"/>
      <c r="AD148" s="210"/>
      <c r="AE148" s="210"/>
      <c r="AF148" s="210"/>
      <c r="AG148" s="210" t="s">
        <v>216</v>
      </c>
      <c r="AH148" s="210"/>
      <c r="AI148" s="210"/>
      <c r="AJ148" s="210"/>
      <c r="AK148" s="210"/>
      <c r="AL148" s="210"/>
      <c r="AM148" s="210"/>
      <c r="AN148" s="210"/>
      <c r="AO148" s="210"/>
      <c r="AP148" s="210"/>
      <c r="AQ148" s="210"/>
      <c r="AR148" s="210"/>
      <c r="AS148" s="210"/>
      <c r="AT148" s="210"/>
      <c r="AU148" s="210"/>
      <c r="AV148" s="210"/>
      <c r="AW148" s="210"/>
      <c r="AX148" s="210"/>
      <c r="AY148" s="210"/>
      <c r="AZ148" s="210"/>
      <c r="BA148" s="210"/>
      <c r="BB148" s="210"/>
      <c r="BC148" s="210"/>
      <c r="BD148" s="210"/>
      <c r="BE148" s="210"/>
      <c r="BF148" s="210"/>
      <c r="BG148" s="210"/>
      <c r="BH148" s="210"/>
    </row>
    <row r="149" spans="1:60" outlineLevel="2" x14ac:dyDescent="0.25">
      <c r="A149" s="227"/>
      <c r="B149" s="228"/>
      <c r="C149" s="263" t="s">
        <v>352</v>
      </c>
      <c r="D149" s="233"/>
      <c r="E149" s="234">
        <v>586.21500000000003</v>
      </c>
      <c r="F149" s="231"/>
      <c r="G149" s="231"/>
      <c r="H149" s="231"/>
      <c r="I149" s="231"/>
      <c r="J149" s="231"/>
      <c r="K149" s="231"/>
      <c r="L149" s="231"/>
      <c r="M149" s="231"/>
      <c r="N149" s="230"/>
      <c r="O149" s="230"/>
      <c r="P149" s="230"/>
      <c r="Q149" s="230"/>
      <c r="R149" s="231"/>
      <c r="S149" s="231"/>
      <c r="T149" s="231"/>
      <c r="U149" s="231"/>
      <c r="V149" s="231"/>
      <c r="W149" s="231"/>
      <c r="X149" s="231"/>
      <c r="Y149" s="231"/>
      <c r="Z149" s="210"/>
      <c r="AA149" s="210"/>
      <c r="AB149" s="210"/>
      <c r="AC149" s="210"/>
      <c r="AD149" s="210"/>
      <c r="AE149" s="210"/>
      <c r="AF149" s="210"/>
      <c r="AG149" s="210" t="s">
        <v>180</v>
      </c>
      <c r="AH149" s="210">
        <v>0</v>
      </c>
      <c r="AI149" s="210"/>
      <c r="AJ149" s="210"/>
      <c r="AK149" s="210"/>
      <c r="AL149" s="210"/>
      <c r="AM149" s="210"/>
      <c r="AN149" s="210"/>
      <c r="AO149" s="210"/>
      <c r="AP149" s="210"/>
      <c r="AQ149" s="210"/>
      <c r="AR149" s="210"/>
      <c r="AS149" s="210"/>
      <c r="AT149" s="210"/>
      <c r="AU149" s="210"/>
      <c r="AV149" s="210"/>
      <c r="AW149" s="210"/>
      <c r="AX149" s="210"/>
      <c r="AY149" s="210"/>
      <c r="AZ149" s="210"/>
      <c r="BA149" s="210"/>
      <c r="BB149" s="210"/>
      <c r="BC149" s="210"/>
      <c r="BD149" s="210"/>
      <c r="BE149" s="210"/>
      <c r="BF149" s="210"/>
      <c r="BG149" s="210"/>
      <c r="BH149" s="210"/>
    </row>
    <row r="150" spans="1:60" outlineLevel="1" x14ac:dyDescent="0.25">
      <c r="A150" s="243">
        <v>58</v>
      </c>
      <c r="B150" s="244" t="s">
        <v>353</v>
      </c>
      <c r="C150" s="262" t="s">
        <v>354</v>
      </c>
      <c r="D150" s="245" t="s">
        <v>194</v>
      </c>
      <c r="E150" s="246">
        <v>66.863410000000002</v>
      </c>
      <c r="F150" s="247"/>
      <c r="G150" s="248">
        <f>ROUND(E150*F150,2)</f>
        <v>0</v>
      </c>
      <c r="H150" s="247"/>
      <c r="I150" s="248">
        <f>ROUND(E150*H150,2)</f>
        <v>0</v>
      </c>
      <c r="J150" s="247"/>
      <c r="K150" s="248">
        <f>ROUND(E150*J150,2)</f>
        <v>0</v>
      </c>
      <c r="L150" s="248">
        <v>21</v>
      </c>
      <c r="M150" s="248">
        <f>G150*(1+L150/100)</f>
        <v>0</v>
      </c>
      <c r="N150" s="246">
        <v>2.3800000000000002E-2</v>
      </c>
      <c r="O150" s="246">
        <f>ROUND(E150*N150,2)</f>
        <v>1.59</v>
      </c>
      <c r="P150" s="246">
        <v>0</v>
      </c>
      <c r="Q150" s="246">
        <f>ROUND(E150*P150,2)</f>
        <v>0</v>
      </c>
      <c r="R150" s="248" t="s">
        <v>214</v>
      </c>
      <c r="S150" s="248" t="s">
        <v>175</v>
      </c>
      <c r="T150" s="249" t="s">
        <v>175</v>
      </c>
      <c r="U150" s="231">
        <v>0</v>
      </c>
      <c r="V150" s="231">
        <f>ROUND(E150*U150,2)</f>
        <v>0</v>
      </c>
      <c r="W150" s="231"/>
      <c r="X150" s="231" t="s">
        <v>215</v>
      </c>
      <c r="Y150" s="231" t="s">
        <v>177</v>
      </c>
      <c r="Z150" s="210"/>
      <c r="AA150" s="210"/>
      <c r="AB150" s="210"/>
      <c r="AC150" s="210"/>
      <c r="AD150" s="210"/>
      <c r="AE150" s="210"/>
      <c r="AF150" s="210"/>
      <c r="AG150" s="210" t="s">
        <v>216</v>
      </c>
      <c r="AH150" s="210"/>
      <c r="AI150" s="210"/>
      <c r="AJ150" s="210"/>
      <c r="AK150" s="210"/>
      <c r="AL150" s="210"/>
      <c r="AM150" s="210"/>
      <c r="AN150" s="210"/>
      <c r="AO150" s="210"/>
      <c r="AP150" s="210"/>
      <c r="AQ150" s="210"/>
      <c r="AR150" s="210"/>
      <c r="AS150" s="210"/>
      <c r="AT150" s="210"/>
      <c r="AU150" s="210"/>
      <c r="AV150" s="210"/>
      <c r="AW150" s="210"/>
      <c r="AX150" s="210"/>
      <c r="AY150" s="210"/>
      <c r="AZ150" s="210"/>
      <c r="BA150" s="210"/>
      <c r="BB150" s="210"/>
      <c r="BC150" s="210"/>
      <c r="BD150" s="210"/>
      <c r="BE150" s="210"/>
      <c r="BF150" s="210"/>
      <c r="BG150" s="210"/>
      <c r="BH150" s="210"/>
    </row>
    <row r="151" spans="1:60" outlineLevel="2" x14ac:dyDescent="0.25">
      <c r="A151" s="227"/>
      <c r="B151" s="228"/>
      <c r="C151" s="263" t="s">
        <v>355</v>
      </c>
      <c r="D151" s="233"/>
      <c r="E151" s="234">
        <v>64.204499999999996</v>
      </c>
      <c r="F151" s="231"/>
      <c r="G151" s="231"/>
      <c r="H151" s="231"/>
      <c r="I151" s="231"/>
      <c r="J151" s="231"/>
      <c r="K151" s="231"/>
      <c r="L151" s="231"/>
      <c r="M151" s="231"/>
      <c r="N151" s="230"/>
      <c r="O151" s="230"/>
      <c r="P151" s="230"/>
      <c r="Q151" s="230"/>
      <c r="R151" s="231"/>
      <c r="S151" s="231"/>
      <c r="T151" s="231"/>
      <c r="U151" s="231"/>
      <c r="V151" s="231"/>
      <c r="W151" s="231"/>
      <c r="X151" s="231"/>
      <c r="Y151" s="231"/>
      <c r="Z151" s="210"/>
      <c r="AA151" s="210"/>
      <c r="AB151" s="210"/>
      <c r="AC151" s="210"/>
      <c r="AD151" s="210"/>
      <c r="AE151" s="210"/>
      <c r="AF151" s="210"/>
      <c r="AG151" s="210" t="s">
        <v>180</v>
      </c>
      <c r="AH151" s="210">
        <v>0</v>
      </c>
      <c r="AI151" s="210"/>
      <c r="AJ151" s="210"/>
      <c r="AK151" s="210"/>
      <c r="AL151" s="210"/>
      <c r="AM151" s="210"/>
      <c r="AN151" s="210"/>
      <c r="AO151" s="210"/>
      <c r="AP151" s="210"/>
      <c r="AQ151" s="210"/>
      <c r="AR151" s="210"/>
      <c r="AS151" s="210"/>
      <c r="AT151" s="210"/>
      <c r="AU151" s="210"/>
      <c r="AV151" s="210"/>
      <c r="AW151" s="210"/>
      <c r="AX151" s="210"/>
      <c r="AY151" s="210"/>
      <c r="AZ151" s="210"/>
      <c r="BA151" s="210"/>
      <c r="BB151" s="210"/>
      <c r="BC151" s="210"/>
      <c r="BD151" s="210"/>
      <c r="BE151" s="210"/>
      <c r="BF151" s="210"/>
      <c r="BG151" s="210"/>
      <c r="BH151" s="210"/>
    </row>
    <row r="152" spans="1:60" ht="30.6" outlineLevel="3" x14ac:dyDescent="0.25">
      <c r="A152" s="227"/>
      <c r="B152" s="228"/>
      <c r="C152" s="263" t="s">
        <v>356</v>
      </c>
      <c r="D152" s="233"/>
      <c r="E152" s="234">
        <v>2.6589200000000002</v>
      </c>
      <c r="F152" s="231"/>
      <c r="G152" s="231"/>
      <c r="H152" s="231"/>
      <c r="I152" s="231"/>
      <c r="J152" s="231"/>
      <c r="K152" s="231"/>
      <c r="L152" s="231"/>
      <c r="M152" s="231"/>
      <c r="N152" s="230"/>
      <c r="O152" s="230"/>
      <c r="P152" s="230"/>
      <c r="Q152" s="230"/>
      <c r="R152" s="231"/>
      <c r="S152" s="231"/>
      <c r="T152" s="231"/>
      <c r="U152" s="231"/>
      <c r="V152" s="231"/>
      <c r="W152" s="231"/>
      <c r="X152" s="231"/>
      <c r="Y152" s="231"/>
      <c r="Z152" s="210"/>
      <c r="AA152" s="210"/>
      <c r="AB152" s="210"/>
      <c r="AC152" s="210"/>
      <c r="AD152" s="210"/>
      <c r="AE152" s="210"/>
      <c r="AF152" s="210"/>
      <c r="AG152" s="210" t="s">
        <v>180</v>
      </c>
      <c r="AH152" s="210">
        <v>0</v>
      </c>
      <c r="AI152" s="210"/>
      <c r="AJ152" s="210"/>
      <c r="AK152" s="210"/>
      <c r="AL152" s="210"/>
      <c r="AM152" s="210"/>
      <c r="AN152" s="210"/>
      <c r="AO152" s="210"/>
      <c r="AP152" s="210"/>
      <c r="AQ152" s="210"/>
      <c r="AR152" s="210"/>
      <c r="AS152" s="210"/>
      <c r="AT152" s="210"/>
      <c r="AU152" s="210"/>
      <c r="AV152" s="210"/>
      <c r="AW152" s="210"/>
      <c r="AX152" s="210"/>
      <c r="AY152" s="210"/>
      <c r="AZ152" s="210"/>
      <c r="BA152" s="210"/>
      <c r="BB152" s="210"/>
      <c r="BC152" s="210"/>
      <c r="BD152" s="210"/>
      <c r="BE152" s="210"/>
      <c r="BF152" s="210"/>
      <c r="BG152" s="210"/>
      <c r="BH152" s="210"/>
    </row>
    <row r="153" spans="1:60" outlineLevel="1" x14ac:dyDescent="0.25">
      <c r="A153" s="227">
        <v>59</v>
      </c>
      <c r="B153" s="228" t="s">
        <v>357</v>
      </c>
      <c r="C153" s="267" t="s">
        <v>358</v>
      </c>
      <c r="D153" s="229" t="s">
        <v>0</v>
      </c>
      <c r="E153" s="260"/>
      <c r="F153" s="232"/>
      <c r="G153" s="231">
        <f>ROUND(E153*F153,2)</f>
        <v>0</v>
      </c>
      <c r="H153" s="232"/>
      <c r="I153" s="231">
        <f>ROUND(E153*H153,2)</f>
        <v>0</v>
      </c>
      <c r="J153" s="232"/>
      <c r="K153" s="231">
        <f>ROUND(E153*J153,2)</f>
        <v>0</v>
      </c>
      <c r="L153" s="231">
        <v>21</v>
      </c>
      <c r="M153" s="231">
        <f>G153*(1+L153/100)</f>
        <v>0</v>
      </c>
      <c r="N153" s="230">
        <v>0</v>
      </c>
      <c r="O153" s="230">
        <f>ROUND(E153*N153,2)</f>
        <v>0</v>
      </c>
      <c r="P153" s="230">
        <v>0</v>
      </c>
      <c r="Q153" s="230">
        <f>ROUND(E153*P153,2)</f>
        <v>0</v>
      </c>
      <c r="R153" s="231"/>
      <c r="S153" s="231" t="s">
        <v>175</v>
      </c>
      <c r="T153" s="231" t="s">
        <v>175</v>
      </c>
      <c r="U153" s="231">
        <v>0</v>
      </c>
      <c r="V153" s="231">
        <f>ROUND(E153*U153,2)</f>
        <v>0</v>
      </c>
      <c r="W153" s="231"/>
      <c r="X153" s="231" t="s">
        <v>286</v>
      </c>
      <c r="Y153" s="231" t="s">
        <v>177</v>
      </c>
      <c r="Z153" s="210"/>
      <c r="AA153" s="210"/>
      <c r="AB153" s="210"/>
      <c r="AC153" s="210"/>
      <c r="AD153" s="210"/>
      <c r="AE153" s="210"/>
      <c r="AF153" s="210"/>
      <c r="AG153" s="210" t="s">
        <v>287</v>
      </c>
      <c r="AH153" s="210"/>
      <c r="AI153" s="210"/>
      <c r="AJ153" s="210"/>
      <c r="AK153" s="210"/>
      <c r="AL153" s="210"/>
      <c r="AM153" s="210"/>
      <c r="AN153" s="210"/>
      <c r="AO153" s="210"/>
      <c r="AP153" s="210"/>
      <c r="AQ153" s="210"/>
      <c r="AR153" s="210"/>
      <c r="AS153" s="210"/>
      <c r="AT153" s="210"/>
      <c r="AU153" s="210"/>
      <c r="AV153" s="210"/>
      <c r="AW153" s="210"/>
      <c r="AX153" s="210"/>
      <c r="AY153" s="210"/>
      <c r="AZ153" s="210"/>
      <c r="BA153" s="210"/>
      <c r="BB153" s="210"/>
      <c r="BC153" s="210"/>
      <c r="BD153" s="210"/>
      <c r="BE153" s="210"/>
      <c r="BF153" s="210"/>
      <c r="BG153" s="210"/>
      <c r="BH153" s="210"/>
    </row>
    <row r="154" spans="1:60" x14ac:dyDescent="0.25">
      <c r="A154" s="236" t="s">
        <v>170</v>
      </c>
      <c r="B154" s="237" t="s">
        <v>112</v>
      </c>
      <c r="C154" s="261" t="s">
        <v>113</v>
      </c>
      <c r="D154" s="238"/>
      <c r="E154" s="239"/>
      <c r="F154" s="240"/>
      <c r="G154" s="240">
        <f>SUMIF(AG155:AG175,"&lt;&gt;NOR",G155:G175)</f>
        <v>0</v>
      </c>
      <c r="H154" s="240"/>
      <c r="I154" s="240">
        <f>SUM(I155:I175)</f>
        <v>0</v>
      </c>
      <c r="J154" s="240"/>
      <c r="K154" s="240">
        <f>SUM(K155:K175)</f>
        <v>0</v>
      </c>
      <c r="L154" s="240"/>
      <c r="M154" s="240">
        <f>SUM(M155:M175)</f>
        <v>0</v>
      </c>
      <c r="N154" s="239"/>
      <c r="O154" s="239">
        <f>SUM(O155:O175)</f>
        <v>1.92</v>
      </c>
      <c r="P154" s="239"/>
      <c r="Q154" s="239">
        <f>SUM(Q155:Q175)</f>
        <v>0</v>
      </c>
      <c r="R154" s="240"/>
      <c r="S154" s="240"/>
      <c r="T154" s="241"/>
      <c r="U154" s="235"/>
      <c r="V154" s="235">
        <f>SUM(V155:V175)</f>
        <v>119.72</v>
      </c>
      <c r="W154" s="235"/>
      <c r="X154" s="235"/>
      <c r="Y154" s="235"/>
      <c r="AG154" t="s">
        <v>171</v>
      </c>
    </row>
    <row r="155" spans="1:60" ht="20.399999999999999" outlineLevel="1" x14ac:dyDescent="0.25">
      <c r="A155" s="243">
        <v>60</v>
      </c>
      <c r="B155" s="244" t="s">
        <v>359</v>
      </c>
      <c r="C155" s="262" t="s">
        <v>360</v>
      </c>
      <c r="D155" s="245" t="s">
        <v>194</v>
      </c>
      <c r="E155" s="246">
        <v>69.372</v>
      </c>
      <c r="F155" s="247"/>
      <c r="G155" s="248">
        <f>ROUND(E155*F155,2)</f>
        <v>0</v>
      </c>
      <c r="H155" s="247"/>
      <c r="I155" s="248">
        <f>ROUND(E155*H155,2)</f>
        <v>0</v>
      </c>
      <c r="J155" s="247"/>
      <c r="K155" s="248">
        <f>ROUND(E155*J155,2)</f>
        <v>0</v>
      </c>
      <c r="L155" s="248">
        <v>21</v>
      </c>
      <c r="M155" s="248">
        <f>G155*(1+L155/100)</f>
        <v>0</v>
      </c>
      <c r="N155" s="246">
        <v>1.6000000000000001E-4</v>
      </c>
      <c r="O155" s="246">
        <f>ROUND(E155*N155,2)</f>
        <v>0.01</v>
      </c>
      <c r="P155" s="246">
        <v>0</v>
      </c>
      <c r="Q155" s="246">
        <f>ROUND(E155*P155,2)</f>
        <v>0</v>
      </c>
      <c r="R155" s="248"/>
      <c r="S155" s="248" t="s">
        <v>175</v>
      </c>
      <c r="T155" s="249" t="s">
        <v>175</v>
      </c>
      <c r="U155" s="231">
        <v>0.05</v>
      </c>
      <c r="V155" s="231">
        <f>ROUND(E155*U155,2)</f>
        <v>3.47</v>
      </c>
      <c r="W155" s="231"/>
      <c r="X155" s="231" t="s">
        <v>176</v>
      </c>
      <c r="Y155" s="231" t="s">
        <v>177</v>
      </c>
      <c r="Z155" s="210"/>
      <c r="AA155" s="210"/>
      <c r="AB155" s="210"/>
      <c r="AC155" s="210"/>
      <c r="AD155" s="210"/>
      <c r="AE155" s="210"/>
      <c r="AF155" s="210"/>
      <c r="AG155" s="210" t="s">
        <v>178</v>
      </c>
      <c r="AH155" s="210"/>
      <c r="AI155" s="210"/>
      <c r="AJ155" s="210"/>
      <c r="AK155" s="210"/>
      <c r="AL155" s="210"/>
      <c r="AM155" s="210"/>
      <c r="AN155" s="210"/>
      <c r="AO155" s="210"/>
      <c r="AP155" s="210"/>
      <c r="AQ155" s="210"/>
      <c r="AR155" s="210"/>
      <c r="AS155" s="210"/>
      <c r="AT155" s="210"/>
      <c r="AU155" s="210"/>
      <c r="AV155" s="210"/>
      <c r="AW155" s="210"/>
      <c r="AX155" s="210"/>
      <c r="AY155" s="210"/>
      <c r="AZ155" s="210"/>
      <c r="BA155" s="210"/>
      <c r="BB155" s="210"/>
      <c r="BC155" s="210"/>
      <c r="BD155" s="210"/>
      <c r="BE155" s="210"/>
      <c r="BF155" s="210"/>
      <c r="BG155" s="210"/>
      <c r="BH155" s="210"/>
    </row>
    <row r="156" spans="1:60" outlineLevel="2" x14ac:dyDescent="0.25">
      <c r="A156" s="227"/>
      <c r="B156" s="228"/>
      <c r="C156" s="264" t="s">
        <v>361</v>
      </c>
      <c r="D156" s="250"/>
      <c r="E156" s="250"/>
      <c r="F156" s="250"/>
      <c r="G156" s="250"/>
      <c r="H156" s="231"/>
      <c r="I156" s="231"/>
      <c r="J156" s="231"/>
      <c r="K156" s="231"/>
      <c r="L156" s="231"/>
      <c r="M156" s="231"/>
      <c r="N156" s="230"/>
      <c r="O156" s="230"/>
      <c r="P156" s="230"/>
      <c r="Q156" s="230"/>
      <c r="R156" s="231"/>
      <c r="S156" s="231"/>
      <c r="T156" s="231"/>
      <c r="U156" s="231"/>
      <c r="V156" s="231"/>
      <c r="W156" s="231"/>
      <c r="X156" s="231"/>
      <c r="Y156" s="231"/>
      <c r="Z156" s="210"/>
      <c r="AA156" s="210"/>
      <c r="AB156" s="210"/>
      <c r="AC156" s="210"/>
      <c r="AD156" s="210"/>
      <c r="AE156" s="210"/>
      <c r="AF156" s="210"/>
      <c r="AG156" s="210" t="s">
        <v>188</v>
      </c>
      <c r="AH156" s="210"/>
      <c r="AI156" s="210"/>
      <c r="AJ156" s="210"/>
      <c r="AK156" s="210"/>
      <c r="AL156" s="210"/>
      <c r="AM156" s="210"/>
      <c r="AN156" s="210"/>
      <c r="AO156" s="210"/>
      <c r="AP156" s="210"/>
      <c r="AQ156" s="210"/>
      <c r="AR156" s="210"/>
      <c r="AS156" s="210"/>
      <c r="AT156" s="210"/>
      <c r="AU156" s="210"/>
      <c r="AV156" s="210"/>
      <c r="AW156" s="210"/>
      <c r="AX156" s="210"/>
      <c r="AY156" s="210"/>
      <c r="AZ156" s="210"/>
      <c r="BA156" s="210"/>
      <c r="BB156" s="210"/>
      <c r="BC156" s="210"/>
      <c r="BD156" s="210"/>
      <c r="BE156" s="210"/>
      <c r="BF156" s="210"/>
      <c r="BG156" s="210"/>
      <c r="BH156" s="210"/>
    </row>
    <row r="157" spans="1:60" ht="40.799999999999997" outlineLevel="2" x14ac:dyDescent="0.25">
      <c r="A157" s="227"/>
      <c r="B157" s="228"/>
      <c r="C157" s="263" t="s">
        <v>362</v>
      </c>
      <c r="D157" s="233"/>
      <c r="E157" s="234">
        <v>70.971999999999994</v>
      </c>
      <c r="F157" s="231"/>
      <c r="G157" s="231"/>
      <c r="H157" s="231"/>
      <c r="I157" s="231"/>
      <c r="J157" s="231"/>
      <c r="K157" s="231"/>
      <c r="L157" s="231"/>
      <c r="M157" s="231"/>
      <c r="N157" s="230"/>
      <c r="O157" s="230"/>
      <c r="P157" s="230"/>
      <c r="Q157" s="230"/>
      <c r="R157" s="231"/>
      <c r="S157" s="231"/>
      <c r="T157" s="231"/>
      <c r="U157" s="231"/>
      <c r="V157" s="231"/>
      <c r="W157" s="231"/>
      <c r="X157" s="231"/>
      <c r="Y157" s="231"/>
      <c r="Z157" s="210"/>
      <c r="AA157" s="210"/>
      <c r="AB157" s="210"/>
      <c r="AC157" s="210"/>
      <c r="AD157" s="210"/>
      <c r="AE157" s="210"/>
      <c r="AF157" s="210"/>
      <c r="AG157" s="210" t="s">
        <v>180</v>
      </c>
      <c r="AH157" s="210">
        <v>0</v>
      </c>
      <c r="AI157" s="210"/>
      <c r="AJ157" s="210"/>
      <c r="AK157" s="210"/>
      <c r="AL157" s="210"/>
      <c r="AM157" s="210"/>
      <c r="AN157" s="210"/>
      <c r="AO157" s="210"/>
      <c r="AP157" s="210"/>
      <c r="AQ157" s="210"/>
      <c r="AR157" s="210"/>
      <c r="AS157" s="210"/>
      <c r="AT157" s="210"/>
      <c r="AU157" s="210"/>
      <c r="AV157" s="210"/>
      <c r="AW157" s="210"/>
      <c r="AX157" s="210"/>
      <c r="AY157" s="210"/>
      <c r="AZ157" s="210"/>
      <c r="BA157" s="210"/>
      <c r="BB157" s="210"/>
      <c r="BC157" s="210"/>
      <c r="BD157" s="210"/>
      <c r="BE157" s="210"/>
      <c r="BF157" s="210"/>
      <c r="BG157" s="210"/>
      <c r="BH157" s="210"/>
    </row>
    <row r="158" spans="1:60" outlineLevel="3" x14ac:dyDescent="0.25">
      <c r="A158" s="227"/>
      <c r="B158" s="228"/>
      <c r="C158" s="263" t="s">
        <v>363</v>
      </c>
      <c r="D158" s="233"/>
      <c r="E158" s="234">
        <v>-1.6</v>
      </c>
      <c r="F158" s="231"/>
      <c r="G158" s="231"/>
      <c r="H158" s="231"/>
      <c r="I158" s="231"/>
      <c r="J158" s="231"/>
      <c r="K158" s="231"/>
      <c r="L158" s="231"/>
      <c r="M158" s="231"/>
      <c r="N158" s="230"/>
      <c r="O158" s="230"/>
      <c r="P158" s="230"/>
      <c r="Q158" s="230"/>
      <c r="R158" s="231"/>
      <c r="S158" s="231"/>
      <c r="T158" s="231"/>
      <c r="U158" s="231"/>
      <c r="V158" s="231"/>
      <c r="W158" s="231"/>
      <c r="X158" s="231"/>
      <c r="Y158" s="231"/>
      <c r="Z158" s="210"/>
      <c r="AA158" s="210"/>
      <c r="AB158" s="210"/>
      <c r="AC158" s="210"/>
      <c r="AD158" s="210"/>
      <c r="AE158" s="210"/>
      <c r="AF158" s="210"/>
      <c r="AG158" s="210" t="s">
        <v>180</v>
      </c>
      <c r="AH158" s="210">
        <v>0</v>
      </c>
      <c r="AI158" s="210"/>
      <c r="AJ158" s="210"/>
      <c r="AK158" s="210"/>
      <c r="AL158" s="210"/>
      <c r="AM158" s="210"/>
      <c r="AN158" s="210"/>
      <c r="AO158" s="210"/>
      <c r="AP158" s="210"/>
      <c r="AQ158" s="210"/>
      <c r="AR158" s="210"/>
      <c r="AS158" s="210"/>
      <c r="AT158" s="210"/>
      <c r="AU158" s="210"/>
      <c r="AV158" s="210"/>
      <c r="AW158" s="210"/>
      <c r="AX158" s="210"/>
      <c r="AY158" s="210"/>
      <c r="AZ158" s="210"/>
      <c r="BA158" s="210"/>
      <c r="BB158" s="210"/>
      <c r="BC158" s="210"/>
      <c r="BD158" s="210"/>
      <c r="BE158" s="210"/>
      <c r="BF158" s="210"/>
      <c r="BG158" s="210"/>
      <c r="BH158" s="210"/>
    </row>
    <row r="159" spans="1:60" ht="20.399999999999999" outlineLevel="1" x14ac:dyDescent="0.25">
      <c r="A159" s="243">
        <v>61</v>
      </c>
      <c r="B159" s="244" t="s">
        <v>364</v>
      </c>
      <c r="C159" s="262" t="s">
        <v>365</v>
      </c>
      <c r="D159" s="245" t="s">
        <v>281</v>
      </c>
      <c r="E159" s="246">
        <v>14</v>
      </c>
      <c r="F159" s="247"/>
      <c r="G159" s="248">
        <f>ROUND(E159*F159,2)</f>
        <v>0</v>
      </c>
      <c r="H159" s="247"/>
      <c r="I159" s="248">
        <f>ROUND(E159*H159,2)</f>
        <v>0</v>
      </c>
      <c r="J159" s="247"/>
      <c r="K159" s="248">
        <f>ROUND(E159*J159,2)</f>
        <v>0</v>
      </c>
      <c r="L159" s="248">
        <v>21</v>
      </c>
      <c r="M159" s="248">
        <f>G159*(1+L159/100)</f>
        <v>0</v>
      </c>
      <c r="N159" s="246">
        <v>0</v>
      </c>
      <c r="O159" s="246">
        <f>ROUND(E159*N159,2)</f>
        <v>0</v>
      </c>
      <c r="P159" s="246">
        <v>0</v>
      </c>
      <c r="Q159" s="246">
        <f>ROUND(E159*P159,2)</f>
        <v>0</v>
      </c>
      <c r="R159" s="248"/>
      <c r="S159" s="248" t="s">
        <v>175</v>
      </c>
      <c r="T159" s="249" t="s">
        <v>175</v>
      </c>
      <c r="U159" s="231">
        <v>0.5</v>
      </c>
      <c r="V159" s="231">
        <f>ROUND(E159*U159,2)</f>
        <v>7</v>
      </c>
      <c r="W159" s="231"/>
      <c r="X159" s="231" t="s">
        <v>176</v>
      </c>
      <c r="Y159" s="231" t="s">
        <v>177</v>
      </c>
      <c r="Z159" s="210"/>
      <c r="AA159" s="210"/>
      <c r="AB159" s="210"/>
      <c r="AC159" s="210"/>
      <c r="AD159" s="210"/>
      <c r="AE159" s="210"/>
      <c r="AF159" s="210"/>
      <c r="AG159" s="210" t="s">
        <v>178</v>
      </c>
      <c r="AH159" s="210"/>
      <c r="AI159" s="210"/>
      <c r="AJ159" s="210"/>
      <c r="AK159" s="210"/>
      <c r="AL159" s="210"/>
      <c r="AM159" s="210"/>
      <c r="AN159" s="210"/>
      <c r="AO159" s="210"/>
      <c r="AP159" s="210"/>
      <c r="AQ159" s="210"/>
      <c r="AR159" s="210"/>
      <c r="AS159" s="210"/>
      <c r="AT159" s="210"/>
      <c r="AU159" s="210"/>
      <c r="AV159" s="210"/>
      <c r="AW159" s="210"/>
      <c r="AX159" s="210"/>
      <c r="AY159" s="210"/>
      <c r="AZ159" s="210"/>
      <c r="BA159" s="210"/>
      <c r="BB159" s="210"/>
      <c r="BC159" s="210"/>
      <c r="BD159" s="210"/>
      <c r="BE159" s="210"/>
      <c r="BF159" s="210"/>
      <c r="BG159" s="210"/>
      <c r="BH159" s="210"/>
    </row>
    <row r="160" spans="1:60" outlineLevel="2" x14ac:dyDescent="0.25">
      <c r="A160" s="227"/>
      <c r="B160" s="228"/>
      <c r="C160" s="263" t="s">
        <v>366</v>
      </c>
      <c r="D160" s="233"/>
      <c r="E160" s="234">
        <v>14</v>
      </c>
      <c r="F160" s="231"/>
      <c r="G160" s="231"/>
      <c r="H160" s="231"/>
      <c r="I160" s="231"/>
      <c r="J160" s="231"/>
      <c r="K160" s="231"/>
      <c r="L160" s="231"/>
      <c r="M160" s="231"/>
      <c r="N160" s="230"/>
      <c r="O160" s="230"/>
      <c r="P160" s="230"/>
      <c r="Q160" s="230"/>
      <c r="R160" s="231"/>
      <c r="S160" s="231"/>
      <c r="T160" s="231"/>
      <c r="U160" s="231"/>
      <c r="V160" s="231"/>
      <c r="W160" s="231"/>
      <c r="X160" s="231"/>
      <c r="Y160" s="231"/>
      <c r="Z160" s="210"/>
      <c r="AA160" s="210"/>
      <c r="AB160" s="210"/>
      <c r="AC160" s="210"/>
      <c r="AD160" s="210"/>
      <c r="AE160" s="210"/>
      <c r="AF160" s="210"/>
      <c r="AG160" s="210" t="s">
        <v>180</v>
      </c>
      <c r="AH160" s="210">
        <v>0</v>
      </c>
      <c r="AI160" s="210"/>
      <c r="AJ160" s="210"/>
      <c r="AK160" s="210"/>
      <c r="AL160" s="210"/>
      <c r="AM160" s="210"/>
      <c r="AN160" s="210"/>
      <c r="AO160" s="210"/>
      <c r="AP160" s="210"/>
      <c r="AQ160" s="210"/>
      <c r="AR160" s="210"/>
      <c r="AS160" s="210"/>
      <c r="AT160" s="210"/>
      <c r="AU160" s="210"/>
      <c r="AV160" s="210"/>
      <c r="AW160" s="210"/>
      <c r="AX160" s="210"/>
      <c r="AY160" s="210"/>
      <c r="AZ160" s="210"/>
      <c r="BA160" s="210"/>
      <c r="BB160" s="210"/>
      <c r="BC160" s="210"/>
      <c r="BD160" s="210"/>
      <c r="BE160" s="210"/>
      <c r="BF160" s="210"/>
      <c r="BG160" s="210"/>
      <c r="BH160" s="210"/>
    </row>
    <row r="161" spans="1:60" outlineLevel="1" x14ac:dyDescent="0.25">
      <c r="A161" s="243">
        <v>62</v>
      </c>
      <c r="B161" s="244" t="s">
        <v>367</v>
      </c>
      <c r="C161" s="262" t="s">
        <v>368</v>
      </c>
      <c r="D161" s="245" t="s">
        <v>186</v>
      </c>
      <c r="E161" s="246">
        <v>120</v>
      </c>
      <c r="F161" s="247"/>
      <c r="G161" s="248">
        <f>ROUND(E161*F161,2)</f>
        <v>0</v>
      </c>
      <c r="H161" s="247"/>
      <c r="I161" s="248">
        <f>ROUND(E161*H161,2)</f>
        <v>0</v>
      </c>
      <c r="J161" s="247"/>
      <c r="K161" s="248">
        <f>ROUND(E161*J161,2)</f>
        <v>0</v>
      </c>
      <c r="L161" s="248">
        <v>21</v>
      </c>
      <c r="M161" s="248">
        <f>G161*(1+L161/100)</f>
        <v>0</v>
      </c>
      <c r="N161" s="246">
        <v>0</v>
      </c>
      <c r="O161" s="246">
        <f>ROUND(E161*N161,2)</f>
        <v>0</v>
      </c>
      <c r="P161" s="246">
        <v>0</v>
      </c>
      <c r="Q161" s="246">
        <f>ROUND(E161*P161,2)</f>
        <v>0</v>
      </c>
      <c r="R161" s="248"/>
      <c r="S161" s="248" t="s">
        <v>175</v>
      </c>
      <c r="T161" s="249" t="s">
        <v>175</v>
      </c>
      <c r="U161" s="231">
        <v>0.11</v>
      </c>
      <c r="V161" s="231">
        <f>ROUND(E161*U161,2)</f>
        <v>13.2</v>
      </c>
      <c r="W161" s="231"/>
      <c r="X161" s="231" t="s">
        <v>176</v>
      </c>
      <c r="Y161" s="231" t="s">
        <v>177</v>
      </c>
      <c r="Z161" s="210"/>
      <c r="AA161" s="210"/>
      <c r="AB161" s="210"/>
      <c r="AC161" s="210"/>
      <c r="AD161" s="210"/>
      <c r="AE161" s="210"/>
      <c r="AF161" s="210"/>
      <c r="AG161" s="210" t="s">
        <v>178</v>
      </c>
      <c r="AH161" s="210"/>
      <c r="AI161" s="210"/>
      <c r="AJ161" s="210"/>
      <c r="AK161" s="210"/>
      <c r="AL161" s="210"/>
      <c r="AM161" s="210"/>
      <c r="AN161" s="210"/>
      <c r="AO161" s="210"/>
      <c r="AP161" s="210"/>
      <c r="AQ161" s="210"/>
      <c r="AR161" s="210"/>
      <c r="AS161" s="210"/>
      <c r="AT161" s="210"/>
      <c r="AU161" s="210"/>
      <c r="AV161" s="210"/>
      <c r="AW161" s="210"/>
      <c r="AX161" s="210"/>
      <c r="AY161" s="210"/>
      <c r="AZ161" s="210"/>
      <c r="BA161" s="210"/>
      <c r="BB161" s="210"/>
      <c r="BC161" s="210"/>
      <c r="BD161" s="210"/>
      <c r="BE161" s="210"/>
      <c r="BF161" s="210"/>
      <c r="BG161" s="210"/>
      <c r="BH161" s="210"/>
    </row>
    <row r="162" spans="1:60" outlineLevel="2" x14ac:dyDescent="0.25">
      <c r="A162" s="227"/>
      <c r="B162" s="228"/>
      <c r="C162" s="263" t="s">
        <v>369</v>
      </c>
      <c r="D162" s="233"/>
      <c r="E162" s="234">
        <v>120</v>
      </c>
      <c r="F162" s="231"/>
      <c r="G162" s="231"/>
      <c r="H162" s="231"/>
      <c r="I162" s="231"/>
      <c r="J162" s="231"/>
      <c r="K162" s="231"/>
      <c r="L162" s="231"/>
      <c r="M162" s="231"/>
      <c r="N162" s="230"/>
      <c r="O162" s="230"/>
      <c r="P162" s="230"/>
      <c r="Q162" s="230"/>
      <c r="R162" s="231"/>
      <c r="S162" s="231"/>
      <c r="T162" s="231"/>
      <c r="U162" s="231"/>
      <c r="V162" s="231"/>
      <c r="W162" s="231"/>
      <c r="X162" s="231"/>
      <c r="Y162" s="231"/>
      <c r="Z162" s="210"/>
      <c r="AA162" s="210"/>
      <c r="AB162" s="210"/>
      <c r="AC162" s="210"/>
      <c r="AD162" s="210"/>
      <c r="AE162" s="210"/>
      <c r="AF162" s="210"/>
      <c r="AG162" s="210" t="s">
        <v>180</v>
      </c>
      <c r="AH162" s="210">
        <v>0</v>
      </c>
      <c r="AI162" s="210"/>
      <c r="AJ162" s="210"/>
      <c r="AK162" s="210"/>
      <c r="AL162" s="210"/>
      <c r="AM162" s="210"/>
      <c r="AN162" s="210"/>
      <c r="AO162" s="210"/>
      <c r="AP162" s="210"/>
      <c r="AQ162" s="210"/>
      <c r="AR162" s="210"/>
      <c r="AS162" s="210"/>
      <c r="AT162" s="210"/>
      <c r="AU162" s="210"/>
      <c r="AV162" s="210"/>
      <c r="AW162" s="210"/>
      <c r="AX162" s="210"/>
      <c r="AY162" s="210"/>
      <c r="AZ162" s="210"/>
      <c r="BA162" s="210"/>
      <c r="BB162" s="210"/>
      <c r="BC162" s="210"/>
      <c r="BD162" s="210"/>
      <c r="BE162" s="210"/>
      <c r="BF162" s="210"/>
      <c r="BG162" s="210"/>
      <c r="BH162" s="210"/>
    </row>
    <row r="163" spans="1:60" outlineLevel="1" x14ac:dyDescent="0.25">
      <c r="A163" s="243">
        <v>63</v>
      </c>
      <c r="B163" s="244" t="s">
        <v>370</v>
      </c>
      <c r="C163" s="262" t="s">
        <v>371</v>
      </c>
      <c r="D163" s="245" t="s">
        <v>281</v>
      </c>
      <c r="E163" s="246">
        <v>42</v>
      </c>
      <c r="F163" s="247"/>
      <c r="G163" s="248">
        <f>ROUND(E163*F163,2)</f>
        <v>0</v>
      </c>
      <c r="H163" s="247"/>
      <c r="I163" s="248">
        <f>ROUND(E163*H163,2)</f>
        <v>0</v>
      </c>
      <c r="J163" s="247"/>
      <c r="K163" s="248">
        <f>ROUND(E163*J163,2)</f>
        <v>0</v>
      </c>
      <c r="L163" s="248">
        <v>21</v>
      </c>
      <c r="M163" s="248">
        <f>G163*(1+L163/100)</f>
        <v>0</v>
      </c>
      <c r="N163" s="246">
        <v>0</v>
      </c>
      <c r="O163" s="246">
        <f>ROUND(E163*N163,2)</f>
        <v>0</v>
      </c>
      <c r="P163" s="246">
        <v>0</v>
      </c>
      <c r="Q163" s="246">
        <f>ROUND(E163*P163,2)</f>
        <v>0</v>
      </c>
      <c r="R163" s="248"/>
      <c r="S163" s="248" t="s">
        <v>175</v>
      </c>
      <c r="T163" s="249" t="s">
        <v>175</v>
      </c>
      <c r="U163" s="231">
        <v>0.10526000000000001</v>
      </c>
      <c r="V163" s="231">
        <f>ROUND(E163*U163,2)</f>
        <v>4.42</v>
      </c>
      <c r="W163" s="231"/>
      <c r="X163" s="231" t="s">
        <v>176</v>
      </c>
      <c r="Y163" s="231" t="s">
        <v>177</v>
      </c>
      <c r="Z163" s="210"/>
      <c r="AA163" s="210"/>
      <c r="AB163" s="210"/>
      <c r="AC163" s="210"/>
      <c r="AD163" s="210"/>
      <c r="AE163" s="210"/>
      <c r="AF163" s="210"/>
      <c r="AG163" s="210" t="s">
        <v>178</v>
      </c>
      <c r="AH163" s="210"/>
      <c r="AI163" s="210"/>
      <c r="AJ163" s="210"/>
      <c r="AK163" s="210"/>
      <c r="AL163" s="210"/>
      <c r="AM163" s="210"/>
      <c r="AN163" s="210"/>
      <c r="AO163" s="210"/>
      <c r="AP163" s="210"/>
      <c r="AQ163" s="210"/>
      <c r="AR163" s="210"/>
      <c r="AS163" s="210"/>
      <c r="AT163" s="210"/>
      <c r="AU163" s="210"/>
      <c r="AV163" s="210"/>
      <c r="AW163" s="210"/>
      <c r="AX163" s="210"/>
      <c r="AY163" s="210"/>
      <c r="AZ163" s="210"/>
      <c r="BA163" s="210"/>
      <c r="BB163" s="210"/>
      <c r="BC163" s="210"/>
      <c r="BD163" s="210"/>
      <c r="BE163" s="210"/>
      <c r="BF163" s="210"/>
      <c r="BG163" s="210"/>
      <c r="BH163" s="210"/>
    </row>
    <row r="164" spans="1:60" outlineLevel="2" x14ac:dyDescent="0.25">
      <c r="A164" s="227"/>
      <c r="B164" s="228"/>
      <c r="C164" s="263" t="s">
        <v>372</v>
      </c>
      <c r="D164" s="233"/>
      <c r="E164" s="234">
        <v>42</v>
      </c>
      <c r="F164" s="231"/>
      <c r="G164" s="231"/>
      <c r="H164" s="231"/>
      <c r="I164" s="231"/>
      <c r="J164" s="231"/>
      <c r="K164" s="231"/>
      <c r="L164" s="231"/>
      <c r="M164" s="231"/>
      <c r="N164" s="230"/>
      <c r="O164" s="230"/>
      <c r="P164" s="230"/>
      <c r="Q164" s="230"/>
      <c r="R164" s="231"/>
      <c r="S164" s="231"/>
      <c r="T164" s="231"/>
      <c r="U164" s="231"/>
      <c r="V164" s="231"/>
      <c r="W164" s="231"/>
      <c r="X164" s="231"/>
      <c r="Y164" s="231"/>
      <c r="Z164" s="210"/>
      <c r="AA164" s="210"/>
      <c r="AB164" s="210"/>
      <c r="AC164" s="210"/>
      <c r="AD164" s="210"/>
      <c r="AE164" s="210"/>
      <c r="AF164" s="210"/>
      <c r="AG164" s="210" t="s">
        <v>180</v>
      </c>
      <c r="AH164" s="210">
        <v>0</v>
      </c>
      <c r="AI164" s="210"/>
      <c r="AJ164" s="210"/>
      <c r="AK164" s="210"/>
      <c r="AL164" s="210"/>
      <c r="AM164" s="210"/>
      <c r="AN164" s="210"/>
      <c r="AO164" s="210"/>
      <c r="AP164" s="210"/>
      <c r="AQ164" s="210"/>
      <c r="AR164" s="210"/>
      <c r="AS164" s="210"/>
      <c r="AT164" s="210"/>
      <c r="AU164" s="210"/>
      <c r="AV164" s="210"/>
      <c r="AW164" s="210"/>
      <c r="AX164" s="210"/>
      <c r="AY164" s="210"/>
      <c r="AZ164" s="210"/>
      <c r="BA164" s="210"/>
      <c r="BB164" s="210"/>
      <c r="BC164" s="210"/>
      <c r="BD164" s="210"/>
      <c r="BE164" s="210"/>
      <c r="BF164" s="210"/>
      <c r="BG164" s="210"/>
      <c r="BH164" s="210"/>
    </row>
    <row r="165" spans="1:60" outlineLevel="1" x14ac:dyDescent="0.25">
      <c r="A165" s="243">
        <v>64</v>
      </c>
      <c r="B165" s="244" t="s">
        <v>373</v>
      </c>
      <c r="C165" s="262" t="s">
        <v>374</v>
      </c>
      <c r="D165" s="245" t="s">
        <v>281</v>
      </c>
      <c r="E165" s="246">
        <v>4</v>
      </c>
      <c r="F165" s="247"/>
      <c r="G165" s="248">
        <f>ROUND(E165*F165,2)</f>
        <v>0</v>
      </c>
      <c r="H165" s="247"/>
      <c r="I165" s="248">
        <f>ROUND(E165*H165,2)</f>
        <v>0</v>
      </c>
      <c r="J165" s="247"/>
      <c r="K165" s="248">
        <f>ROUND(E165*J165,2)</f>
        <v>0</v>
      </c>
      <c r="L165" s="248">
        <v>21</v>
      </c>
      <c r="M165" s="248">
        <f>G165*(1+L165/100)</f>
        <v>0</v>
      </c>
      <c r="N165" s="246">
        <v>0</v>
      </c>
      <c r="O165" s="246">
        <f>ROUND(E165*N165,2)</f>
        <v>0</v>
      </c>
      <c r="P165" s="246">
        <v>0</v>
      </c>
      <c r="Q165" s="246">
        <f>ROUND(E165*P165,2)</f>
        <v>0</v>
      </c>
      <c r="R165" s="248"/>
      <c r="S165" s="248" t="s">
        <v>175</v>
      </c>
      <c r="T165" s="249" t="s">
        <v>175</v>
      </c>
      <c r="U165" s="231">
        <v>0.56999999999999995</v>
      </c>
      <c r="V165" s="231">
        <f>ROUND(E165*U165,2)</f>
        <v>2.2799999999999998</v>
      </c>
      <c r="W165" s="231"/>
      <c r="X165" s="231" t="s">
        <v>176</v>
      </c>
      <c r="Y165" s="231" t="s">
        <v>177</v>
      </c>
      <c r="Z165" s="210"/>
      <c r="AA165" s="210"/>
      <c r="AB165" s="210"/>
      <c r="AC165" s="210"/>
      <c r="AD165" s="210"/>
      <c r="AE165" s="210"/>
      <c r="AF165" s="210"/>
      <c r="AG165" s="210" t="s">
        <v>178</v>
      </c>
      <c r="AH165" s="210"/>
      <c r="AI165" s="210"/>
      <c r="AJ165" s="210"/>
      <c r="AK165" s="210"/>
      <c r="AL165" s="210"/>
      <c r="AM165" s="210"/>
      <c r="AN165" s="210"/>
      <c r="AO165" s="210"/>
      <c r="AP165" s="210"/>
      <c r="AQ165" s="210"/>
      <c r="AR165" s="210"/>
      <c r="AS165" s="210"/>
      <c r="AT165" s="210"/>
      <c r="AU165" s="210"/>
      <c r="AV165" s="210"/>
      <c r="AW165" s="210"/>
      <c r="AX165" s="210"/>
      <c r="AY165" s="210"/>
      <c r="AZ165" s="210"/>
      <c r="BA165" s="210"/>
      <c r="BB165" s="210"/>
      <c r="BC165" s="210"/>
      <c r="BD165" s="210"/>
      <c r="BE165" s="210"/>
      <c r="BF165" s="210"/>
      <c r="BG165" s="210"/>
      <c r="BH165" s="210"/>
    </row>
    <row r="166" spans="1:60" outlineLevel="2" x14ac:dyDescent="0.25">
      <c r="A166" s="227"/>
      <c r="B166" s="228"/>
      <c r="C166" s="263" t="s">
        <v>375</v>
      </c>
      <c r="D166" s="233"/>
      <c r="E166" s="234">
        <v>4</v>
      </c>
      <c r="F166" s="231"/>
      <c r="G166" s="231"/>
      <c r="H166" s="231"/>
      <c r="I166" s="231"/>
      <c r="J166" s="231"/>
      <c r="K166" s="231"/>
      <c r="L166" s="231"/>
      <c r="M166" s="231"/>
      <c r="N166" s="230"/>
      <c r="O166" s="230"/>
      <c r="P166" s="230"/>
      <c r="Q166" s="230"/>
      <c r="R166" s="231"/>
      <c r="S166" s="231"/>
      <c r="T166" s="231"/>
      <c r="U166" s="231"/>
      <c r="V166" s="231"/>
      <c r="W166" s="231"/>
      <c r="X166" s="231"/>
      <c r="Y166" s="231"/>
      <c r="Z166" s="210"/>
      <c r="AA166" s="210"/>
      <c r="AB166" s="210"/>
      <c r="AC166" s="210"/>
      <c r="AD166" s="210"/>
      <c r="AE166" s="210"/>
      <c r="AF166" s="210"/>
      <c r="AG166" s="210" t="s">
        <v>180</v>
      </c>
      <c r="AH166" s="210">
        <v>0</v>
      </c>
      <c r="AI166" s="210"/>
      <c r="AJ166" s="210"/>
      <c r="AK166" s="210"/>
      <c r="AL166" s="210"/>
      <c r="AM166" s="210"/>
      <c r="AN166" s="210"/>
      <c r="AO166" s="210"/>
      <c r="AP166" s="210"/>
      <c r="AQ166" s="210"/>
      <c r="AR166" s="210"/>
      <c r="AS166" s="210"/>
      <c r="AT166" s="210"/>
      <c r="AU166" s="210"/>
      <c r="AV166" s="210"/>
      <c r="AW166" s="210"/>
      <c r="AX166" s="210"/>
      <c r="AY166" s="210"/>
      <c r="AZ166" s="210"/>
      <c r="BA166" s="210"/>
      <c r="BB166" s="210"/>
      <c r="BC166" s="210"/>
      <c r="BD166" s="210"/>
      <c r="BE166" s="210"/>
      <c r="BF166" s="210"/>
      <c r="BG166" s="210"/>
      <c r="BH166" s="210"/>
    </row>
    <row r="167" spans="1:60" outlineLevel="1" x14ac:dyDescent="0.25">
      <c r="A167" s="243">
        <v>65</v>
      </c>
      <c r="B167" s="244" t="s">
        <v>376</v>
      </c>
      <c r="C167" s="262" t="s">
        <v>377</v>
      </c>
      <c r="D167" s="245" t="s">
        <v>194</v>
      </c>
      <c r="E167" s="246">
        <v>69.372</v>
      </c>
      <c r="F167" s="247"/>
      <c r="G167" s="248">
        <f>ROUND(E167*F167,2)</f>
        <v>0</v>
      </c>
      <c r="H167" s="247"/>
      <c r="I167" s="248">
        <f>ROUND(E167*H167,2)</f>
        <v>0</v>
      </c>
      <c r="J167" s="247"/>
      <c r="K167" s="248">
        <f>ROUND(E167*J167,2)</f>
        <v>0</v>
      </c>
      <c r="L167" s="248">
        <v>21</v>
      </c>
      <c r="M167" s="248">
        <f>G167*(1+L167/100)</f>
        <v>0</v>
      </c>
      <c r="N167" s="246">
        <v>5.3499999999999997E-3</v>
      </c>
      <c r="O167" s="246">
        <f>ROUND(E167*N167,2)</f>
        <v>0.37</v>
      </c>
      <c r="P167" s="246">
        <v>0</v>
      </c>
      <c r="Q167" s="246">
        <f>ROUND(E167*P167,2)</f>
        <v>0</v>
      </c>
      <c r="R167" s="248"/>
      <c r="S167" s="248" t="s">
        <v>175</v>
      </c>
      <c r="T167" s="249" t="s">
        <v>175</v>
      </c>
      <c r="U167" s="231">
        <v>1.288</v>
      </c>
      <c r="V167" s="231">
        <f>ROUND(E167*U167,2)</f>
        <v>89.35</v>
      </c>
      <c r="W167" s="231"/>
      <c r="X167" s="231" t="s">
        <v>176</v>
      </c>
      <c r="Y167" s="231" t="s">
        <v>177</v>
      </c>
      <c r="Z167" s="210"/>
      <c r="AA167" s="210"/>
      <c r="AB167" s="210"/>
      <c r="AC167" s="210"/>
      <c r="AD167" s="210"/>
      <c r="AE167" s="210"/>
      <c r="AF167" s="210"/>
      <c r="AG167" s="210" t="s">
        <v>178</v>
      </c>
      <c r="AH167" s="210"/>
      <c r="AI167" s="210"/>
      <c r="AJ167" s="210"/>
      <c r="AK167" s="210"/>
      <c r="AL167" s="210"/>
      <c r="AM167" s="210"/>
      <c r="AN167" s="210"/>
      <c r="AO167" s="210"/>
      <c r="AP167" s="210"/>
      <c r="AQ167" s="210"/>
      <c r="AR167" s="210"/>
      <c r="AS167" s="210"/>
      <c r="AT167" s="210"/>
      <c r="AU167" s="210"/>
      <c r="AV167" s="210"/>
      <c r="AW167" s="210"/>
      <c r="AX167" s="210"/>
      <c r="AY167" s="210"/>
      <c r="AZ167" s="210"/>
      <c r="BA167" s="210"/>
      <c r="BB167" s="210"/>
      <c r="BC167" s="210"/>
      <c r="BD167" s="210"/>
      <c r="BE167" s="210"/>
      <c r="BF167" s="210"/>
      <c r="BG167" s="210"/>
      <c r="BH167" s="210"/>
    </row>
    <row r="168" spans="1:60" ht="40.799999999999997" outlineLevel="2" x14ac:dyDescent="0.25">
      <c r="A168" s="227"/>
      <c r="B168" s="228"/>
      <c r="C168" s="263" t="s">
        <v>362</v>
      </c>
      <c r="D168" s="233"/>
      <c r="E168" s="234">
        <v>70.971999999999994</v>
      </c>
      <c r="F168" s="231"/>
      <c r="G168" s="231"/>
      <c r="H168" s="231"/>
      <c r="I168" s="231"/>
      <c r="J168" s="231"/>
      <c r="K168" s="231"/>
      <c r="L168" s="231"/>
      <c r="M168" s="231"/>
      <c r="N168" s="230"/>
      <c r="O168" s="230"/>
      <c r="P168" s="230"/>
      <c r="Q168" s="230"/>
      <c r="R168" s="231"/>
      <c r="S168" s="231"/>
      <c r="T168" s="231"/>
      <c r="U168" s="231"/>
      <c r="V168" s="231"/>
      <c r="W168" s="231"/>
      <c r="X168" s="231"/>
      <c r="Y168" s="231"/>
      <c r="Z168" s="210"/>
      <c r="AA168" s="210"/>
      <c r="AB168" s="210"/>
      <c r="AC168" s="210"/>
      <c r="AD168" s="210"/>
      <c r="AE168" s="210"/>
      <c r="AF168" s="210"/>
      <c r="AG168" s="210" t="s">
        <v>180</v>
      </c>
      <c r="AH168" s="210">
        <v>0</v>
      </c>
      <c r="AI168" s="210"/>
      <c r="AJ168" s="210"/>
      <c r="AK168" s="210"/>
      <c r="AL168" s="210"/>
      <c r="AM168" s="210"/>
      <c r="AN168" s="210"/>
      <c r="AO168" s="210"/>
      <c r="AP168" s="210"/>
      <c r="AQ168" s="210"/>
      <c r="AR168" s="210"/>
      <c r="AS168" s="210"/>
      <c r="AT168" s="210"/>
      <c r="AU168" s="210"/>
      <c r="AV168" s="210"/>
      <c r="AW168" s="210"/>
      <c r="AX168" s="210"/>
      <c r="AY168" s="210"/>
      <c r="AZ168" s="210"/>
      <c r="BA168" s="210"/>
      <c r="BB168" s="210"/>
      <c r="BC168" s="210"/>
      <c r="BD168" s="210"/>
      <c r="BE168" s="210"/>
      <c r="BF168" s="210"/>
      <c r="BG168" s="210"/>
      <c r="BH168" s="210"/>
    </row>
    <row r="169" spans="1:60" outlineLevel="3" x14ac:dyDescent="0.25">
      <c r="A169" s="227"/>
      <c r="B169" s="228"/>
      <c r="C169" s="263" t="s">
        <v>363</v>
      </c>
      <c r="D169" s="233"/>
      <c r="E169" s="234">
        <v>-1.6</v>
      </c>
      <c r="F169" s="231"/>
      <c r="G169" s="231"/>
      <c r="H169" s="231"/>
      <c r="I169" s="231"/>
      <c r="J169" s="231"/>
      <c r="K169" s="231"/>
      <c r="L169" s="231"/>
      <c r="M169" s="231"/>
      <c r="N169" s="230"/>
      <c r="O169" s="230"/>
      <c r="P169" s="230"/>
      <c r="Q169" s="230"/>
      <c r="R169" s="231"/>
      <c r="S169" s="231"/>
      <c r="T169" s="231"/>
      <c r="U169" s="231"/>
      <c r="V169" s="231"/>
      <c r="W169" s="231"/>
      <c r="X169" s="231"/>
      <c r="Y169" s="231"/>
      <c r="Z169" s="210"/>
      <c r="AA169" s="210"/>
      <c r="AB169" s="210"/>
      <c r="AC169" s="210"/>
      <c r="AD169" s="210"/>
      <c r="AE169" s="210"/>
      <c r="AF169" s="210"/>
      <c r="AG169" s="210" t="s">
        <v>180</v>
      </c>
      <c r="AH169" s="210">
        <v>0</v>
      </c>
      <c r="AI169" s="210"/>
      <c r="AJ169" s="210"/>
      <c r="AK169" s="210"/>
      <c r="AL169" s="210"/>
      <c r="AM169" s="210"/>
      <c r="AN169" s="210"/>
      <c r="AO169" s="210"/>
      <c r="AP169" s="210"/>
      <c r="AQ169" s="210"/>
      <c r="AR169" s="210"/>
      <c r="AS169" s="210"/>
      <c r="AT169" s="210"/>
      <c r="AU169" s="210"/>
      <c r="AV169" s="210"/>
      <c r="AW169" s="210"/>
      <c r="AX169" s="210"/>
      <c r="AY169" s="210"/>
      <c r="AZ169" s="210"/>
      <c r="BA169" s="210"/>
      <c r="BB169" s="210"/>
      <c r="BC169" s="210"/>
      <c r="BD169" s="210"/>
      <c r="BE169" s="210"/>
      <c r="BF169" s="210"/>
      <c r="BG169" s="210"/>
      <c r="BH169" s="210"/>
    </row>
    <row r="170" spans="1:60" outlineLevel="1" x14ac:dyDescent="0.25">
      <c r="A170" s="243">
        <v>66</v>
      </c>
      <c r="B170" s="244" t="s">
        <v>346</v>
      </c>
      <c r="C170" s="262" t="s">
        <v>347</v>
      </c>
      <c r="D170" s="245" t="s">
        <v>186</v>
      </c>
      <c r="E170" s="246">
        <v>20</v>
      </c>
      <c r="F170" s="247"/>
      <c r="G170" s="248">
        <f>ROUND(E170*F170,2)</f>
        <v>0</v>
      </c>
      <c r="H170" s="247"/>
      <c r="I170" s="248">
        <f>ROUND(E170*H170,2)</f>
        <v>0</v>
      </c>
      <c r="J170" s="247"/>
      <c r="K170" s="248">
        <f>ROUND(E170*J170,2)</f>
        <v>0</v>
      </c>
      <c r="L170" s="248">
        <v>21</v>
      </c>
      <c r="M170" s="248">
        <f>G170*(1+L170/100)</f>
        <v>0</v>
      </c>
      <c r="N170" s="246">
        <v>4.0000000000000002E-4</v>
      </c>
      <c r="O170" s="246">
        <f>ROUND(E170*N170,2)</f>
        <v>0.01</v>
      </c>
      <c r="P170" s="246">
        <v>0</v>
      </c>
      <c r="Q170" s="246">
        <f>ROUND(E170*P170,2)</f>
        <v>0</v>
      </c>
      <c r="R170" s="248" t="s">
        <v>214</v>
      </c>
      <c r="S170" s="248" t="s">
        <v>175</v>
      </c>
      <c r="T170" s="249" t="s">
        <v>175</v>
      </c>
      <c r="U170" s="231">
        <v>0</v>
      </c>
      <c r="V170" s="231">
        <f>ROUND(E170*U170,2)</f>
        <v>0</v>
      </c>
      <c r="W170" s="231"/>
      <c r="X170" s="231" t="s">
        <v>215</v>
      </c>
      <c r="Y170" s="231" t="s">
        <v>177</v>
      </c>
      <c r="Z170" s="210"/>
      <c r="AA170" s="210"/>
      <c r="AB170" s="210"/>
      <c r="AC170" s="210"/>
      <c r="AD170" s="210"/>
      <c r="AE170" s="210"/>
      <c r="AF170" s="210"/>
      <c r="AG170" s="210" t="s">
        <v>216</v>
      </c>
      <c r="AH170" s="210"/>
      <c r="AI170" s="210"/>
      <c r="AJ170" s="210"/>
      <c r="AK170" s="210"/>
      <c r="AL170" s="210"/>
      <c r="AM170" s="210"/>
      <c r="AN170" s="210"/>
      <c r="AO170" s="210"/>
      <c r="AP170" s="210"/>
      <c r="AQ170" s="210"/>
      <c r="AR170" s="210"/>
      <c r="AS170" s="210"/>
      <c r="AT170" s="210"/>
      <c r="AU170" s="210"/>
      <c r="AV170" s="210"/>
      <c r="AW170" s="210"/>
      <c r="AX170" s="210"/>
      <c r="AY170" s="210"/>
      <c r="AZ170" s="210"/>
      <c r="BA170" s="210"/>
      <c r="BB170" s="210"/>
      <c r="BC170" s="210"/>
      <c r="BD170" s="210"/>
      <c r="BE170" s="210"/>
      <c r="BF170" s="210"/>
      <c r="BG170" s="210"/>
      <c r="BH170" s="210"/>
    </row>
    <row r="171" spans="1:60" outlineLevel="2" x14ac:dyDescent="0.25">
      <c r="A171" s="227"/>
      <c r="B171" s="228"/>
      <c r="C171" s="263" t="s">
        <v>378</v>
      </c>
      <c r="D171" s="233"/>
      <c r="E171" s="234">
        <v>20</v>
      </c>
      <c r="F171" s="231"/>
      <c r="G171" s="231"/>
      <c r="H171" s="231"/>
      <c r="I171" s="231"/>
      <c r="J171" s="231"/>
      <c r="K171" s="231"/>
      <c r="L171" s="231"/>
      <c r="M171" s="231"/>
      <c r="N171" s="230"/>
      <c r="O171" s="230"/>
      <c r="P171" s="230"/>
      <c r="Q171" s="230"/>
      <c r="R171" s="231"/>
      <c r="S171" s="231"/>
      <c r="T171" s="231"/>
      <c r="U171" s="231"/>
      <c r="V171" s="231"/>
      <c r="W171" s="231"/>
      <c r="X171" s="231"/>
      <c r="Y171" s="231"/>
      <c r="Z171" s="210"/>
      <c r="AA171" s="210"/>
      <c r="AB171" s="210"/>
      <c r="AC171" s="210"/>
      <c r="AD171" s="210"/>
      <c r="AE171" s="210"/>
      <c r="AF171" s="210"/>
      <c r="AG171" s="210" t="s">
        <v>180</v>
      </c>
      <c r="AH171" s="210">
        <v>0</v>
      </c>
      <c r="AI171" s="210"/>
      <c r="AJ171" s="210"/>
      <c r="AK171" s="210"/>
      <c r="AL171" s="210"/>
      <c r="AM171" s="210"/>
      <c r="AN171" s="210"/>
      <c r="AO171" s="210"/>
      <c r="AP171" s="210"/>
      <c r="AQ171" s="210"/>
      <c r="AR171" s="210"/>
      <c r="AS171" s="210"/>
      <c r="AT171" s="210"/>
      <c r="AU171" s="210"/>
      <c r="AV171" s="210"/>
      <c r="AW171" s="210"/>
      <c r="AX171" s="210"/>
      <c r="AY171" s="210"/>
      <c r="AZ171" s="210"/>
      <c r="BA171" s="210"/>
      <c r="BB171" s="210"/>
      <c r="BC171" s="210"/>
      <c r="BD171" s="210"/>
      <c r="BE171" s="210"/>
      <c r="BF171" s="210"/>
      <c r="BG171" s="210"/>
      <c r="BH171" s="210"/>
    </row>
    <row r="172" spans="1:60" outlineLevel="1" x14ac:dyDescent="0.25">
      <c r="A172" s="243">
        <v>67</v>
      </c>
      <c r="B172" s="244" t="s">
        <v>379</v>
      </c>
      <c r="C172" s="262" t="s">
        <v>380</v>
      </c>
      <c r="D172" s="245" t="s">
        <v>194</v>
      </c>
      <c r="E172" s="246">
        <v>79.777799999999999</v>
      </c>
      <c r="F172" s="247"/>
      <c r="G172" s="248">
        <f>ROUND(E172*F172,2)</f>
        <v>0</v>
      </c>
      <c r="H172" s="247"/>
      <c r="I172" s="248">
        <f>ROUND(E172*H172,2)</f>
        <v>0</v>
      </c>
      <c r="J172" s="247"/>
      <c r="K172" s="248">
        <f>ROUND(E172*J172,2)</f>
        <v>0</v>
      </c>
      <c r="L172" s="248">
        <v>21</v>
      </c>
      <c r="M172" s="248">
        <f>G172*(1+L172/100)</f>
        <v>0</v>
      </c>
      <c r="N172" s="246">
        <v>1.9199999999999998E-2</v>
      </c>
      <c r="O172" s="246">
        <f>ROUND(E172*N172,2)</f>
        <v>1.53</v>
      </c>
      <c r="P172" s="246">
        <v>0</v>
      </c>
      <c r="Q172" s="246">
        <f>ROUND(E172*P172,2)</f>
        <v>0</v>
      </c>
      <c r="R172" s="248" t="s">
        <v>214</v>
      </c>
      <c r="S172" s="248" t="s">
        <v>175</v>
      </c>
      <c r="T172" s="249" t="s">
        <v>175</v>
      </c>
      <c r="U172" s="231">
        <v>0</v>
      </c>
      <c r="V172" s="231">
        <f>ROUND(E172*U172,2)</f>
        <v>0</v>
      </c>
      <c r="W172" s="231"/>
      <c r="X172" s="231" t="s">
        <v>215</v>
      </c>
      <c r="Y172" s="231" t="s">
        <v>177</v>
      </c>
      <c r="Z172" s="210"/>
      <c r="AA172" s="210"/>
      <c r="AB172" s="210"/>
      <c r="AC172" s="210"/>
      <c r="AD172" s="210"/>
      <c r="AE172" s="210"/>
      <c r="AF172" s="210"/>
      <c r="AG172" s="210" t="s">
        <v>216</v>
      </c>
      <c r="AH172" s="210"/>
      <c r="AI172" s="210"/>
      <c r="AJ172" s="210"/>
      <c r="AK172" s="210"/>
      <c r="AL172" s="210"/>
      <c r="AM172" s="210"/>
      <c r="AN172" s="210"/>
      <c r="AO172" s="210"/>
      <c r="AP172" s="210"/>
      <c r="AQ172" s="210"/>
      <c r="AR172" s="210"/>
      <c r="AS172" s="210"/>
      <c r="AT172" s="210"/>
      <c r="AU172" s="210"/>
      <c r="AV172" s="210"/>
      <c r="AW172" s="210"/>
      <c r="AX172" s="210"/>
      <c r="AY172" s="210"/>
      <c r="AZ172" s="210"/>
      <c r="BA172" s="210"/>
      <c r="BB172" s="210"/>
      <c r="BC172" s="210"/>
      <c r="BD172" s="210"/>
      <c r="BE172" s="210"/>
      <c r="BF172" s="210"/>
      <c r="BG172" s="210"/>
      <c r="BH172" s="210"/>
    </row>
    <row r="173" spans="1:60" ht="40.799999999999997" outlineLevel="2" x14ac:dyDescent="0.25">
      <c r="A173" s="227"/>
      <c r="B173" s="228"/>
      <c r="C173" s="263" t="s">
        <v>381</v>
      </c>
      <c r="D173" s="233"/>
      <c r="E173" s="234">
        <v>81.617800000000003</v>
      </c>
      <c r="F173" s="231"/>
      <c r="G173" s="231"/>
      <c r="H173" s="231"/>
      <c r="I173" s="231"/>
      <c r="J173" s="231"/>
      <c r="K173" s="231"/>
      <c r="L173" s="231"/>
      <c r="M173" s="231"/>
      <c r="N173" s="230"/>
      <c r="O173" s="230"/>
      <c r="P173" s="230"/>
      <c r="Q173" s="230"/>
      <c r="R173" s="231"/>
      <c r="S173" s="231"/>
      <c r="T173" s="231"/>
      <c r="U173" s="231"/>
      <c r="V173" s="231"/>
      <c r="W173" s="231"/>
      <c r="X173" s="231"/>
      <c r="Y173" s="231"/>
      <c r="Z173" s="210"/>
      <c r="AA173" s="210"/>
      <c r="AB173" s="210"/>
      <c r="AC173" s="210"/>
      <c r="AD173" s="210"/>
      <c r="AE173" s="210"/>
      <c r="AF173" s="210"/>
      <c r="AG173" s="210" t="s">
        <v>180</v>
      </c>
      <c r="AH173" s="210">
        <v>0</v>
      </c>
      <c r="AI173" s="210"/>
      <c r="AJ173" s="210"/>
      <c r="AK173" s="210"/>
      <c r="AL173" s="210"/>
      <c r="AM173" s="210"/>
      <c r="AN173" s="210"/>
      <c r="AO173" s="210"/>
      <c r="AP173" s="210"/>
      <c r="AQ173" s="210"/>
      <c r="AR173" s="210"/>
      <c r="AS173" s="210"/>
      <c r="AT173" s="210"/>
      <c r="AU173" s="210"/>
      <c r="AV173" s="210"/>
      <c r="AW173" s="210"/>
      <c r="AX173" s="210"/>
      <c r="AY173" s="210"/>
      <c r="AZ173" s="210"/>
      <c r="BA173" s="210"/>
      <c r="BB173" s="210"/>
      <c r="BC173" s="210"/>
      <c r="BD173" s="210"/>
      <c r="BE173" s="210"/>
      <c r="BF173" s="210"/>
      <c r="BG173" s="210"/>
      <c r="BH173" s="210"/>
    </row>
    <row r="174" spans="1:60" outlineLevel="3" x14ac:dyDescent="0.25">
      <c r="A174" s="227"/>
      <c r="B174" s="228"/>
      <c r="C174" s="263" t="s">
        <v>382</v>
      </c>
      <c r="D174" s="233"/>
      <c r="E174" s="234">
        <v>-1.84</v>
      </c>
      <c r="F174" s="231"/>
      <c r="G174" s="231"/>
      <c r="H174" s="231"/>
      <c r="I174" s="231"/>
      <c r="J174" s="231"/>
      <c r="K174" s="231"/>
      <c r="L174" s="231"/>
      <c r="M174" s="231"/>
      <c r="N174" s="230"/>
      <c r="O174" s="230"/>
      <c r="P174" s="230"/>
      <c r="Q174" s="230"/>
      <c r="R174" s="231"/>
      <c r="S174" s="231"/>
      <c r="T174" s="231"/>
      <c r="U174" s="231"/>
      <c r="V174" s="231"/>
      <c r="W174" s="231"/>
      <c r="X174" s="231"/>
      <c r="Y174" s="231"/>
      <c r="Z174" s="210"/>
      <c r="AA174" s="210"/>
      <c r="AB174" s="210"/>
      <c r="AC174" s="210"/>
      <c r="AD174" s="210"/>
      <c r="AE174" s="210"/>
      <c r="AF174" s="210"/>
      <c r="AG174" s="210" t="s">
        <v>180</v>
      </c>
      <c r="AH174" s="210">
        <v>0</v>
      </c>
      <c r="AI174" s="210"/>
      <c r="AJ174" s="210"/>
      <c r="AK174" s="210"/>
      <c r="AL174" s="210"/>
      <c r="AM174" s="210"/>
      <c r="AN174" s="210"/>
      <c r="AO174" s="210"/>
      <c r="AP174" s="210"/>
      <c r="AQ174" s="210"/>
      <c r="AR174" s="210"/>
      <c r="AS174" s="210"/>
      <c r="AT174" s="210"/>
      <c r="AU174" s="210"/>
      <c r="AV174" s="210"/>
      <c r="AW174" s="210"/>
      <c r="AX174" s="210"/>
      <c r="AY174" s="210"/>
      <c r="AZ174" s="210"/>
      <c r="BA174" s="210"/>
      <c r="BB174" s="210"/>
      <c r="BC174" s="210"/>
      <c r="BD174" s="210"/>
      <c r="BE174" s="210"/>
      <c r="BF174" s="210"/>
      <c r="BG174" s="210"/>
      <c r="BH174" s="210"/>
    </row>
    <row r="175" spans="1:60" outlineLevel="1" x14ac:dyDescent="0.25">
      <c r="A175" s="227">
        <v>68</v>
      </c>
      <c r="B175" s="228" t="s">
        <v>383</v>
      </c>
      <c r="C175" s="267" t="s">
        <v>384</v>
      </c>
      <c r="D175" s="229" t="s">
        <v>0</v>
      </c>
      <c r="E175" s="260"/>
      <c r="F175" s="232"/>
      <c r="G175" s="231">
        <f>ROUND(E175*F175,2)</f>
        <v>0</v>
      </c>
      <c r="H175" s="232"/>
      <c r="I175" s="231">
        <f>ROUND(E175*H175,2)</f>
        <v>0</v>
      </c>
      <c r="J175" s="232"/>
      <c r="K175" s="231">
        <f>ROUND(E175*J175,2)</f>
        <v>0</v>
      </c>
      <c r="L175" s="231">
        <v>21</v>
      </c>
      <c r="M175" s="231">
        <f>G175*(1+L175/100)</f>
        <v>0</v>
      </c>
      <c r="N175" s="230">
        <v>0</v>
      </c>
      <c r="O175" s="230">
        <f>ROUND(E175*N175,2)</f>
        <v>0</v>
      </c>
      <c r="P175" s="230">
        <v>0</v>
      </c>
      <c r="Q175" s="230">
        <f>ROUND(E175*P175,2)</f>
        <v>0</v>
      </c>
      <c r="R175" s="231"/>
      <c r="S175" s="231" t="s">
        <v>175</v>
      </c>
      <c r="T175" s="231" t="s">
        <v>175</v>
      </c>
      <c r="U175" s="231">
        <v>0</v>
      </c>
      <c r="V175" s="231">
        <f>ROUND(E175*U175,2)</f>
        <v>0</v>
      </c>
      <c r="W175" s="231"/>
      <c r="X175" s="231" t="s">
        <v>286</v>
      </c>
      <c r="Y175" s="231" t="s">
        <v>177</v>
      </c>
      <c r="Z175" s="210"/>
      <c r="AA175" s="210"/>
      <c r="AB175" s="210"/>
      <c r="AC175" s="210"/>
      <c r="AD175" s="210"/>
      <c r="AE175" s="210"/>
      <c r="AF175" s="210"/>
      <c r="AG175" s="210" t="s">
        <v>287</v>
      </c>
      <c r="AH175" s="210"/>
      <c r="AI175" s="210"/>
      <c r="AJ175" s="210"/>
      <c r="AK175" s="210"/>
      <c r="AL175" s="210"/>
      <c r="AM175" s="210"/>
      <c r="AN175" s="210"/>
      <c r="AO175" s="210"/>
      <c r="AP175" s="210"/>
      <c r="AQ175" s="210"/>
      <c r="AR175" s="210"/>
      <c r="AS175" s="210"/>
      <c r="AT175" s="210"/>
      <c r="AU175" s="210"/>
      <c r="AV175" s="210"/>
      <c r="AW175" s="210"/>
      <c r="AX175" s="210"/>
      <c r="AY175" s="210"/>
      <c r="AZ175" s="210"/>
      <c r="BA175" s="210"/>
      <c r="BB175" s="210"/>
      <c r="BC175" s="210"/>
      <c r="BD175" s="210"/>
      <c r="BE175" s="210"/>
      <c r="BF175" s="210"/>
      <c r="BG175" s="210"/>
      <c r="BH175" s="210"/>
    </row>
    <row r="176" spans="1:60" x14ac:dyDescent="0.25">
      <c r="A176" s="236" t="s">
        <v>170</v>
      </c>
      <c r="B176" s="237" t="s">
        <v>114</v>
      </c>
      <c r="C176" s="261" t="s">
        <v>115</v>
      </c>
      <c r="D176" s="238"/>
      <c r="E176" s="239"/>
      <c r="F176" s="240"/>
      <c r="G176" s="240">
        <f>SUMIF(AG177:AG179,"&lt;&gt;NOR",G177:G179)</f>
        <v>0</v>
      </c>
      <c r="H176" s="240"/>
      <c r="I176" s="240">
        <f>SUM(I177:I179)</f>
        <v>0</v>
      </c>
      <c r="J176" s="240"/>
      <c r="K176" s="240">
        <f>SUM(K177:K179)</f>
        <v>0</v>
      </c>
      <c r="L176" s="240"/>
      <c r="M176" s="240">
        <f>SUM(M177:M179)</f>
        <v>0</v>
      </c>
      <c r="N176" s="239"/>
      <c r="O176" s="239">
        <f>SUM(O177:O179)</f>
        <v>0</v>
      </c>
      <c r="P176" s="239"/>
      <c r="Q176" s="239">
        <f>SUM(Q177:Q179)</f>
        <v>0</v>
      </c>
      <c r="R176" s="240"/>
      <c r="S176" s="240"/>
      <c r="T176" s="241"/>
      <c r="U176" s="235"/>
      <c r="V176" s="235">
        <f>SUM(V177:V179)</f>
        <v>2.42</v>
      </c>
      <c r="W176" s="235"/>
      <c r="X176" s="235"/>
      <c r="Y176" s="235"/>
      <c r="AG176" t="s">
        <v>171</v>
      </c>
    </row>
    <row r="177" spans="1:60" outlineLevel="1" x14ac:dyDescent="0.25">
      <c r="A177" s="243">
        <v>69</v>
      </c>
      <c r="B177" s="244" t="s">
        <v>385</v>
      </c>
      <c r="C177" s="262" t="s">
        <v>386</v>
      </c>
      <c r="D177" s="245" t="s">
        <v>194</v>
      </c>
      <c r="E177" s="246">
        <v>6</v>
      </c>
      <c r="F177" s="247"/>
      <c r="G177" s="248">
        <f>ROUND(E177*F177,2)</f>
        <v>0</v>
      </c>
      <c r="H177" s="247"/>
      <c r="I177" s="248">
        <f>ROUND(E177*H177,2)</f>
        <v>0</v>
      </c>
      <c r="J177" s="247"/>
      <c r="K177" s="248">
        <f>ROUND(E177*J177,2)</f>
        <v>0</v>
      </c>
      <c r="L177" s="248">
        <v>21</v>
      </c>
      <c r="M177" s="248">
        <f>G177*(1+L177/100)</f>
        <v>0</v>
      </c>
      <c r="N177" s="246">
        <v>3.1E-4</v>
      </c>
      <c r="O177" s="246">
        <f>ROUND(E177*N177,2)</f>
        <v>0</v>
      </c>
      <c r="P177" s="246">
        <v>0</v>
      </c>
      <c r="Q177" s="246">
        <f>ROUND(E177*P177,2)</f>
        <v>0</v>
      </c>
      <c r="R177" s="248"/>
      <c r="S177" s="248" t="s">
        <v>175</v>
      </c>
      <c r="T177" s="249" t="s">
        <v>175</v>
      </c>
      <c r="U177" s="231">
        <v>0.40300000000000002</v>
      </c>
      <c r="V177" s="231">
        <f>ROUND(E177*U177,2)</f>
        <v>2.42</v>
      </c>
      <c r="W177" s="231"/>
      <c r="X177" s="231" t="s">
        <v>176</v>
      </c>
      <c r="Y177" s="231" t="s">
        <v>177</v>
      </c>
      <c r="Z177" s="210"/>
      <c r="AA177" s="210"/>
      <c r="AB177" s="210"/>
      <c r="AC177" s="210"/>
      <c r="AD177" s="210"/>
      <c r="AE177" s="210"/>
      <c r="AF177" s="210"/>
      <c r="AG177" s="210" t="s">
        <v>178</v>
      </c>
      <c r="AH177" s="210"/>
      <c r="AI177" s="210"/>
      <c r="AJ177" s="210"/>
      <c r="AK177" s="210"/>
      <c r="AL177" s="210"/>
      <c r="AM177" s="210"/>
      <c r="AN177" s="210"/>
      <c r="AO177" s="210"/>
      <c r="AP177" s="210"/>
      <c r="AQ177" s="210"/>
      <c r="AR177" s="210"/>
      <c r="AS177" s="210"/>
      <c r="AT177" s="210"/>
      <c r="AU177" s="210"/>
      <c r="AV177" s="210"/>
      <c r="AW177" s="210"/>
      <c r="AX177" s="210"/>
      <c r="AY177" s="210"/>
      <c r="AZ177" s="210"/>
      <c r="BA177" s="210"/>
      <c r="BB177" s="210"/>
      <c r="BC177" s="210"/>
      <c r="BD177" s="210"/>
      <c r="BE177" s="210"/>
      <c r="BF177" s="210"/>
      <c r="BG177" s="210"/>
      <c r="BH177" s="210"/>
    </row>
    <row r="178" spans="1:60" outlineLevel="2" x14ac:dyDescent="0.25">
      <c r="A178" s="227"/>
      <c r="B178" s="228"/>
      <c r="C178" s="264" t="s">
        <v>387</v>
      </c>
      <c r="D178" s="250"/>
      <c r="E178" s="250"/>
      <c r="F178" s="250"/>
      <c r="G178" s="250"/>
      <c r="H178" s="231"/>
      <c r="I178" s="231"/>
      <c r="J178" s="231"/>
      <c r="K178" s="231"/>
      <c r="L178" s="231"/>
      <c r="M178" s="231"/>
      <c r="N178" s="230"/>
      <c r="O178" s="230"/>
      <c r="P178" s="230"/>
      <c r="Q178" s="230"/>
      <c r="R178" s="231"/>
      <c r="S178" s="231"/>
      <c r="T178" s="231"/>
      <c r="U178" s="231"/>
      <c r="V178" s="231"/>
      <c r="W178" s="231"/>
      <c r="X178" s="231"/>
      <c r="Y178" s="231"/>
      <c r="Z178" s="210"/>
      <c r="AA178" s="210"/>
      <c r="AB178" s="210"/>
      <c r="AC178" s="210"/>
      <c r="AD178" s="210"/>
      <c r="AE178" s="210"/>
      <c r="AF178" s="210"/>
      <c r="AG178" s="210" t="s">
        <v>188</v>
      </c>
      <c r="AH178" s="210"/>
      <c r="AI178" s="210"/>
      <c r="AJ178" s="210"/>
      <c r="AK178" s="210"/>
      <c r="AL178" s="210"/>
      <c r="AM178" s="210"/>
      <c r="AN178" s="210"/>
      <c r="AO178" s="210"/>
      <c r="AP178" s="210"/>
      <c r="AQ178" s="210"/>
      <c r="AR178" s="210"/>
      <c r="AS178" s="210"/>
      <c r="AT178" s="210"/>
      <c r="AU178" s="210"/>
      <c r="AV178" s="210"/>
      <c r="AW178" s="210"/>
      <c r="AX178" s="210"/>
      <c r="AY178" s="210"/>
      <c r="AZ178" s="210"/>
      <c r="BA178" s="210"/>
      <c r="BB178" s="210"/>
      <c r="BC178" s="210"/>
      <c r="BD178" s="210"/>
      <c r="BE178" s="210"/>
      <c r="BF178" s="210"/>
      <c r="BG178" s="210"/>
      <c r="BH178" s="210"/>
    </row>
    <row r="179" spans="1:60" outlineLevel="2" x14ac:dyDescent="0.25">
      <c r="A179" s="227"/>
      <c r="B179" s="228"/>
      <c r="C179" s="263" t="s">
        <v>388</v>
      </c>
      <c r="D179" s="233"/>
      <c r="E179" s="234">
        <v>6</v>
      </c>
      <c r="F179" s="231"/>
      <c r="G179" s="231"/>
      <c r="H179" s="231"/>
      <c r="I179" s="231"/>
      <c r="J179" s="231"/>
      <c r="K179" s="231"/>
      <c r="L179" s="231"/>
      <c r="M179" s="231"/>
      <c r="N179" s="230"/>
      <c r="O179" s="230"/>
      <c r="P179" s="230"/>
      <c r="Q179" s="230"/>
      <c r="R179" s="231"/>
      <c r="S179" s="231"/>
      <c r="T179" s="231"/>
      <c r="U179" s="231"/>
      <c r="V179" s="231"/>
      <c r="W179" s="231"/>
      <c r="X179" s="231"/>
      <c r="Y179" s="231"/>
      <c r="Z179" s="210"/>
      <c r="AA179" s="210"/>
      <c r="AB179" s="210"/>
      <c r="AC179" s="210"/>
      <c r="AD179" s="210"/>
      <c r="AE179" s="210"/>
      <c r="AF179" s="210"/>
      <c r="AG179" s="210" t="s">
        <v>180</v>
      </c>
      <c r="AH179" s="210">
        <v>0</v>
      </c>
      <c r="AI179" s="210"/>
      <c r="AJ179" s="210"/>
      <c r="AK179" s="210"/>
      <c r="AL179" s="210"/>
      <c r="AM179" s="210"/>
      <c r="AN179" s="210"/>
      <c r="AO179" s="210"/>
      <c r="AP179" s="210"/>
      <c r="AQ179" s="210"/>
      <c r="AR179" s="210"/>
      <c r="AS179" s="210"/>
      <c r="AT179" s="210"/>
      <c r="AU179" s="210"/>
      <c r="AV179" s="210"/>
      <c r="AW179" s="210"/>
      <c r="AX179" s="210"/>
      <c r="AY179" s="210"/>
      <c r="AZ179" s="210"/>
      <c r="BA179" s="210"/>
      <c r="BB179" s="210"/>
      <c r="BC179" s="210"/>
      <c r="BD179" s="210"/>
      <c r="BE179" s="210"/>
      <c r="BF179" s="210"/>
      <c r="BG179" s="210"/>
      <c r="BH179" s="210"/>
    </row>
    <row r="180" spans="1:60" x14ac:dyDescent="0.25">
      <c r="A180" s="236" t="s">
        <v>170</v>
      </c>
      <c r="B180" s="237" t="s">
        <v>116</v>
      </c>
      <c r="C180" s="261" t="s">
        <v>117</v>
      </c>
      <c r="D180" s="238"/>
      <c r="E180" s="239"/>
      <c r="F180" s="240"/>
      <c r="G180" s="240">
        <f>SUMIF(AG181:AG194,"&lt;&gt;NOR",G181:G194)</f>
        <v>0</v>
      </c>
      <c r="H180" s="240"/>
      <c r="I180" s="240">
        <f>SUM(I181:I194)</f>
        <v>0</v>
      </c>
      <c r="J180" s="240"/>
      <c r="K180" s="240">
        <f>SUM(K181:K194)</f>
        <v>0</v>
      </c>
      <c r="L180" s="240"/>
      <c r="M180" s="240">
        <f>SUM(M181:M194)</f>
        <v>0</v>
      </c>
      <c r="N180" s="239"/>
      <c r="O180" s="239">
        <f>SUM(O181:O194)</f>
        <v>0.09</v>
      </c>
      <c r="P180" s="239"/>
      <c r="Q180" s="239">
        <f>SUM(Q181:Q194)</f>
        <v>0</v>
      </c>
      <c r="R180" s="240"/>
      <c r="S180" s="240"/>
      <c r="T180" s="241"/>
      <c r="U180" s="235"/>
      <c r="V180" s="235">
        <f>SUM(V181:V194)</f>
        <v>32.799999999999997</v>
      </c>
      <c r="W180" s="235"/>
      <c r="X180" s="235"/>
      <c r="Y180" s="235"/>
      <c r="AG180" t="s">
        <v>171</v>
      </c>
    </row>
    <row r="181" spans="1:60" outlineLevel="1" x14ac:dyDescent="0.25">
      <c r="A181" s="243">
        <v>70</v>
      </c>
      <c r="B181" s="244" t="s">
        <v>389</v>
      </c>
      <c r="C181" s="262" t="s">
        <v>390</v>
      </c>
      <c r="D181" s="245" t="s">
        <v>194</v>
      </c>
      <c r="E181" s="246">
        <v>134.16399999999999</v>
      </c>
      <c r="F181" s="247"/>
      <c r="G181" s="248">
        <f>ROUND(E181*F181,2)</f>
        <v>0</v>
      </c>
      <c r="H181" s="247"/>
      <c r="I181" s="248">
        <f>ROUND(E181*H181,2)</f>
        <v>0</v>
      </c>
      <c r="J181" s="247"/>
      <c r="K181" s="248">
        <f>ROUND(E181*J181,2)</f>
        <v>0</v>
      </c>
      <c r="L181" s="248">
        <v>21</v>
      </c>
      <c r="M181" s="248">
        <f>G181*(1+L181/100)</f>
        <v>0</v>
      </c>
      <c r="N181" s="246">
        <v>2.0000000000000001E-4</v>
      </c>
      <c r="O181" s="246">
        <f>ROUND(E181*N181,2)</f>
        <v>0.03</v>
      </c>
      <c r="P181" s="246">
        <v>0</v>
      </c>
      <c r="Q181" s="246">
        <f>ROUND(E181*P181,2)</f>
        <v>0</v>
      </c>
      <c r="R181" s="248"/>
      <c r="S181" s="248" t="s">
        <v>175</v>
      </c>
      <c r="T181" s="249" t="s">
        <v>175</v>
      </c>
      <c r="U181" s="231">
        <v>3.2480000000000002E-2</v>
      </c>
      <c r="V181" s="231">
        <f>ROUND(E181*U181,2)</f>
        <v>4.3600000000000003</v>
      </c>
      <c r="W181" s="231"/>
      <c r="X181" s="231" t="s">
        <v>176</v>
      </c>
      <c r="Y181" s="231" t="s">
        <v>177</v>
      </c>
      <c r="Z181" s="210"/>
      <c r="AA181" s="210"/>
      <c r="AB181" s="210"/>
      <c r="AC181" s="210"/>
      <c r="AD181" s="210"/>
      <c r="AE181" s="210"/>
      <c r="AF181" s="210"/>
      <c r="AG181" s="210" t="s">
        <v>178</v>
      </c>
      <c r="AH181" s="210"/>
      <c r="AI181" s="210"/>
      <c r="AJ181" s="210"/>
      <c r="AK181" s="210"/>
      <c r="AL181" s="210"/>
      <c r="AM181" s="210"/>
      <c r="AN181" s="210"/>
      <c r="AO181" s="210"/>
      <c r="AP181" s="210"/>
      <c r="AQ181" s="210"/>
      <c r="AR181" s="210"/>
      <c r="AS181" s="210"/>
      <c r="AT181" s="210"/>
      <c r="AU181" s="210"/>
      <c r="AV181" s="210"/>
      <c r="AW181" s="210"/>
      <c r="AX181" s="210"/>
      <c r="AY181" s="210"/>
      <c r="AZ181" s="210"/>
      <c r="BA181" s="210"/>
      <c r="BB181" s="210"/>
      <c r="BC181" s="210"/>
      <c r="BD181" s="210"/>
      <c r="BE181" s="210"/>
      <c r="BF181" s="210"/>
      <c r="BG181" s="210"/>
      <c r="BH181" s="210"/>
    </row>
    <row r="182" spans="1:60" outlineLevel="2" x14ac:dyDescent="0.25">
      <c r="A182" s="227"/>
      <c r="B182" s="228"/>
      <c r="C182" s="263" t="s">
        <v>207</v>
      </c>
      <c r="D182" s="233"/>
      <c r="E182" s="234">
        <v>17.66</v>
      </c>
      <c r="F182" s="231"/>
      <c r="G182" s="231"/>
      <c r="H182" s="231"/>
      <c r="I182" s="231"/>
      <c r="J182" s="231"/>
      <c r="K182" s="231"/>
      <c r="L182" s="231"/>
      <c r="M182" s="231"/>
      <c r="N182" s="230"/>
      <c r="O182" s="230"/>
      <c r="P182" s="230"/>
      <c r="Q182" s="230"/>
      <c r="R182" s="231"/>
      <c r="S182" s="231"/>
      <c r="T182" s="231"/>
      <c r="U182" s="231"/>
      <c r="V182" s="231"/>
      <c r="W182" s="231"/>
      <c r="X182" s="231"/>
      <c r="Y182" s="231"/>
      <c r="Z182" s="210"/>
      <c r="AA182" s="210"/>
      <c r="AB182" s="210"/>
      <c r="AC182" s="210"/>
      <c r="AD182" s="210"/>
      <c r="AE182" s="210"/>
      <c r="AF182" s="210"/>
      <c r="AG182" s="210" t="s">
        <v>180</v>
      </c>
      <c r="AH182" s="210">
        <v>0</v>
      </c>
      <c r="AI182" s="210"/>
      <c r="AJ182" s="210"/>
      <c r="AK182" s="210"/>
      <c r="AL182" s="210"/>
      <c r="AM182" s="210"/>
      <c r="AN182" s="210"/>
      <c r="AO182" s="210"/>
      <c r="AP182" s="210"/>
      <c r="AQ182" s="210"/>
      <c r="AR182" s="210"/>
      <c r="AS182" s="210"/>
      <c r="AT182" s="210"/>
      <c r="AU182" s="210"/>
      <c r="AV182" s="210"/>
      <c r="AW182" s="210"/>
      <c r="AX182" s="210"/>
      <c r="AY182" s="210"/>
      <c r="AZ182" s="210"/>
      <c r="BA182" s="210"/>
      <c r="BB182" s="210"/>
      <c r="BC182" s="210"/>
      <c r="BD182" s="210"/>
      <c r="BE182" s="210"/>
      <c r="BF182" s="210"/>
      <c r="BG182" s="210"/>
      <c r="BH182" s="210"/>
    </row>
    <row r="183" spans="1:60" ht="20.399999999999999" outlineLevel="3" x14ac:dyDescent="0.25">
      <c r="A183" s="227"/>
      <c r="B183" s="228"/>
      <c r="C183" s="263" t="s">
        <v>223</v>
      </c>
      <c r="D183" s="233"/>
      <c r="E183" s="234">
        <v>40.841000000000001</v>
      </c>
      <c r="F183" s="231"/>
      <c r="G183" s="231"/>
      <c r="H183" s="231"/>
      <c r="I183" s="231"/>
      <c r="J183" s="231"/>
      <c r="K183" s="231"/>
      <c r="L183" s="231"/>
      <c r="M183" s="231"/>
      <c r="N183" s="230"/>
      <c r="O183" s="230"/>
      <c r="P183" s="230"/>
      <c r="Q183" s="230"/>
      <c r="R183" s="231"/>
      <c r="S183" s="231"/>
      <c r="T183" s="231"/>
      <c r="U183" s="231"/>
      <c r="V183" s="231"/>
      <c r="W183" s="231"/>
      <c r="X183" s="231"/>
      <c r="Y183" s="231"/>
      <c r="Z183" s="210"/>
      <c r="AA183" s="210"/>
      <c r="AB183" s="210"/>
      <c r="AC183" s="210"/>
      <c r="AD183" s="210"/>
      <c r="AE183" s="210"/>
      <c r="AF183" s="210"/>
      <c r="AG183" s="210" t="s">
        <v>180</v>
      </c>
      <c r="AH183" s="210">
        <v>0</v>
      </c>
      <c r="AI183" s="210"/>
      <c r="AJ183" s="210"/>
      <c r="AK183" s="210"/>
      <c r="AL183" s="210"/>
      <c r="AM183" s="210"/>
      <c r="AN183" s="210"/>
      <c r="AO183" s="210"/>
      <c r="AP183" s="210"/>
      <c r="AQ183" s="210"/>
      <c r="AR183" s="210"/>
      <c r="AS183" s="210"/>
      <c r="AT183" s="210"/>
      <c r="AU183" s="210"/>
      <c r="AV183" s="210"/>
      <c r="AW183" s="210"/>
      <c r="AX183" s="210"/>
      <c r="AY183" s="210"/>
      <c r="AZ183" s="210"/>
      <c r="BA183" s="210"/>
      <c r="BB183" s="210"/>
      <c r="BC183" s="210"/>
      <c r="BD183" s="210"/>
      <c r="BE183" s="210"/>
      <c r="BF183" s="210"/>
      <c r="BG183" s="210"/>
      <c r="BH183" s="210"/>
    </row>
    <row r="184" spans="1:60" ht="20.399999999999999" outlineLevel="3" x14ac:dyDescent="0.25">
      <c r="A184" s="227"/>
      <c r="B184" s="228"/>
      <c r="C184" s="263" t="s">
        <v>391</v>
      </c>
      <c r="D184" s="233"/>
      <c r="E184" s="234">
        <v>75.662999999999997</v>
      </c>
      <c r="F184" s="231"/>
      <c r="G184" s="231"/>
      <c r="H184" s="231"/>
      <c r="I184" s="231"/>
      <c r="J184" s="231"/>
      <c r="K184" s="231"/>
      <c r="L184" s="231"/>
      <c r="M184" s="231"/>
      <c r="N184" s="230"/>
      <c r="O184" s="230"/>
      <c r="P184" s="230"/>
      <c r="Q184" s="230"/>
      <c r="R184" s="231"/>
      <c r="S184" s="231"/>
      <c r="T184" s="231"/>
      <c r="U184" s="231"/>
      <c r="V184" s="231"/>
      <c r="W184" s="231"/>
      <c r="X184" s="231"/>
      <c r="Y184" s="231"/>
      <c r="Z184" s="210"/>
      <c r="AA184" s="210"/>
      <c r="AB184" s="210"/>
      <c r="AC184" s="210"/>
      <c r="AD184" s="210"/>
      <c r="AE184" s="210"/>
      <c r="AF184" s="210"/>
      <c r="AG184" s="210" t="s">
        <v>180</v>
      </c>
      <c r="AH184" s="210">
        <v>0</v>
      </c>
      <c r="AI184" s="210"/>
      <c r="AJ184" s="210"/>
      <c r="AK184" s="210"/>
      <c r="AL184" s="210"/>
      <c r="AM184" s="210"/>
      <c r="AN184" s="210"/>
      <c r="AO184" s="210"/>
      <c r="AP184" s="210"/>
      <c r="AQ184" s="210"/>
      <c r="AR184" s="210"/>
      <c r="AS184" s="210"/>
      <c r="AT184" s="210"/>
      <c r="AU184" s="210"/>
      <c r="AV184" s="210"/>
      <c r="AW184" s="210"/>
      <c r="AX184" s="210"/>
      <c r="AY184" s="210"/>
      <c r="AZ184" s="210"/>
      <c r="BA184" s="210"/>
      <c r="BB184" s="210"/>
      <c r="BC184" s="210"/>
      <c r="BD184" s="210"/>
      <c r="BE184" s="210"/>
      <c r="BF184" s="210"/>
      <c r="BG184" s="210"/>
      <c r="BH184" s="210"/>
    </row>
    <row r="185" spans="1:60" outlineLevel="1" x14ac:dyDescent="0.25">
      <c r="A185" s="243">
        <v>71</v>
      </c>
      <c r="B185" s="244" t="s">
        <v>392</v>
      </c>
      <c r="C185" s="262" t="s">
        <v>393</v>
      </c>
      <c r="D185" s="245" t="s">
        <v>194</v>
      </c>
      <c r="E185" s="246">
        <v>72.905000000000001</v>
      </c>
      <c r="F185" s="247"/>
      <c r="G185" s="248">
        <f>ROUND(E185*F185,2)</f>
        <v>0</v>
      </c>
      <c r="H185" s="247"/>
      <c r="I185" s="248">
        <f>ROUND(E185*H185,2)</f>
        <v>0</v>
      </c>
      <c r="J185" s="247"/>
      <c r="K185" s="248">
        <f>ROUND(E185*J185,2)</f>
        <v>0</v>
      </c>
      <c r="L185" s="248">
        <v>21</v>
      </c>
      <c r="M185" s="248">
        <f>G185*(1+L185/100)</f>
        <v>0</v>
      </c>
      <c r="N185" s="246">
        <v>2.7999999999999998E-4</v>
      </c>
      <c r="O185" s="246">
        <f>ROUND(E185*N185,2)</f>
        <v>0.02</v>
      </c>
      <c r="P185" s="246">
        <v>0</v>
      </c>
      <c r="Q185" s="246">
        <f>ROUND(E185*P185,2)</f>
        <v>0</v>
      </c>
      <c r="R185" s="248"/>
      <c r="S185" s="248" t="s">
        <v>175</v>
      </c>
      <c r="T185" s="249" t="s">
        <v>175</v>
      </c>
      <c r="U185" s="231">
        <v>0.16897000000000001</v>
      </c>
      <c r="V185" s="231">
        <f>ROUND(E185*U185,2)</f>
        <v>12.32</v>
      </c>
      <c r="W185" s="231"/>
      <c r="X185" s="231" t="s">
        <v>176</v>
      </c>
      <c r="Y185" s="231" t="s">
        <v>177</v>
      </c>
      <c r="Z185" s="210"/>
      <c r="AA185" s="210"/>
      <c r="AB185" s="210"/>
      <c r="AC185" s="210"/>
      <c r="AD185" s="210"/>
      <c r="AE185" s="210"/>
      <c r="AF185" s="210"/>
      <c r="AG185" s="210" t="s">
        <v>178</v>
      </c>
      <c r="AH185" s="210"/>
      <c r="AI185" s="210"/>
      <c r="AJ185" s="210"/>
      <c r="AK185" s="210"/>
      <c r="AL185" s="210"/>
      <c r="AM185" s="210"/>
      <c r="AN185" s="210"/>
      <c r="AO185" s="210"/>
      <c r="AP185" s="210"/>
      <c r="AQ185" s="210"/>
      <c r="AR185" s="210"/>
      <c r="AS185" s="210"/>
      <c r="AT185" s="210"/>
      <c r="AU185" s="210"/>
      <c r="AV185" s="210"/>
      <c r="AW185" s="210"/>
      <c r="AX185" s="210"/>
      <c r="AY185" s="210"/>
      <c r="AZ185" s="210"/>
      <c r="BA185" s="210"/>
      <c r="BB185" s="210"/>
      <c r="BC185" s="210"/>
      <c r="BD185" s="210"/>
      <c r="BE185" s="210"/>
      <c r="BF185" s="210"/>
      <c r="BG185" s="210"/>
      <c r="BH185" s="210"/>
    </row>
    <row r="186" spans="1:60" ht="20.399999999999999" outlineLevel="2" x14ac:dyDescent="0.25">
      <c r="A186" s="227"/>
      <c r="B186" s="228"/>
      <c r="C186" s="263" t="s">
        <v>224</v>
      </c>
      <c r="D186" s="233"/>
      <c r="E186" s="234">
        <v>72.905000000000001</v>
      </c>
      <c r="F186" s="231"/>
      <c r="G186" s="231"/>
      <c r="H186" s="231"/>
      <c r="I186" s="231"/>
      <c r="J186" s="231"/>
      <c r="K186" s="231"/>
      <c r="L186" s="231"/>
      <c r="M186" s="231"/>
      <c r="N186" s="230"/>
      <c r="O186" s="230"/>
      <c r="P186" s="230"/>
      <c r="Q186" s="230"/>
      <c r="R186" s="231"/>
      <c r="S186" s="231"/>
      <c r="T186" s="231"/>
      <c r="U186" s="231"/>
      <c r="V186" s="231"/>
      <c r="W186" s="231"/>
      <c r="X186" s="231"/>
      <c r="Y186" s="231"/>
      <c r="Z186" s="210"/>
      <c r="AA186" s="210"/>
      <c r="AB186" s="210"/>
      <c r="AC186" s="210"/>
      <c r="AD186" s="210"/>
      <c r="AE186" s="210"/>
      <c r="AF186" s="210"/>
      <c r="AG186" s="210" t="s">
        <v>180</v>
      </c>
      <c r="AH186" s="210">
        <v>0</v>
      </c>
      <c r="AI186" s="210"/>
      <c r="AJ186" s="210"/>
      <c r="AK186" s="210"/>
      <c r="AL186" s="210"/>
      <c r="AM186" s="210"/>
      <c r="AN186" s="210"/>
      <c r="AO186" s="210"/>
      <c r="AP186" s="210"/>
      <c r="AQ186" s="210"/>
      <c r="AR186" s="210"/>
      <c r="AS186" s="210"/>
      <c r="AT186" s="210"/>
      <c r="AU186" s="210"/>
      <c r="AV186" s="210"/>
      <c r="AW186" s="210"/>
      <c r="AX186" s="210"/>
      <c r="AY186" s="210"/>
      <c r="AZ186" s="210"/>
      <c r="BA186" s="210"/>
      <c r="BB186" s="210"/>
      <c r="BC186" s="210"/>
      <c r="BD186" s="210"/>
      <c r="BE186" s="210"/>
      <c r="BF186" s="210"/>
      <c r="BG186" s="210"/>
      <c r="BH186" s="210"/>
    </row>
    <row r="187" spans="1:60" outlineLevel="1" x14ac:dyDescent="0.25">
      <c r="A187" s="243">
        <v>72</v>
      </c>
      <c r="B187" s="244" t="s">
        <v>394</v>
      </c>
      <c r="C187" s="262" t="s">
        <v>395</v>
      </c>
      <c r="D187" s="245" t="s">
        <v>194</v>
      </c>
      <c r="E187" s="246">
        <v>116.504</v>
      </c>
      <c r="F187" s="247"/>
      <c r="G187" s="248">
        <f>ROUND(E187*F187,2)</f>
        <v>0</v>
      </c>
      <c r="H187" s="247"/>
      <c r="I187" s="248">
        <f>ROUND(E187*H187,2)</f>
        <v>0</v>
      </c>
      <c r="J187" s="247"/>
      <c r="K187" s="248">
        <f>ROUND(E187*J187,2)</f>
        <v>0</v>
      </c>
      <c r="L187" s="248">
        <v>21</v>
      </c>
      <c r="M187" s="248">
        <f>G187*(1+L187/100)</f>
        <v>0</v>
      </c>
      <c r="N187" s="246">
        <v>2.2000000000000001E-4</v>
      </c>
      <c r="O187" s="246">
        <f>ROUND(E187*N187,2)</f>
        <v>0.03</v>
      </c>
      <c r="P187" s="246">
        <v>0</v>
      </c>
      <c r="Q187" s="246">
        <f>ROUND(E187*P187,2)</f>
        <v>0</v>
      </c>
      <c r="R187" s="248"/>
      <c r="S187" s="248" t="s">
        <v>175</v>
      </c>
      <c r="T187" s="249" t="s">
        <v>175</v>
      </c>
      <c r="U187" s="231">
        <v>0.10191</v>
      </c>
      <c r="V187" s="231">
        <f>ROUND(E187*U187,2)</f>
        <v>11.87</v>
      </c>
      <c r="W187" s="231"/>
      <c r="X187" s="231" t="s">
        <v>176</v>
      </c>
      <c r="Y187" s="231" t="s">
        <v>177</v>
      </c>
      <c r="Z187" s="210"/>
      <c r="AA187" s="210"/>
      <c r="AB187" s="210"/>
      <c r="AC187" s="210"/>
      <c r="AD187" s="210"/>
      <c r="AE187" s="210"/>
      <c r="AF187" s="210"/>
      <c r="AG187" s="210" t="s">
        <v>178</v>
      </c>
      <c r="AH187" s="210"/>
      <c r="AI187" s="210"/>
      <c r="AJ187" s="210"/>
      <c r="AK187" s="210"/>
      <c r="AL187" s="210"/>
      <c r="AM187" s="210"/>
      <c r="AN187" s="210"/>
      <c r="AO187" s="210"/>
      <c r="AP187" s="210"/>
      <c r="AQ187" s="210"/>
      <c r="AR187" s="210"/>
      <c r="AS187" s="210"/>
      <c r="AT187" s="210"/>
      <c r="AU187" s="210"/>
      <c r="AV187" s="210"/>
      <c r="AW187" s="210"/>
      <c r="AX187" s="210"/>
      <c r="AY187" s="210"/>
      <c r="AZ187" s="210"/>
      <c r="BA187" s="210"/>
      <c r="BB187" s="210"/>
      <c r="BC187" s="210"/>
      <c r="BD187" s="210"/>
      <c r="BE187" s="210"/>
      <c r="BF187" s="210"/>
      <c r="BG187" s="210"/>
      <c r="BH187" s="210"/>
    </row>
    <row r="188" spans="1:60" ht="20.399999999999999" outlineLevel="2" x14ac:dyDescent="0.25">
      <c r="A188" s="227"/>
      <c r="B188" s="228"/>
      <c r="C188" s="263" t="s">
        <v>223</v>
      </c>
      <c r="D188" s="233"/>
      <c r="E188" s="234">
        <v>40.841000000000001</v>
      </c>
      <c r="F188" s="231"/>
      <c r="G188" s="231"/>
      <c r="H188" s="231"/>
      <c r="I188" s="231"/>
      <c r="J188" s="231"/>
      <c r="K188" s="231"/>
      <c r="L188" s="231"/>
      <c r="M188" s="231"/>
      <c r="N188" s="230"/>
      <c r="O188" s="230"/>
      <c r="P188" s="230"/>
      <c r="Q188" s="230"/>
      <c r="R188" s="231"/>
      <c r="S188" s="231"/>
      <c r="T188" s="231"/>
      <c r="U188" s="231"/>
      <c r="V188" s="231"/>
      <c r="W188" s="231"/>
      <c r="X188" s="231"/>
      <c r="Y188" s="231"/>
      <c r="Z188" s="210"/>
      <c r="AA188" s="210"/>
      <c r="AB188" s="210"/>
      <c r="AC188" s="210"/>
      <c r="AD188" s="210"/>
      <c r="AE188" s="210"/>
      <c r="AF188" s="210"/>
      <c r="AG188" s="210" t="s">
        <v>180</v>
      </c>
      <c r="AH188" s="210">
        <v>0</v>
      </c>
      <c r="AI188" s="210"/>
      <c r="AJ188" s="210"/>
      <c r="AK188" s="210"/>
      <c r="AL188" s="210"/>
      <c r="AM188" s="210"/>
      <c r="AN188" s="210"/>
      <c r="AO188" s="210"/>
      <c r="AP188" s="210"/>
      <c r="AQ188" s="210"/>
      <c r="AR188" s="210"/>
      <c r="AS188" s="210"/>
      <c r="AT188" s="210"/>
      <c r="AU188" s="210"/>
      <c r="AV188" s="210"/>
      <c r="AW188" s="210"/>
      <c r="AX188" s="210"/>
      <c r="AY188" s="210"/>
      <c r="AZ188" s="210"/>
      <c r="BA188" s="210"/>
      <c r="BB188" s="210"/>
      <c r="BC188" s="210"/>
      <c r="BD188" s="210"/>
      <c r="BE188" s="210"/>
      <c r="BF188" s="210"/>
      <c r="BG188" s="210"/>
      <c r="BH188" s="210"/>
    </row>
    <row r="189" spans="1:60" ht="20.399999999999999" outlineLevel="3" x14ac:dyDescent="0.25">
      <c r="A189" s="227"/>
      <c r="B189" s="228"/>
      <c r="C189" s="263" t="s">
        <v>391</v>
      </c>
      <c r="D189" s="233"/>
      <c r="E189" s="234">
        <v>75.662999999999997</v>
      </c>
      <c r="F189" s="231"/>
      <c r="G189" s="231"/>
      <c r="H189" s="231"/>
      <c r="I189" s="231"/>
      <c r="J189" s="231"/>
      <c r="K189" s="231"/>
      <c r="L189" s="231"/>
      <c r="M189" s="231"/>
      <c r="N189" s="230"/>
      <c r="O189" s="230"/>
      <c r="P189" s="230"/>
      <c r="Q189" s="230"/>
      <c r="R189" s="231"/>
      <c r="S189" s="231"/>
      <c r="T189" s="231"/>
      <c r="U189" s="231"/>
      <c r="V189" s="231"/>
      <c r="W189" s="231"/>
      <c r="X189" s="231"/>
      <c r="Y189" s="231"/>
      <c r="Z189" s="210"/>
      <c r="AA189" s="210"/>
      <c r="AB189" s="210"/>
      <c r="AC189" s="210"/>
      <c r="AD189" s="210"/>
      <c r="AE189" s="210"/>
      <c r="AF189" s="210"/>
      <c r="AG189" s="210" t="s">
        <v>180</v>
      </c>
      <c r="AH189" s="210">
        <v>0</v>
      </c>
      <c r="AI189" s="210"/>
      <c r="AJ189" s="210"/>
      <c r="AK189" s="210"/>
      <c r="AL189" s="210"/>
      <c r="AM189" s="210"/>
      <c r="AN189" s="210"/>
      <c r="AO189" s="210"/>
      <c r="AP189" s="210"/>
      <c r="AQ189" s="210"/>
      <c r="AR189" s="210"/>
      <c r="AS189" s="210"/>
      <c r="AT189" s="210"/>
      <c r="AU189" s="210"/>
      <c r="AV189" s="210"/>
      <c r="AW189" s="210"/>
      <c r="AX189" s="210"/>
      <c r="AY189" s="210"/>
      <c r="AZ189" s="210"/>
      <c r="BA189" s="210"/>
      <c r="BB189" s="210"/>
      <c r="BC189" s="210"/>
      <c r="BD189" s="210"/>
      <c r="BE189" s="210"/>
      <c r="BF189" s="210"/>
      <c r="BG189" s="210"/>
      <c r="BH189" s="210"/>
    </row>
    <row r="190" spans="1:60" outlineLevel="1" x14ac:dyDescent="0.25">
      <c r="A190" s="243">
        <v>73</v>
      </c>
      <c r="B190" s="244" t="s">
        <v>396</v>
      </c>
      <c r="C190" s="262" t="s">
        <v>397</v>
      </c>
      <c r="D190" s="245" t="s">
        <v>194</v>
      </c>
      <c r="E190" s="246">
        <v>17.66</v>
      </c>
      <c r="F190" s="247"/>
      <c r="G190" s="248">
        <f>ROUND(E190*F190,2)</f>
        <v>0</v>
      </c>
      <c r="H190" s="247"/>
      <c r="I190" s="248">
        <f>ROUND(E190*H190,2)</f>
        <v>0</v>
      </c>
      <c r="J190" s="247"/>
      <c r="K190" s="248">
        <f>ROUND(E190*J190,2)</f>
        <v>0</v>
      </c>
      <c r="L190" s="248">
        <v>21</v>
      </c>
      <c r="M190" s="248">
        <f>G190*(1+L190/100)</f>
        <v>0</v>
      </c>
      <c r="N190" s="246">
        <v>3.2000000000000003E-4</v>
      </c>
      <c r="O190" s="246">
        <f>ROUND(E190*N190,2)</f>
        <v>0.01</v>
      </c>
      <c r="P190" s="246">
        <v>0</v>
      </c>
      <c r="Q190" s="246">
        <f>ROUND(E190*P190,2)</f>
        <v>0</v>
      </c>
      <c r="R190" s="248"/>
      <c r="S190" s="248" t="s">
        <v>175</v>
      </c>
      <c r="T190" s="249" t="s">
        <v>175</v>
      </c>
      <c r="U190" s="231">
        <v>0.10191</v>
      </c>
      <c r="V190" s="231">
        <f>ROUND(E190*U190,2)</f>
        <v>1.8</v>
      </c>
      <c r="W190" s="231"/>
      <c r="X190" s="231" t="s">
        <v>176</v>
      </c>
      <c r="Y190" s="231" t="s">
        <v>177</v>
      </c>
      <c r="Z190" s="210"/>
      <c r="AA190" s="210"/>
      <c r="AB190" s="210"/>
      <c r="AC190" s="210"/>
      <c r="AD190" s="210"/>
      <c r="AE190" s="210"/>
      <c r="AF190" s="210"/>
      <c r="AG190" s="210" t="s">
        <v>178</v>
      </c>
      <c r="AH190" s="210"/>
      <c r="AI190" s="210"/>
      <c r="AJ190" s="210"/>
      <c r="AK190" s="210"/>
      <c r="AL190" s="210"/>
      <c r="AM190" s="210"/>
      <c r="AN190" s="210"/>
      <c r="AO190" s="210"/>
      <c r="AP190" s="210"/>
      <c r="AQ190" s="210"/>
      <c r="AR190" s="210"/>
      <c r="AS190" s="210"/>
      <c r="AT190" s="210"/>
      <c r="AU190" s="210"/>
      <c r="AV190" s="210"/>
      <c r="AW190" s="210"/>
      <c r="AX190" s="210"/>
      <c r="AY190" s="210"/>
      <c r="AZ190" s="210"/>
      <c r="BA190" s="210"/>
      <c r="BB190" s="210"/>
      <c r="BC190" s="210"/>
      <c r="BD190" s="210"/>
      <c r="BE190" s="210"/>
      <c r="BF190" s="210"/>
      <c r="BG190" s="210"/>
      <c r="BH190" s="210"/>
    </row>
    <row r="191" spans="1:60" outlineLevel="2" x14ac:dyDescent="0.25">
      <c r="A191" s="227"/>
      <c r="B191" s="228"/>
      <c r="C191" s="263" t="s">
        <v>207</v>
      </c>
      <c r="D191" s="233"/>
      <c r="E191" s="234">
        <v>17.66</v>
      </c>
      <c r="F191" s="231"/>
      <c r="G191" s="231"/>
      <c r="H191" s="231"/>
      <c r="I191" s="231"/>
      <c r="J191" s="231"/>
      <c r="K191" s="231"/>
      <c r="L191" s="231"/>
      <c r="M191" s="231"/>
      <c r="N191" s="230"/>
      <c r="O191" s="230"/>
      <c r="P191" s="230"/>
      <c r="Q191" s="230"/>
      <c r="R191" s="231"/>
      <c r="S191" s="231"/>
      <c r="T191" s="231"/>
      <c r="U191" s="231"/>
      <c r="V191" s="231"/>
      <c r="W191" s="231"/>
      <c r="X191" s="231"/>
      <c r="Y191" s="231"/>
      <c r="Z191" s="210"/>
      <c r="AA191" s="210"/>
      <c r="AB191" s="210"/>
      <c r="AC191" s="210"/>
      <c r="AD191" s="210"/>
      <c r="AE191" s="210"/>
      <c r="AF191" s="210"/>
      <c r="AG191" s="210" t="s">
        <v>180</v>
      </c>
      <c r="AH191" s="210">
        <v>0</v>
      </c>
      <c r="AI191" s="210"/>
      <c r="AJ191" s="210"/>
      <c r="AK191" s="210"/>
      <c r="AL191" s="210"/>
      <c r="AM191" s="210"/>
      <c r="AN191" s="210"/>
      <c r="AO191" s="210"/>
      <c r="AP191" s="210"/>
      <c r="AQ191" s="210"/>
      <c r="AR191" s="210"/>
      <c r="AS191" s="210"/>
      <c r="AT191" s="210"/>
      <c r="AU191" s="210"/>
      <c r="AV191" s="210"/>
      <c r="AW191" s="210"/>
      <c r="AX191" s="210"/>
      <c r="AY191" s="210"/>
      <c r="AZ191" s="210"/>
      <c r="BA191" s="210"/>
      <c r="BB191" s="210"/>
      <c r="BC191" s="210"/>
      <c r="BD191" s="210"/>
      <c r="BE191" s="210"/>
      <c r="BF191" s="210"/>
      <c r="BG191" s="210"/>
      <c r="BH191" s="210"/>
    </row>
    <row r="192" spans="1:60" outlineLevel="1" x14ac:dyDescent="0.25">
      <c r="A192" s="243">
        <v>74</v>
      </c>
      <c r="B192" s="244" t="s">
        <v>398</v>
      </c>
      <c r="C192" s="262" t="s">
        <v>399</v>
      </c>
      <c r="D192" s="245" t="s">
        <v>194</v>
      </c>
      <c r="E192" s="246">
        <v>116.504</v>
      </c>
      <c r="F192" s="247"/>
      <c r="G192" s="248">
        <f>ROUND(E192*F192,2)</f>
        <v>0</v>
      </c>
      <c r="H192" s="247"/>
      <c r="I192" s="248">
        <f>ROUND(E192*H192,2)</f>
        <v>0</v>
      </c>
      <c r="J192" s="247"/>
      <c r="K192" s="248">
        <f>ROUND(E192*J192,2)</f>
        <v>0</v>
      </c>
      <c r="L192" s="248">
        <v>21</v>
      </c>
      <c r="M192" s="248">
        <f>G192*(1+L192/100)</f>
        <v>0</v>
      </c>
      <c r="N192" s="246">
        <v>0</v>
      </c>
      <c r="O192" s="246">
        <f>ROUND(E192*N192,2)</f>
        <v>0</v>
      </c>
      <c r="P192" s="246">
        <v>0</v>
      </c>
      <c r="Q192" s="246">
        <f>ROUND(E192*P192,2)</f>
        <v>0</v>
      </c>
      <c r="R192" s="248"/>
      <c r="S192" s="248" t="s">
        <v>175</v>
      </c>
      <c r="T192" s="249" t="s">
        <v>175</v>
      </c>
      <c r="U192" s="231">
        <v>2.1000000000000001E-2</v>
      </c>
      <c r="V192" s="231">
        <f>ROUND(E192*U192,2)</f>
        <v>2.4500000000000002</v>
      </c>
      <c r="W192" s="231"/>
      <c r="X192" s="231" t="s">
        <v>176</v>
      </c>
      <c r="Y192" s="231" t="s">
        <v>177</v>
      </c>
      <c r="Z192" s="210"/>
      <c r="AA192" s="210"/>
      <c r="AB192" s="210"/>
      <c r="AC192" s="210"/>
      <c r="AD192" s="210"/>
      <c r="AE192" s="210"/>
      <c r="AF192" s="210"/>
      <c r="AG192" s="210" t="s">
        <v>178</v>
      </c>
      <c r="AH192" s="210"/>
      <c r="AI192" s="210"/>
      <c r="AJ192" s="210"/>
      <c r="AK192" s="210"/>
      <c r="AL192" s="210"/>
      <c r="AM192" s="210"/>
      <c r="AN192" s="210"/>
      <c r="AO192" s="210"/>
      <c r="AP192" s="210"/>
      <c r="AQ192" s="210"/>
      <c r="AR192" s="210"/>
      <c r="AS192" s="210"/>
      <c r="AT192" s="210"/>
      <c r="AU192" s="210"/>
      <c r="AV192" s="210"/>
      <c r="AW192" s="210"/>
      <c r="AX192" s="210"/>
      <c r="AY192" s="210"/>
      <c r="AZ192" s="210"/>
      <c r="BA192" s="210"/>
      <c r="BB192" s="210"/>
      <c r="BC192" s="210"/>
      <c r="BD192" s="210"/>
      <c r="BE192" s="210"/>
      <c r="BF192" s="210"/>
      <c r="BG192" s="210"/>
      <c r="BH192" s="210"/>
    </row>
    <row r="193" spans="1:60" ht="20.399999999999999" outlineLevel="2" x14ac:dyDescent="0.25">
      <c r="A193" s="227"/>
      <c r="B193" s="228"/>
      <c r="C193" s="263" t="s">
        <v>223</v>
      </c>
      <c r="D193" s="233"/>
      <c r="E193" s="234">
        <v>40.841000000000001</v>
      </c>
      <c r="F193" s="231"/>
      <c r="G193" s="231"/>
      <c r="H193" s="231"/>
      <c r="I193" s="231"/>
      <c r="J193" s="231"/>
      <c r="K193" s="231"/>
      <c r="L193" s="231"/>
      <c r="M193" s="231"/>
      <c r="N193" s="230"/>
      <c r="O193" s="230"/>
      <c r="P193" s="230"/>
      <c r="Q193" s="230"/>
      <c r="R193" s="231"/>
      <c r="S193" s="231"/>
      <c r="T193" s="231"/>
      <c r="U193" s="231"/>
      <c r="V193" s="231"/>
      <c r="W193" s="231"/>
      <c r="X193" s="231"/>
      <c r="Y193" s="231"/>
      <c r="Z193" s="210"/>
      <c r="AA193" s="210"/>
      <c r="AB193" s="210"/>
      <c r="AC193" s="210"/>
      <c r="AD193" s="210"/>
      <c r="AE193" s="210"/>
      <c r="AF193" s="210"/>
      <c r="AG193" s="210" t="s">
        <v>180</v>
      </c>
      <c r="AH193" s="210">
        <v>0</v>
      </c>
      <c r="AI193" s="210"/>
      <c r="AJ193" s="210"/>
      <c r="AK193" s="210"/>
      <c r="AL193" s="210"/>
      <c r="AM193" s="210"/>
      <c r="AN193" s="210"/>
      <c r="AO193" s="210"/>
      <c r="AP193" s="210"/>
      <c r="AQ193" s="210"/>
      <c r="AR193" s="210"/>
      <c r="AS193" s="210"/>
      <c r="AT193" s="210"/>
      <c r="AU193" s="210"/>
      <c r="AV193" s="210"/>
      <c r="AW193" s="210"/>
      <c r="AX193" s="210"/>
      <c r="AY193" s="210"/>
      <c r="AZ193" s="210"/>
      <c r="BA193" s="210"/>
      <c r="BB193" s="210"/>
      <c r="BC193" s="210"/>
      <c r="BD193" s="210"/>
      <c r="BE193" s="210"/>
      <c r="BF193" s="210"/>
      <c r="BG193" s="210"/>
      <c r="BH193" s="210"/>
    </row>
    <row r="194" spans="1:60" ht="20.399999999999999" outlineLevel="3" x14ac:dyDescent="0.25">
      <c r="A194" s="227"/>
      <c r="B194" s="228"/>
      <c r="C194" s="263" t="s">
        <v>391</v>
      </c>
      <c r="D194" s="233"/>
      <c r="E194" s="234">
        <v>75.662999999999997</v>
      </c>
      <c r="F194" s="231"/>
      <c r="G194" s="231"/>
      <c r="H194" s="231"/>
      <c r="I194" s="231"/>
      <c r="J194" s="231"/>
      <c r="K194" s="231"/>
      <c r="L194" s="231"/>
      <c r="M194" s="231"/>
      <c r="N194" s="230"/>
      <c r="O194" s="230"/>
      <c r="P194" s="230"/>
      <c r="Q194" s="230"/>
      <c r="R194" s="231"/>
      <c r="S194" s="231"/>
      <c r="T194" s="231"/>
      <c r="U194" s="231"/>
      <c r="V194" s="231"/>
      <c r="W194" s="231"/>
      <c r="X194" s="231"/>
      <c r="Y194" s="231"/>
      <c r="Z194" s="210"/>
      <c r="AA194" s="210"/>
      <c r="AB194" s="210"/>
      <c r="AC194" s="210"/>
      <c r="AD194" s="210"/>
      <c r="AE194" s="210"/>
      <c r="AF194" s="210"/>
      <c r="AG194" s="210" t="s">
        <v>180</v>
      </c>
      <c r="AH194" s="210">
        <v>0</v>
      </c>
      <c r="AI194" s="210"/>
      <c r="AJ194" s="210"/>
      <c r="AK194" s="210"/>
      <c r="AL194" s="210"/>
      <c r="AM194" s="210"/>
      <c r="AN194" s="210"/>
      <c r="AO194" s="210"/>
      <c r="AP194" s="210"/>
      <c r="AQ194" s="210"/>
      <c r="AR194" s="210"/>
      <c r="AS194" s="210"/>
      <c r="AT194" s="210"/>
      <c r="AU194" s="210"/>
      <c r="AV194" s="210"/>
      <c r="AW194" s="210"/>
      <c r="AX194" s="210"/>
      <c r="AY194" s="210"/>
      <c r="AZ194" s="210"/>
      <c r="BA194" s="210"/>
      <c r="BB194" s="210"/>
      <c r="BC194" s="210"/>
      <c r="BD194" s="210"/>
      <c r="BE194" s="210"/>
      <c r="BF194" s="210"/>
      <c r="BG194" s="210"/>
      <c r="BH194" s="210"/>
    </row>
    <row r="195" spans="1:60" x14ac:dyDescent="0.25">
      <c r="A195" s="236" t="s">
        <v>170</v>
      </c>
      <c r="B195" s="237" t="s">
        <v>139</v>
      </c>
      <c r="C195" s="261" t="s">
        <v>140</v>
      </c>
      <c r="D195" s="238"/>
      <c r="E195" s="239"/>
      <c r="F195" s="240"/>
      <c r="G195" s="240">
        <f>SUMIF(AG196:AG202,"&lt;&gt;NOR",G196:G202)</f>
        <v>0</v>
      </c>
      <c r="H195" s="240"/>
      <c r="I195" s="240">
        <f>SUM(I196:I202)</f>
        <v>0</v>
      </c>
      <c r="J195" s="240"/>
      <c r="K195" s="240">
        <f>SUM(K196:K202)</f>
        <v>0</v>
      </c>
      <c r="L195" s="240"/>
      <c r="M195" s="240">
        <f>SUM(M196:M202)</f>
        <v>0</v>
      </c>
      <c r="N195" s="239"/>
      <c r="O195" s="239">
        <f>SUM(O196:O202)</f>
        <v>0</v>
      </c>
      <c r="P195" s="239"/>
      <c r="Q195" s="239">
        <f>SUM(Q196:Q202)</f>
        <v>0</v>
      </c>
      <c r="R195" s="240"/>
      <c r="S195" s="240"/>
      <c r="T195" s="241"/>
      <c r="U195" s="235"/>
      <c r="V195" s="235">
        <f>SUM(V196:V202)</f>
        <v>31.36</v>
      </c>
      <c r="W195" s="235"/>
      <c r="X195" s="235"/>
      <c r="Y195" s="235"/>
      <c r="AG195" t="s">
        <v>171</v>
      </c>
    </row>
    <row r="196" spans="1:60" outlineLevel="1" x14ac:dyDescent="0.25">
      <c r="A196" s="243">
        <v>75</v>
      </c>
      <c r="B196" s="244" t="s">
        <v>400</v>
      </c>
      <c r="C196" s="262" t="s">
        <v>401</v>
      </c>
      <c r="D196" s="245" t="s">
        <v>253</v>
      </c>
      <c r="E196" s="246">
        <v>13.80428</v>
      </c>
      <c r="F196" s="247"/>
      <c r="G196" s="248">
        <f>ROUND(E196*F196,2)</f>
        <v>0</v>
      </c>
      <c r="H196" s="247"/>
      <c r="I196" s="248">
        <f>ROUND(E196*H196,2)</f>
        <v>0</v>
      </c>
      <c r="J196" s="247"/>
      <c r="K196" s="248">
        <f>ROUND(E196*J196,2)</f>
        <v>0</v>
      </c>
      <c r="L196" s="248">
        <v>21</v>
      </c>
      <c r="M196" s="248">
        <f>G196*(1+L196/100)</f>
        <v>0</v>
      </c>
      <c r="N196" s="246">
        <v>0</v>
      </c>
      <c r="O196" s="246">
        <f>ROUND(E196*N196,2)</f>
        <v>0</v>
      </c>
      <c r="P196" s="246">
        <v>0</v>
      </c>
      <c r="Q196" s="246">
        <f>ROUND(E196*P196,2)</f>
        <v>0</v>
      </c>
      <c r="R196" s="248"/>
      <c r="S196" s="248" t="s">
        <v>175</v>
      </c>
      <c r="T196" s="249" t="s">
        <v>175</v>
      </c>
      <c r="U196" s="231">
        <v>0.49</v>
      </c>
      <c r="V196" s="231">
        <f>ROUND(E196*U196,2)</f>
        <v>6.76</v>
      </c>
      <c r="W196" s="231"/>
      <c r="X196" s="231" t="s">
        <v>402</v>
      </c>
      <c r="Y196" s="231" t="s">
        <v>177</v>
      </c>
      <c r="Z196" s="210"/>
      <c r="AA196" s="210"/>
      <c r="AB196" s="210"/>
      <c r="AC196" s="210"/>
      <c r="AD196" s="210"/>
      <c r="AE196" s="210"/>
      <c r="AF196" s="210"/>
      <c r="AG196" s="210" t="s">
        <v>403</v>
      </c>
      <c r="AH196" s="210"/>
      <c r="AI196" s="210"/>
      <c r="AJ196" s="210"/>
      <c r="AK196" s="210"/>
      <c r="AL196" s="210"/>
      <c r="AM196" s="210"/>
      <c r="AN196" s="210"/>
      <c r="AO196" s="210"/>
      <c r="AP196" s="210"/>
      <c r="AQ196" s="210"/>
      <c r="AR196" s="210"/>
      <c r="AS196" s="210"/>
      <c r="AT196" s="210"/>
      <c r="AU196" s="210"/>
      <c r="AV196" s="210"/>
      <c r="AW196" s="210"/>
      <c r="AX196" s="210"/>
      <c r="AY196" s="210"/>
      <c r="AZ196" s="210"/>
      <c r="BA196" s="210"/>
      <c r="BB196" s="210"/>
      <c r="BC196" s="210"/>
      <c r="BD196" s="210"/>
      <c r="BE196" s="210"/>
      <c r="BF196" s="210"/>
      <c r="BG196" s="210"/>
      <c r="BH196" s="210"/>
    </row>
    <row r="197" spans="1:60" outlineLevel="2" x14ac:dyDescent="0.25">
      <c r="A197" s="227"/>
      <c r="B197" s="228"/>
      <c r="C197" s="264" t="s">
        <v>404</v>
      </c>
      <c r="D197" s="250"/>
      <c r="E197" s="250"/>
      <c r="F197" s="250"/>
      <c r="G197" s="250"/>
      <c r="H197" s="231"/>
      <c r="I197" s="231"/>
      <c r="J197" s="231"/>
      <c r="K197" s="231"/>
      <c r="L197" s="231"/>
      <c r="M197" s="231"/>
      <c r="N197" s="230"/>
      <c r="O197" s="230"/>
      <c r="P197" s="230"/>
      <c r="Q197" s="230"/>
      <c r="R197" s="231"/>
      <c r="S197" s="231"/>
      <c r="T197" s="231"/>
      <c r="U197" s="231"/>
      <c r="V197" s="231"/>
      <c r="W197" s="231"/>
      <c r="X197" s="231"/>
      <c r="Y197" s="231"/>
      <c r="Z197" s="210"/>
      <c r="AA197" s="210"/>
      <c r="AB197" s="210"/>
      <c r="AC197" s="210"/>
      <c r="AD197" s="210"/>
      <c r="AE197" s="210"/>
      <c r="AF197" s="210"/>
      <c r="AG197" s="210" t="s">
        <v>188</v>
      </c>
      <c r="AH197" s="210"/>
      <c r="AI197" s="210"/>
      <c r="AJ197" s="210"/>
      <c r="AK197" s="210"/>
      <c r="AL197" s="210"/>
      <c r="AM197" s="210"/>
      <c r="AN197" s="210"/>
      <c r="AO197" s="210"/>
      <c r="AP197" s="210"/>
      <c r="AQ197" s="210"/>
      <c r="AR197" s="210"/>
      <c r="AS197" s="210"/>
      <c r="AT197" s="210"/>
      <c r="AU197" s="210"/>
      <c r="AV197" s="210"/>
      <c r="AW197" s="210"/>
      <c r="AX197" s="210"/>
      <c r="AY197" s="210"/>
      <c r="AZ197" s="210"/>
      <c r="BA197" s="210"/>
      <c r="BB197" s="210"/>
      <c r="BC197" s="210"/>
      <c r="BD197" s="210"/>
      <c r="BE197" s="210"/>
      <c r="BF197" s="210"/>
      <c r="BG197" s="210"/>
      <c r="BH197" s="210"/>
    </row>
    <row r="198" spans="1:60" outlineLevel="1" x14ac:dyDescent="0.25">
      <c r="A198" s="252">
        <v>76</v>
      </c>
      <c r="B198" s="253" t="s">
        <v>405</v>
      </c>
      <c r="C198" s="266" t="s">
        <v>406</v>
      </c>
      <c r="D198" s="254" t="s">
        <v>253</v>
      </c>
      <c r="E198" s="255">
        <v>262.28133000000003</v>
      </c>
      <c r="F198" s="256"/>
      <c r="G198" s="257">
        <f>ROUND(E198*F198,2)</f>
        <v>0</v>
      </c>
      <c r="H198" s="256"/>
      <c r="I198" s="257">
        <f>ROUND(E198*H198,2)</f>
        <v>0</v>
      </c>
      <c r="J198" s="256"/>
      <c r="K198" s="257">
        <f>ROUND(E198*J198,2)</f>
        <v>0</v>
      </c>
      <c r="L198" s="257">
        <v>21</v>
      </c>
      <c r="M198" s="257">
        <f>G198*(1+L198/100)</f>
        <v>0</v>
      </c>
      <c r="N198" s="255">
        <v>0</v>
      </c>
      <c r="O198" s="255">
        <f>ROUND(E198*N198,2)</f>
        <v>0</v>
      </c>
      <c r="P198" s="255">
        <v>0</v>
      </c>
      <c r="Q198" s="255">
        <f>ROUND(E198*P198,2)</f>
        <v>0</v>
      </c>
      <c r="R198" s="257"/>
      <c r="S198" s="257" t="s">
        <v>175</v>
      </c>
      <c r="T198" s="258" t="s">
        <v>175</v>
      </c>
      <c r="U198" s="231">
        <v>0</v>
      </c>
      <c r="V198" s="231">
        <f>ROUND(E198*U198,2)</f>
        <v>0</v>
      </c>
      <c r="W198" s="231"/>
      <c r="X198" s="231" t="s">
        <v>402</v>
      </c>
      <c r="Y198" s="231" t="s">
        <v>177</v>
      </c>
      <c r="Z198" s="210"/>
      <c r="AA198" s="210"/>
      <c r="AB198" s="210"/>
      <c r="AC198" s="210"/>
      <c r="AD198" s="210"/>
      <c r="AE198" s="210"/>
      <c r="AF198" s="210"/>
      <c r="AG198" s="210" t="s">
        <v>403</v>
      </c>
      <c r="AH198" s="210"/>
      <c r="AI198" s="210"/>
      <c r="AJ198" s="210"/>
      <c r="AK198" s="210"/>
      <c r="AL198" s="210"/>
      <c r="AM198" s="210"/>
      <c r="AN198" s="210"/>
      <c r="AO198" s="210"/>
      <c r="AP198" s="210"/>
      <c r="AQ198" s="210"/>
      <c r="AR198" s="210"/>
      <c r="AS198" s="210"/>
      <c r="AT198" s="210"/>
      <c r="AU198" s="210"/>
      <c r="AV198" s="210"/>
      <c r="AW198" s="210"/>
      <c r="AX198" s="210"/>
      <c r="AY198" s="210"/>
      <c r="AZ198" s="210"/>
      <c r="BA198" s="210"/>
      <c r="BB198" s="210"/>
      <c r="BC198" s="210"/>
      <c r="BD198" s="210"/>
      <c r="BE198" s="210"/>
      <c r="BF198" s="210"/>
      <c r="BG198" s="210"/>
      <c r="BH198" s="210"/>
    </row>
    <row r="199" spans="1:60" outlineLevel="1" x14ac:dyDescent="0.25">
      <c r="A199" s="252">
        <v>77</v>
      </c>
      <c r="B199" s="253" t="s">
        <v>407</v>
      </c>
      <c r="C199" s="266" t="s">
        <v>408</v>
      </c>
      <c r="D199" s="254" t="s">
        <v>253</v>
      </c>
      <c r="E199" s="255">
        <v>13.80428</v>
      </c>
      <c r="F199" s="256"/>
      <c r="G199" s="257">
        <f>ROUND(E199*F199,2)</f>
        <v>0</v>
      </c>
      <c r="H199" s="256"/>
      <c r="I199" s="257">
        <f>ROUND(E199*H199,2)</f>
        <v>0</v>
      </c>
      <c r="J199" s="256"/>
      <c r="K199" s="257">
        <f>ROUND(E199*J199,2)</f>
        <v>0</v>
      </c>
      <c r="L199" s="257">
        <v>21</v>
      </c>
      <c r="M199" s="257">
        <f>G199*(1+L199/100)</f>
        <v>0</v>
      </c>
      <c r="N199" s="255">
        <v>0</v>
      </c>
      <c r="O199" s="255">
        <f>ROUND(E199*N199,2)</f>
        <v>0</v>
      </c>
      <c r="P199" s="255">
        <v>0</v>
      </c>
      <c r="Q199" s="255">
        <f>ROUND(E199*P199,2)</f>
        <v>0</v>
      </c>
      <c r="R199" s="257"/>
      <c r="S199" s="257" t="s">
        <v>175</v>
      </c>
      <c r="T199" s="258" t="s">
        <v>175</v>
      </c>
      <c r="U199" s="231">
        <v>0.94199999999999995</v>
      </c>
      <c r="V199" s="231">
        <f>ROUND(E199*U199,2)</f>
        <v>13</v>
      </c>
      <c r="W199" s="231"/>
      <c r="X199" s="231" t="s">
        <v>402</v>
      </c>
      <c r="Y199" s="231" t="s">
        <v>177</v>
      </c>
      <c r="Z199" s="210"/>
      <c r="AA199" s="210"/>
      <c r="AB199" s="210"/>
      <c r="AC199" s="210"/>
      <c r="AD199" s="210"/>
      <c r="AE199" s="210"/>
      <c r="AF199" s="210"/>
      <c r="AG199" s="210" t="s">
        <v>403</v>
      </c>
      <c r="AH199" s="210"/>
      <c r="AI199" s="210"/>
      <c r="AJ199" s="210"/>
      <c r="AK199" s="210"/>
      <c r="AL199" s="210"/>
      <c r="AM199" s="210"/>
      <c r="AN199" s="210"/>
      <c r="AO199" s="210"/>
      <c r="AP199" s="210"/>
      <c r="AQ199" s="210"/>
      <c r="AR199" s="210"/>
      <c r="AS199" s="210"/>
      <c r="AT199" s="210"/>
      <c r="AU199" s="210"/>
      <c r="AV199" s="210"/>
      <c r="AW199" s="210"/>
      <c r="AX199" s="210"/>
      <c r="AY199" s="210"/>
      <c r="AZ199" s="210"/>
      <c r="BA199" s="210"/>
      <c r="BB199" s="210"/>
      <c r="BC199" s="210"/>
      <c r="BD199" s="210"/>
      <c r="BE199" s="210"/>
      <c r="BF199" s="210"/>
      <c r="BG199" s="210"/>
      <c r="BH199" s="210"/>
    </row>
    <row r="200" spans="1:60" outlineLevel="1" x14ac:dyDescent="0.25">
      <c r="A200" s="252">
        <v>78</v>
      </c>
      <c r="B200" s="253" t="s">
        <v>409</v>
      </c>
      <c r="C200" s="266" t="s">
        <v>410</v>
      </c>
      <c r="D200" s="254" t="s">
        <v>253</v>
      </c>
      <c r="E200" s="255">
        <v>110.43424</v>
      </c>
      <c r="F200" s="256"/>
      <c r="G200" s="257">
        <f>ROUND(E200*F200,2)</f>
        <v>0</v>
      </c>
      <c r="H200" s="256"/>
      <c r="I200" s="257">
        <f>ROUND(E200*H200,2)</f>
        <v>0</v>
      </c>
      <c r="J200" s="256"/>
      <c r="K200" s="257">
        <f>ROUND(E200*J200,2)</f>
        <v>0</v>
      </c>
      <c r="L200" s="257">
        <v>21</v>
      </c>
      <c r="M200" s="257">
        <f>G200*(1+L200/100)</f>
        <v>0</v>
      </c>
      <c r="N200" s="255">
        <v>0</v>
      </c>
      <c r="O200" s="255">
        <f>ROUND(E200*N200,2)</f>
        <v>0</v>
      </c>
      <c r="P200" s="255">
        <v>0</v>
      </c>
      <c r="Q200" s="255">
        <f>ROUND(E200*P200,2)</f>
        <v>0</v>
      </c>
      <c r="R200" s="257"/>
      <c r="S200" s="257" t="s">
        <v>175</v>
      </c>
      <c r="T200" s="258" t="s">
        <v>175</v>
      </c>
      <c r="U200" s="231">
        <v>0.105</v>
      </c>
      <c r="V200" s="231">
        <f>ROUND(E200*U200,2)</f>
        <v>11.6</v>
      </c>
      <c r="W200" s="231"/>
      <c r="X200" s="231" t="s">
        <v>402</v>
      </c>
      <c r="Y200" s="231" t="s">
        <v>177</v>
      </c>
      <c r="Z200" s="210"/>
      <c r="AA200" s="210"/>
      <c r="AB200" s="210"/>
      <c r="AC200" s="210"/>
      <c r="AD200" s="210"/>
      <c r="AE200" s="210"/>
      <c r="AF200" s="210"/>
      <c r="AG200" s="210" t="s">
        <v>403</v>
      </c>
      <c r="AH200" s="210"/>
      <c r="AI200" s="210"/>
      <c r="AJ200" s="210"/>
      <c r="AK200" s="210"/>
      <c r="AL200" s="210"/>
      <c r="AM200" s="210"/>
      <c r="AN200" s="210"/>
      <c r="AO200" s="210"/>
      <c r="AP200" s="210"/>
      <c r="AQ200" s="210"/>
      <c r="AR200" s="210"/>
      <c r="AS200" s="210"/>
      <c r="AT200" s="210"/>
      <c r="AU200" s="210"/>
      <c r="AV200" s="210"/>
      <c r="AW200" s="210"/>
      <c r="AX200" s="210"/>
      <c r="AY200" s="210"/>
      <c r="AZ200" s="210"/>
      <c r="BA200" s="210"/>
      <c r="BB200" s="210"/>
      <c r="BC200" s="210"/>
      <c r="BD200" s="210"/>
      <c r="BE200" s="210"/>
      <c r="BF200" s="210"/>
      <c r="BG200" s="210"/>
      <c r="BH200" s="210"/>
    </row>
    <row r="201" spans="1:60" ht="20.399999999999999" outlineLevel="1" x14ac:dyDescent="0.25">
      <c r="A201" s="243">
        <v>79</v>
      </c>
      <c r="B201" s="244" t="s">
        <v>411</v>
      </c>
      <c r="C201" s="262" t="s">
        <v>412</v>
      </c>
      <c r="D201" s="245" t="s">
        <v>253</v>
      </c>
      <c r="E201" s="246">
        <v>13.80428</v>
      </c>
      <c r="F201" s="247"/>
      <c r="G201" s="248">
        <f>ROUND(E201*F201,2)</f>
        <v>0</v>
      </c>
      <c r="H201" s="247"/>
      <c r="I201" s="248">
        <f>ROUND(E201*H201,2)</f>
        <v>0</v>
      </c>
      <c r="J201" s="247"/>
      <c r="K201" s="248">
        <f>ROUND(E201*J201,2)</f>
        <v>0</v>
      </c>
      <c r="L201" s="248">
        <v>21</v>
      </c>
      <c r="M201" s="248">
        <f>G201*(1+L201/100)</f>
        <v>0</v>
      </c>
      <c r="N201" s="246">
        <v>0</v>
      </c>
      <c r="O201" s="246">
        <f>ROUND(E201*N201,2)</f>
        <v>0</v>
      </c>
      <c r="P201" s="246">
        <v>0</v>
      </c>
      <c r="Q201" s="246">
        <f>ROUND(E201*P201,2)</f>
        <v>0</v>
      </c>
      <c r="R201" s="248"/>
      <c r="S201" s="248" t="s">
        <v>175</v>
      </c>
      <c r="T201" s="249" t="s">
        <v>175</v>
      </c>
      <c r="U201" s="231">
        <v>0</v>
      </c>
      <c r="V201" s="231">
        <f>ROUND(E201*U201,2)</f>
        <v>0</v>
      </c>
      <c r="W201" s="231"/>
      <c r="X201" s="231" t="s">
        <v>402</v>
      </c>
      <c r="Y201" s="231" t="s">
        <v>177</v>
      </c>
      <c r="Z201" s="210"/>
      <c r="AA201" s="210"/>
      <c r="AB201" s="210"/>
      <c r="AC201" s="210"/>
      <c r="AD201" s="210"/>
      <c r="AE201" s="210"/>
      <c r="AF201" s="210"/>
      <c r="AG201" s="210" t="s">
        <v>403</v>
      </c>
      <c r="AH201" s="210"/>
      <c r="AI201" s="210"/>
      <c r="AJ201" s="210"/>
      <c r="AK201" s="210"/>
      <c r="AL201" s="210"/>
      <c r="AM201" s="210"/>
      <c r="AN201" s="210"/>
      <c r="AO201" s="210"/>
      <c r="AP201" s="210"/>
      <c r="AQ201" s="210"/>
      <c r="AR201" s="210"/>
      <c r="AS201" s="210"/>
      <c r="AT201" s="210"/>
      <c r="AU201" s="210"/>
      <c r="AV201" s="210"/>
      <c r="AW201" s="210"/>
      <c r="AX201" s="210"/>
      <c r="AY201" s="210"/>
      <c r="AZ201" s="210"/>
      <c r="BA201" s="210"/>
      <c r="BB201" s="210"/>
      <c r="BC201" s="210"/>
      <c r="BD201" s="210"/>
      <c r="BE201" s="210"/>
      <c r="BF201" s="210"/>
      <c r="BG201" s="210"/>
      <c r="BH201" s="210"/>
    </row>
    <row r="202" spans="1:60" outlineLevel="2" x14ac:dyDescent="0.25">
      <c r="A202" s="227"/>
      <c r="B202" s="228"/>
      <c r="C202" s="264" t="s">
        <v>413</v>
      </c>
      <c r="D202" s="250"/>
      <c r="E202" s="250"/>
      <c r="F202" s="250"/>
      <c r="G202" s="250"/>
      <c r="H202" s="231"/>
      <c r="I202" s="231"/>
      <c r="J202" s="231"/>
      <c r="K202" s="231"/>
      <c r="L202" s="231"/>
      <c r="M202" s="231"/>
      <c r="N202" s="230"/>
      <c r="O202" s="230"/>
      <c r="P202" s="230"/>
      <c r="Q202" s="230"/>
      <c r="R202" s="231"/>
      <c r="S202" s="231"/>
      <c r="T202" s="231"/>
      <c r="U202" s="231"/>
      <c r="V202" s="231"/>
      <c r="W202" s="231"/>
      <c r="X202" s="231"/>
      <c r="Y202" s="231"/>
      <c r="Z202" s="210"/>
      <c r="AA202" s="210"/>
      <c r="AB202" s="210"/>
      <c r="AC202" s="210"/>
      <c r="AD202" s="210"/>
      <c r="AE202" s="210"/>
      <c r="AF202" s="210"/>
      <c r="AG202" s="210" t="s">
        <v>188</v>
      </c>
      <c r="AH202" s="210"/>
      <c r="AI202" s="210"/>
      <c r="AJ202" s="210"/>
      <c r="AK202" s="210"/>
      <c r="AL202" s="210"/>
      <c r="AM202" s="210"/>
      <c r="AN202" s="210"/>
      <c r="AO202" s="210"/>
      <c r="AP202" s="210"/>
      <c r="AQ202" s="210"/>
      <c r="AR202" s="210"/>
      <c r="AS202" s="210"/>
      <c r="AT202" s="210"/>
      <c r="AU202" s="210"/>
      <c r="AV202" s="210"/>
      <c r="AW202" s="210"/>
      <c r="AX202" s="210"/>
      <c r="AY202" s="210"/>
      <c r="AZ202" s="210"/>
      <c r="BA202" s="210"/>
      <c r="BB202" s="210"/>
      <c r="BC202" s="210"/>
      <c r="BD202" s="210"/>
      <c r="BE202" s="210"/>
      <c r="BF202" s="210"/>
      <c r="BG202" s="210"/>
      <c r="BH202" s="210"/>
    </row>
    <row r="203" spans="1:60" x14ac:dyDescent="0.25">
      <c r="A203" s="236" t="s">
        <v>170</v>
      </c>
      <c r="B203" s="237" t="s">
        <v>142</v>
      </c>
      <c r="C203" s="261" t="s">
        <v>29</v>
      </c>
      <c r="D203" s="238"/>
      <c r="E203" s="239"/>
      <c r="F203" s="240"/>
      <c r="G203" s="240">
        <f>SUMIF(AG204:AG211,"&lt;&gt;NOR",G204:G211)</f>
        <v>0</v>
      </c>
      <c r="H203" s="240"/>
      <c r="I203" s="240">
        <f>SUM(I204:I211)</f>
        <v>0</v>
      </c>
      <c r="J203" s="240"/>
      <c r="K203" s="240">
        <f>SUM(K204:K211)</f>
        <v>0</v>
      </c>
      <c r="L203" s="240"/>
      <c r="M203" s="240">
        <f>SUM(M204:M211)</f>
        <v>0</v>
      </c>
      <c r="N203" s="239"/>
      <c r="O203" s="239">
        <f>SUM(O204:O211)</f>
        <v>0</v>
      </c>
      <c r="P203" s="239"/>
      <c r="Q203" s="239">
        <f>SUM(Q204:Q211)</f>
        <v>0</v>
      </c>
      <c r="R203" s="240"/>
      <c r="S203" s="240"/>
      <c r="T203" s="241"/>
      <c r="U203" s="235"/>
      <c r="V203" s="235">
        <f>SUM(V204:V211)</f>
        <v>0</v>
      </c>
      <c r="W203" s="235"/>
      <c r="X203" s="235"/>
      <c r="Y203" s="235"/>
      <c r="AG203" t="s">
        <v>171</v>
      </c>
    </row>
    <row r="204" spans="1:60" outlineLevel="1" x14ac:dyDescent="0.25">
      <c r="A204" s="243">
        <v>80</v>
      </c>
      <c r="B204" s="244" t="s">
        <v>414</v>
      </c>
      <c r="C204" s="262" t="s">
        <v>415</v>
      </c>
      <c r="D204" s="245" t="s">
        <v>416</v>
      </c>
      <c r="E204" s="246">
        <v>1</v>
      </c>
      <c r="F204" s="247"/>
      <c r="G204" s="248">
        <f>ROUND(E204*F204,2)</f>
        <v>0</v>
      </c>
      <c r="H204" s="247"/>
      <c r="I204" s="248">
        <f>ROUND(E204*H204,2)</f>
        <v>0</v>
      </c>
      <c r="J204" s="247"/>
      <c r="K204" s="248">
        <f>ROUND(E204*J204,2)</f>
        <v>0</v>
      </c>
      <c r="L204" s="248">
        <v>21</v>
      </c>
      <c r="M204" s="248">
        <f>G204*(1+L204/100)</f>
        <v>0</v>
      </c>
      <c r="N204" s="246">
        <v>0</v>
      </c>
      <c r="O204" s="246">
        <f>ROUND(E204*N204,2)</f>
        <v>0</v>
      </c>
      <c r="P204" s="246">
        <v>0</v>
      </c>
      <c r="Q204" s="246">
        <f>ROUND(E204*P204,2)</f>
        <v>0</v>
      </c>
      <c r="R204" s="248"/>
      <c r="S204" s="248" t="s">
        <v>175</v>
      </c>
      <c r="T204" s="249" t="s">
        <v>299</v>
      </c>
      <c r="U204" s="231">
        <v>0</v>
      </c>
      <c r="V204" s="231">
        <f>ROUND(E204*U204,2)</f>
        <v>0</v>
      </c>
      <c r="W204" s="231"/>
      <c r="X204" s="231" t="s">
        <v>417</v>
      </c>
      <c r="Y204" s="231" t="s">
        <v>177</v>
      </c>
      <c r="Z204" s="210"/>
      <c r="AA204" s="210"/>
      <c r="AB204" s="210"/>
      <c r="AC204" s="210"/>
      <c r="AD204" s="210"/>
      <c r="AE204" s="210"/>
      <c r="AF204" s="210"/>
      <c r="AG204" s="210" t="s">
        <v>418</v>
      </c>
      <c r="AH204" s="210"/>
      <c r="AI204" s="210"/>
      <c r="AJ204" s="210"/>
      <c r="AK204" s="210"/>
      <c r="AL204" s="210"/>
      <c r="AM204" s="210"/>
      <c r="AN204" s="210"/>
      <c r="AO204" s="210"/>
      <c r="AP204" s="210"/>
      <c r="AQ204" s="210"/>
      <c r="AR204" s="210"/>
      <c r="AS204" s="210"/>
      <c r="AT204" s="210"/>
      <c r="AU204" s="210"/>
      <c r="AV204" s="210"/>
      <c r="AW204" s="210"/>
      <c r="AX204" s="210"/>
      <c r="AY204" s="210"/>
      <c r="AZ204" s="210"/>
      <c r="BA204" s="210"/>
      <c r="BB204" s="210"/>
      <c r="BC204" s="210"/>
      <c r="BD204" s="210"/>
      <c r="BE204" s="210"/>
      <c r="BF204" s="210"/>
      <c r="BG204" s="210"/>
      <c r="BH204" s="210"/>
    </row>
    <row r="205" spans="1:60" outlineLevel="2" x14ac:dyDescent="0.25">
      <c r="A205" s="227"/>
      <c r="B205" s="228"/>
      <c r="C205" s="264" t="s">
        <v>419</v>
      </c>
      <c r="D205" s="250"/>
      <c r="E205" s="250"/>
      <c r="F205" s="250"/>
      <c r="G205" s="250"/>
      <c r="H205" s="231"/>
      <c r="I205" s="231"/>
      <c r="J205" s="231"/>
      <c r="K205" s="231"/>
      <c r="L205" s="231"/>
      <c r="M205" s="231"/>
      <c r="N205" s="230"/>
      <c r="O205" s="230"/>
      <c r="P205" s="230"/>
      <c r="Q205" s="230"/>
      <c r="R205" s="231"/>
      <c r="S205" s="231"/>
      <c r="T205" s="231"/>
      <c r="U205" s="231"/>
      <c r="V205" s="231"/>
      <c r="W205" s="231"/>
      <c r="X205" s="231"/>
      <c r="Y205" s="231"/>
      <c r="Z205" s="210"/>
      <c r="AA205" s="210"/>
      <c r="AB205" s="210"/>
      <c r="AC205" s="210"/>
      <c r="AD205" s="210"/>
      <c r="AE205" s="210"/>
      <c r="AF205" s="210"/>
      <c r="AG205" s="210" t="s">
        <v>188</v>
      </c>
      <c r="AH205" s="210"/>
      <c r="AI205" s="210"/>
      <c r="AJ205" s="210"/>
      <c r="AK205" s="210"/>
      <c r="AL205" s="210"/>
      <c r="AM205" s="210"/>
      <c r="AN205" s="210"/>
      <c r="AO205" s="210"/>
      <c r="AP205" s="210"/>
      <c r="AQ205" s="210"/>
      <c r="AR205" s="210"/>
      <c r="AS205" s="210"/>
      <c r="AT205" s="210"/>
      <c r="AU205" s="210"/>
      <c r="AV205" s="210"/>
      <c r="AW205" s="210"/>
      <c r="AX205" s="210"/>
      <c r="AY205" s="210"/>
      <c r="AZ205" s="210"/>
      <c r="BA205" s="259" t="str">
        <f>C205</f>
        <v>Zaměření a vytýčení stávajících inženýrských sítí v místě stavby z hlediska jejich ochrany při provádění stavby.</v>
      </c>
      <c r="BB205" s="210"/>
      <c r="BC205" s="210"/>
      <c r="BD205" s="210"/>
      <c r="BE205" s="210"/>
      <c r="BF205" s="210"/>
      <c r="BG205" s="210"/>
      <c r="BH205" s="210"/>
    </row>
    <row r="206" spans="1:60" outlineLevel="1" x14ac:dyDescent="0.25">
      <c r="A206" s="243">
        <v>81</v>
      </c>
      <c r="B206" s="244" t="s">
        <v>420</v>
      </c>
      <c r="C206" s="262" t="s">
        <v>421</v>
      </c>
      <c r="D206" s="245" t="s">
        <v>416</v>
      </c>
      <c r="E206" s="246">
        <v>1</v>
      </c>
      <c r="F206" s="247"/>
      <c r="G206" s="248">
        <f>ROUND(E206*F206,2)</f>
        <v>0</v>
      </c>
      <c r="H206" s="247"/>
      <c r="I206" s="248">
        <f>ROUND(E206*H206,2)</f>
        <v>0</v>
      </c>
      <c r="J206" s="247"/>
      <c r="K206" s="248">
        <f>ROUND(E206*J206,2)</f>
        <v>0</v>
      </c>
      <c r="L206" s="248">
        <v>21</v>
      </c>
      <c r="M206" s="248">
        <f>G206*(1+L206/100)</f>
        <v>0</v>
      </c>
      <c r="N206" s="246">
        <v>0</v>
      </c>
      <c r="O206" s="246">
        <f>ROUND(E206*N206,2)</f>
        <v>0</v>
      </c>
      <c r="P206" s="246">
        <v>0</v>
      </c>
      <c r="Q206" s="246">
        <f>ROUND(E206*P206,2)</f>
        <v>0</v>
      </c>
      <c r="R206" s="248"/>
      <c r="S206" s="248" t="s">
        <v>175</v>
      </c>
      <c r="T206" s="249" t="s">
        <v>299</v>
      </c>
      <c r="U206" s="231">
        <v>0</v>
      </c>
      <c r="V206" s="231">
        <f>ROUND(E206*U206,2)</f>
        <v>0</v>
      </c>
      <c r="W206" s="231"/>
      <c r="X206" s="231" t="s">
        <v>417</v>
      </c>
      <c r="Y206" s="231" t="s">
        <v>177</v>
      </c>
      <c r="Z206" s="210"/>
      <c r="AA206" s="210"/>
      <c r="AB206" s="210"/>
      <c r="AC206" s="210"/>
      <c r="AD206" s="210"/>
      <c r="AE206" s="210"/>
      <c r="AF206" s="210"/>
      <c r="AG206" s="210" t="s">
        <v>422</v>
      </c>
      <c r="AH206" s="210"/>
      <c r="AI206" s="210"/>
      <c r="AJ206" s="210"/>
      <c r="AK206" s="210"/>
      <c r="AL206" s="210"/>
      <c r="AM206" s="210"/>
      <c r="AN206" s="210"/>
      <c r="AO206" s="210"/>
      <c r="AP206" s="210"/>
      <c r="AQ206" s="210"/>
      <c r="AR206" s="210"/>
      <c r="AS206" s="210"/>
      <c r="AT206" s="210"/>
      <c r="AU206" s="210"/>
      <c r="AV206" s="210"/>
      <c r="AW206" s="210"/>
      <c r="AX206" s="210"/>
      <c r="AY206" s="210"/>
      <c r="AZ206" s="210"/>
      <c r="BA206" s="210"/>
      <c r="BB206" s="210"/>
      <c r="BC206" s="210"/>
      <c r="BD206" s="210"/>
      <c r="BE206" s="210"/>
      <c r="BF206" s="210"/>
      <c r="BG206" s="210"/>
      <c r="BH206" s="210"/>
    </row>
    <row r="207" spans="1:60" ht="21" outlineLevel="2" x14ac:dyDescent="0.25">
      <c r="A207" s="227"/>
      <c r="B207" s="228"/>
      <c r="C207" s="264" t="s">
        <v>423</v>
      </c>
      <c r="D207" s="250"/>
      <c r="E207" s="250"/>
      <c r="F207" s="250"/>
      <c r="G207" s="250"/>
      <c r="H207" s="231"/>
      <c r="I207" s="231"/>
      <c r="J207" s="231"/>
      <c r="K207" s="231"/>
      <c r="L207" s="231"/>
      <c r="M207" s="231"/>
      <c r="N207" s="230"/>
      <c r="O207" s="230"/>
      <c r="P207" s="230"/>
      <c r="Q207" s="230"/>
      <c r="R207" s="231"/>
      <c r="S207" s="231"/>
      <c r="T207" s="231"/>
      <c r="U207" s="231"/>
      <c r="V207" s="231"/>
      <c r="W207" s="231"/>
      <c r="X207" s="231"/>
      <c r="Y207" s="231"/>
      <c r="Z207" s="210"/>
      <c r="AA207" s="210"/>
      <c r="AB207" s="210"/>
      <c r="AC207" s="210"/>
      <c r="AD207" s="210"/>
      <c r="AE207" s="210"/>
      <c r="AF207" s="210"/>
      <c r="AG207" s="210" t="s">
        <v>188</v>
      </c>
      <c r="AH207" s="210"/>
      <c r="AI207" s="210"/>
      <c r="AJ207" s="210"/>
      <c r="AK207" s="210"/>
      <c r="AL207" s="210"/>
      <c r="AM207" s="210"/>
      <c r="AN207" s="210"/>
      <c r="AO207" s="210"/>
      <c r="AP207" s="210"/>
      <c r="AQ207" s="210"/>
      <c r="AR207" s="210"/>
      <c r="AS207" s="210"/>
      <c r="AT207" s="210"/>
      <c r="AU207" s="210"/>
      <c r="AV207" s="210"/>
      <c r="AW207" s="210"/>
      <c r="AX207" s="210"/>
      <c r="AY207" s="210"/>
      <c r="AZ207" s="210"/>
      <c r="BA207" s="259" t="str">
        <f>C207</f>
        <v>Náklady na ztížené provádění stavebních prací v důsledku nepřerušeného provozu na staveništi nebo v případech nepřerušeného provozu v objektech v nichž se stavební práce provádí.</v>
      </c>
      <c r="BB207" s="210"/>
      <c r="BC207" s="210"/>
      <c r="BD207" s="210"/>
      <c r="BE207" s="210"/>
      <c r="BF207" s="210"/>
      <c r="BG207" s="210"/>
      <c r="BH207" s="210"/>
    </row>
    <row r="208" spans="1:60" outlineLevel="1" x14ac:dyDescent="0.25">
      <c r="A208" s="243">
        <v>82</v>
      </c>
      <c r="B208" s="244" t="s">
        <v>424</v>
      </c>
      <c r="C208" s="262" t="s">
        <v>425</v>
      </c>
      <c r="D208" s="245" t="s">
        <v>416</v>
      </c>
      <c r="E208" s="246">
        <v>1</v>
      </c>
      <c r="F208" s="247"/>
      <c r="G208" s="248">
        <f>ROUND(E208*F208,2)</f>
        <v>0</v>
      </c>
      <c r="H208" s="247"/>
      <c r="I208" s="248">
        <f>ROUND(E208*H208,2)</f>
        <v>0</v>
      </c>
      <c r="J208" s="247"/>
      <c r="K208" s="248">
        <f>ROUND(E208*J208,2)</f>
        <v>0</v>
      </c>
      <c r="L208" s="248">
        <v>21</v>
      </c>
      <c r="M208" s="248">
        <f>G208*(1+L208/100)</f>
        <v>0</v>
      </c>
      <c r="N208" s="246">
        <v>0</v>
      </c>
      <c r="O208" s="246">
        <f>ROUND(E208*N208,2)</f>
        <v>0</v>
      </c>
      <c r="P208" s="246">
        <v>0</v>
      </c>
      <c r="Q208" s="246">
        <f>ROUND(E208*P208,2)</f>
        <v>0</v>
      </c>
      <c r="R208" s="248"/>
      <c r="S208" s="248" t="s">
        <v>175</v>
      </c>
      <c r="T208" s="249" t="s">
        <v>299</v>
      </c>
      <c r="U208" s="231">
        <v>0</v>
      </c>
      <c r="V208" s="231">
        <f>ROUND(E208*U208,2)</f>
        <v>0</v>
      </c>
      <c r="W208" s="231"/>
      <c r="X208" s="231" t="s">
        <v>417</v>
      </c>
      <c r="Y208" s="231" t="s">
        <v>177</v>
      </c>
      <c r="Z208" s="210"/>
      <c r="AA208" s="210"/>
      <c r="AB208" s="210"/>
      <c r="AC208" s="210"/>
      <c r="AD208" s="210"/>
      <c r="AE208" s="210"/>
      <c r="AF208" s="210"/>
      <c r="AG208" s="210" t="s">
        <v>422</v>
      </c>
      <c r="AH208" s="210"/>
      <c r="AI208" s="210"/>
      <c r="AJ208" s="210"/>
      <c r="AK208" s="210"/>
      <c r="AL208" s="210"/>
      <c r="AM208" s="210"/>
      <c r="AN208" s="210"/>
      <c r="AO208" s="210"/>
      <c r="AP208" s="210"/>
      <c r="AQ208" s="210"/>
      <c r="AR208" s="210"/>
      <c r="AS208" s="210"/>
      <c r="AT208" s="210"/>
      <c r="AU208" s="210"/>
      <c r="AV208" s="210"/>
      <c r="AW208" s="210"/>
      <c r="AX208" s="210"/>
      <c r="AY208" s="210"/>
      <c r="AZ208" s="210"/>
      <c r="BA208" s="210"/>
      <c r="BB208" s="210"/>
      <c r="BC208" s="210"/>
      <c r="BD208" s="210"/>
      <c r="BE208" s="210"/>
      <c r="BF208" s="210"/>
      <c r="BG208" s="210"/>
      <c r="BH208" s="210"/>
    </row>
    <row r="209" spans="1:60" ht="31.2" outlineLevel="2" x14ac:dyDescent="0.25">
      <c r="A209" s="227"/>
      <c r="B209" s="228"/>
      <c r="C209" s="264" t="s">
        <v>426</v>
      </c>
      <c r="D209" s="250"/>
      <c r="E209" s="250"/>
      <c r="F209" s="250"/>
      <c r="G209" s="250"/>
      <c r="H209" s="231"/>
      <c r="I209" s="231"/>
      <c r="J209" s="231"/>
      <c r="K209" s="231"/>
      <c r="L209" s="231"/>
      <c r="M209" s="231"/>
      <c r="N209" s="230"/>
      <c r="O209" s="230"/>
      <c r="P209" s="230"/>
      <c r="Q209" s="230"/>
      <c r="R209" s="231"/>
      <c r="S209" s="231"/>
      <c r="T209" s="231"/>
      <c r="U209" s="231"/>
      <c r="V209" s="231"/>
      <c r="W209" s="231"/>
      <c r="X209" s="231"/>
      <c r="Y209" s="231"/>
      <c r="Z209" s="210"/>
      <c r="AA209" s="210"/>
      <c r="AB209" s="210"/>
      <c r="AC209" s="210"/>
      <c r="AD209" s="210"/>
      <c r="AE209" s="210"/>
      <c r="AF209" s="210"/>
      <c r="AG209" s="210" t="s">
        <v>188</v>
      </c>
      <c r="AH209" s="210"/>
      <c r="AI209" s="210"/>
      <c r="AJ209" s="210"/>
      <c r="AK209" s="210"/>
      <c r="AL209" s="210"/>
      <c r="AM209" s="210"/>
      <c r="AN209" s="210"/>
      <c r="AO209" s="210"/>
      <c r="AP209" s="210"/>
      <c r="AQ209" s="210"/>
      <c r="AR209" s="210"/>
      <c r="AS209" s="210"/>
      <c r="AT209" s="210"/>
      <c r="AU209" s="210"/>
      <c r="AV209" s="210"/>
      <c r="AW209" s="210"/>
      <c r="AX209" s="210"/>
      <c r="AY209" s="210"/>
      <c r="AZ209" s="210"/>
      <c r="BA209" s="259" t="str">
        <f>C209</f>
        <v>Náklady na ztížené podmínky provádění tam, kde jsou stavební práce zcela nebo zčásti omezovány provozem jiných osob. Jde zejména o zvýšené náklady související s omezením provozem v areálu objednatele nebo o náklady v důsledku nezbytného respektování stávající dopravy ovlivňující stavební práce.</v>
      </c>
      <c r="BB209" s="210"/>
      <c r="BC209" s="210"/>
      <c r="BD209" s="210"/>
      <c r="BE209" s="210"/>
      <c r="BF209" s="210"/>
      <c r="BG209" s="210"/>
      <c r="BH209" s="210"/>
    </row>
    <row r="210" spans="1:60" outlineLevel="1" x14ac:dyDescent="0.25">
      <c r="A210" s="243">
        <v>83</v>
      </c>
      <c r="B210" s="244" t="s">
        <v>427</v>
      </c>
      <c r="C210" s="262" t="s">
        <v>428</v>
      </c>
      <c r="D210" s="245" t="s">
        <v>416</v>
      </c>
      <c r="E210" s="246">
        <v>1</v>
      </c>
      <c r="F210" s="247"/>
      <c r="G210" s="248">
        <f>ROUND(E210*F210,2)</f>
        <v>0</v>
      </c>
      <c r="H210" s="247"/>
      <c r="I210" s="248">
        <f>ROUND(E210*H210,2)</f>
        <v>0</v>
      </c>
      <c r="J210" s="247"/>
      <c r="K210" s="248">
        <f>ROUND(E210*J210,2)</f>
        <v>0</v>
      </c>
      <c r="L210" s="248">
        <v>21</v>
      </c>
      <c r="M210" s="248">
        <f>G210*(1+L210/100)</f>
        <v>0</v>
      </c>
      <c r="N210" s="246">
        <v>0</v>
      </c>
      <c r="O210" s="246">
        <f>ROUND(E210*N210,2)</f>
        <v>0</v>
      </c>
      <c r="P210" s="246">
        <v>0</v>
      </c>
      <c r="Q210" s="246">
        <f>ROUND(E210*P210,2)</f>
        <v>0</v>
      </c>
      <c r="R210" s="248"/>
      <c r="S210" s="248" t="s">
        <v>175</v>
      </c>
      <c r="T210" s="249" t="s">
        <v>299</v>
      </c>
      <c r="U210" s="231">
        <v>0</v>
      </c>
      <c r="V210" s="231">
        <f>ROUND(E210*U210,2)</f>
        <v>0</v>
      </c>
      <c r="W210" s="231"/>
      <c r="X210" s="231" t="s">
        <v>417</v>
      </c>
      <c r="Y210" s="231" t="s">
        <v>177</v>
      </c>
      <c r="Z210" s="210"/>
      <c r="AA210" s="210"/>
      <c r="AB210" s="210"/>
      <c r="AC210" s="210"/>
      <c r="AD210" s="210"/>
      <c r="AE210" s="210"/>
      <c r="AF210" s="210"/>
      <c r="AG210" s="210" t="s">
        <v>429</v>
      </c>
      <c r="AH210" s="210"/>
      <c r="AI210" s="210"/>
      <c r="AJ210" s="210"/>
      <c r="AK210" s="210"/>
      <c r="AL210" s="210"/>
      <c r="AM210" s="210"/>
      <c r="AN210" s="210"/>
      <c r="AO210" s="210"/>
      <c r="AP210" s="210"/>
      <c r="AQ210" s="210"/>
      <c r="AR210" s="210"/>
      <c r="AS210" s="210"/>
      <c r="AT210" s="210"/>
      <c r="AU210" s="210"/>
      <c r="AV210" s="210"/>
      <c r="AW210" s="210"/>
      <c r="AX210" s="210"/>
      <c r="AY210" s="210"/>
      <c r="AZ210" s="210"/>
      <c r="BA210" s="210"/>
      <c r="BB210" s="210"/>
      <c r="BC210" s="210"/>
      <c r="BD210" s="210"/>
      <c r="BE210" s="210"/>
      <c r="BF210" s="210"/>
      <c r="BG210" s="210"/>
      <c r="BH210" s="210"/>
    </row>
    <row r="211" spans="1:60" outlineLevel="2" x14ac:dyDescent="0.25">
      <c r="A211" s="227"/>
      <c r="B211" s="228"/>
      <c r="C211" s="264" t="s">
        <v>430</v>
      </c>
      <c r="D211" s="250"/>
      <c r="E211" s="250"/>
      <c r="F211" s="250"/>
      <c r="G211" s="250"/>
      <c r="H211" s="231"/>
      <c r="I211" s="231"/>
      <c r="J211" s="231"/>
      <c r="K211" s="231"/>
      <c r="L211" s="231"/>
      <c r="M211" s="231"/>
      <c r="N211" s="230"/>
      <c r="O211" s="230"/>
      <c r="P211" s="230"/>
      <c r="Q211" s="230"/>
      <c r="R211" s="231"/>
      <c r="S211" s="231"/>
      <c r="T211" s="231"/>
      <c r="U211" s="231"/>
      <c r="V211" s="231"/>
      <c r="W211" s="231"/>
      <c r="X211" s="231"/>
      <c r="Y211" s="231"/>
      <c r="Z211" s="210"/>
      <c r="AA211" s="210"/>
      <c r="AB211" s="210"/>
      <c r="AC211" s="210"/>
      <c r="AD211" s="210"/>
      <c r="AE211" s="210"/>
      <c r="AF211" s="210"/>
      <c r="AG211" s="210" t="s">
        <v>188</v>
      </c>
      <c r="AH211" s="210"/>
      <c r="AI211" s="210"/>
      <c r="AJ211" s="210"/>
      <c r="AK211" s="210"/>
      <c r="AL211" s="210"/>
      <c r="AM211" s="210"/>
      <c r="AN211" s="210"/>
      <c r="AO211" s="210"/>
      <c r="AP211" s="210"/>
      <c r="AQ211" s="210"/>
      <c r="AR211" s="210"/>
      <c r="AS211" s="210"/>
      <c r="AT211" s="210"/>
      <c r="AU211" s="210"/>
      <c r="AV211" s="210"/>
      <c r="AW211" s="210"/>
      <c r="AX211" s="210"/>
      <c r="AY211" s="210"/>
      <c r="AZ211" s="210"/>
      <c r="BA211" s="210"/>
      <c r="BB211" s="210"/>
      <c r="BC211" s="210"/>
      <c r="BD211" s="210"/>
      <c r="BE211" s="210"/>
      <c r="BF211" s="210"/>
      <c r="BG211" s="210"/>
      <c r="BH211" s="210"/>
    </row>
    <row r="212" spans="1:60" x14ac:dyDescent="0.25">
      <c r="A212" s="236" t="s">
        <v>170</v>
      </c>
      <c r="B212" s="237" t="s">
        <v>143</v>
      </c>
      <c r="C212" s="261" t="s">
        <v>30</v>
      </c>
      <c r="D212" s="238"/>
      <c r="E212" s="239"/>
      <c r="F212" s="240"/>
      <c r="G212" s="240">
        <f>SUMIF(AG213:AG224,"&lt;&gt;NOR",G213:G224)</f>
        <v>0</v>
      </c>
      <c r="H212" s="240"/>
      <c r="I212" s="240">
        <f>SUM(I213:I224)</f>
        <v>0</v>
      </c>
      <c r="J212" s="240"/>
      <c r="K212" s="240">
        <f>SUM(K213:K224)</f>
        <v>0</v>
      </c>
      <c r="L212" s="240"/>
      <c r="M212" s="240">
        <f>SUM(M213:M224)</f>
        <v>0</v>
      </c>
      <c r="N212" s="239"/>
      <c r="O212" s="239">
        <f>SUM(O213:O224)</f>
        <v>0</v>
      </c>
      <c r="P212" s="239"/>
      <c r="Q212" s="239">
        <f>SUM(Q213:Q224)</f>
        <v>0</v>
      </c>
      <c r="R212" s="240"/>
      <c r="S212" s="240"/>
      <c r="T212" s="241"/>
      <c r="U212" s="235"/>
      <c r="V212" s="235">
        <f>SUM(V213:V224)</f>
        <v>0</v>
      </c>
      <c r="W212" s="235"/>
      <c r="X212" s="235"/>
      <c r="Y212" s="235"/>
      <c r="AG212" t="s">
        <v>171</v>
      </c>
    </row>
    <row r="213" spans="1:60" ht="20.399999999999999" outlineLevel="1" x14ac:dyDescent="0.25">
      <c r="A213" s="243">
        <v>84</v>
      </c>
      <c r="B213" s="244" t="s">
        <v>431</v>
      </c>
      <c r="C213" s="262" t="s">
        <v>432</v>
      </c>
      <c r="D213" s="245" t="s">
        <v>194</v>
      </c>
      <c r="E213" s="246">
        <v>105.83</v>
      </c>
      <c r="F213" s="247"/>
      <c r="G213" s="248">
        <f>ROUND(E213*F213,2)</f>
        <v>0</v>
      </c>
      <c r="H213" s="247"/>
      <c r="I213" s="248">
        <f>ROUND(E213*H213,2)</f>
        <v>0</v>
      </c>
      <c r="J213" s="247"/>
      <c r="K213" s="248">
        <f>ROUND(E213*J213,2)</f>
        <v>0</v>
      </c>
      <c r="L213" s="248">
        <v>21</v>
      </c>
      <c r="M213" s="248">
        <f>G213*(1+L213/100)</f>
        <v>0</v>
      </c>
      <c r="N213" s="246">
        <v>0</v>
      </c>
      <c r="O213" s="246">
        <f>ROUND(E213*N213,2)</f>
        <v>0</v>
      </c>
      <c r="P213" s="246">
        <v>0</v>
      </c>
      <c r="Q213" s="246">
        <f>ROUND(E213*P213,2)</f>
        <v>0</v>
      </c>
      <c r="R213" s="248"/>
      <c r="S213" s="248" t="s">
        <v>298</v>
      </c>
      <c r="T213" s="249" t="s">
        <v>299</v>
      </c>
      <c r="U213" s="231">
        <v>0</v>
      </c>
      <c r="V213" s="231">
        <f>ROUND(E213*U213,2)</f>
        <v>0</v>
      </c>
      <c r="W213" s="231"/>
      <c r="X213" s="231" t="s">
        <v>176</v>
      </c>
      <c r="Y213" s="231" t="s">
        <v>177</v>
      </c>
      <c r="Z213" s="210"/>
      <c r="AA213" s="210"/>
      <c r="AB213" s="210"/>
      <c r="AC213" s="210"/>
      <c r="AD213" s="210"/>
      <c r="AE213" s="210"/>
      <c r="AF213" s="210"/>
      <c r="AG213" s="210" t="s">
        <v>178</v>
      </c>
      <c r="AH213" s="210"/>
      <c r="AI213" s="210"/>
      <c r="AJ213" s="210"/>
      <c r="AK213" s="210"/>
      <c r="AL213" s="210"/>
      <c r="AM213" s="210"/>
      <c r="AN213" s="210"/>
      <c r="AO213" s="210"/>
      <c r="AP213" s="210"/>
      <c r="AQ213" s="210"/>
      <c r="AR213" s="210"/>
      <c r="AS213" s="210"/>
      <c r="AT213" s="210"/>
      <c r="AU213" s="210"/>
      <c r="AV213" s="210"/>
      <c r="AW213" s="210"/>
      <c r="AX213" s="210"/>
      <c r="AY213" s="210"/>
      <c r="AZ213" s="210"/>
      <c r="BA213" s="210"/>
      <c r="BB213" s="210"/>
      <c r="BC213" s="210"/>
      <c r="BD213" s="210"/>
      <c r="BE213" s="210"/>
      <c r="BF213" s="210"/>
      <c r="BG213" s="210"/>
      <c r="BH213" s="210"/>
    </row>
    <row r="214" spans="1:60" outlineLevel="2" x14ac:dyDescent="0.25">
      <c r="A214" s="227"/>
      <c r="B214" s="228"/>
      <c r="C214" s="263" t="s">
        <v>267</v>
      </c>
      <c r="D214" s="233"/>
      <c r="E214" s="234">
        <v>105.83</v>
      </c>
      <c r="F214" s="231"/>
      <c r="G214" s="231"/>
      <c r="H214" s="231"/>
      <c r="I214" s="231"/>
      <c r="J214" s="231"/>
      <c r="K214" s="231"/>
      <c r="L214" s="231"/>
      <c r="M214" s="231"/>
      <c r="N214" s="230"/>
      <c r="O214" s="230"/>
      <c r="P214" s="230"/>
      <c r="Q214" s="230"/>
      <c r="R214" s="231"/>
      <c r="S214" s="231"/>
      <c r="T214" s="231"/>
      <c r="U214" s="231"/>
      <c r="V214" s="231"/>
      <c r="W214" s="231"/>
      <c r="X214" s="231"/>
      <c r="Y214" s="231"/>
      <c r="Z214" s="210"/>
      <c r="AA214" s="210"/>
      <c r="AB214" s="210"/>
      <c r="AC214" s="210"/>
      <c r="AD214" s="210"/>
      <c r="AE214" s="210"/>
      <c r="AF214" s="210"/>
      <c r="AG214" s="210" t="s">
        <v>180</v>
      </c>
      <c r="AH214" s="210">
        <v>0</v>
      </c>
      <c r="AI214" s="210"/>
      <c r="AJ214" s="210"/>
      <c r="AK214" s="210"/>
      <c r="AL214" s="210"/>
      <c r="AM214" s="210"/>
      <c r="AN214" s="210"/>
      <c r="AO214" s="210"/>
      <c r="AP214" s="210"/>
      <c r="AQ214" s="210"/>
      <c r="AR214" s="210"/>
      <c r="AS214" s="210"/>
      <c r="AT214" s="210"/>
      <c r="AU214" s="210"/>
      <c r="AV214" s="210"/>
      <c r="AW214" s="210"/>
      <c r="AX214" s="210"/>
      <c r="AY214" s="210"/>
      <c r="AZ214" s="210"/>
      <c r="BA214" s="210"/>
      <c r="BB214" s="210"/>
      <c r="BC214" s="210"/>
      <c r="BD214" s="210"/>
      <c r="BE214" s="210"/>
      <c r="BF214" s="210"/>
      <c r="BG214" s="210"/>
      <c r="BH214" s="210"/>
    </row>
    <row r="215" spans="1:60" outlineLevel="1" x14ac:dyDescent="0.25">
      <c r="A215" s="243">
        <v>85</v>
      </c>
      <c r="B215" s="244" t="s">
        <v>433</v>
      </c>
      <c r="C215" s="262" t="s">
        <v>434</v>
      </c>
      <c r="D215" s="245" t="s">
        <v>416</v>
      </c>
      <c r="E215" s="246">
        <v>1</v>
      </c>
      <c r="F215" s="247"/>
      <c r="G215" s="248">
        <f>ROUND(E215*F215,2)</f>
        <v>0</v>
      </c>
      <c r="H215" s="247"/>
      <c r="I215" s="248">
        <f>ROUND(E215*H215,2)</f>
        <v>0</v>
      </c>
      <c r="J215" s="247"/>
      <c r="K215" s="248">
        <f>ROUND(E215*J215,2)</f>
        <v>0</v>
      </c>
      <c r="L215" s="248">
        <v>21</v>
      </c>
      <c r="M215" s="248">
        <f>G215*(1+L215/100)</f>
        <v>0</v>
      </c>
      <c r="N215" s="246">
        <v>0</v>
      </c>
      <c r="O215" s="246">
        <f>ROUND(E215*N215,2)</f>
        <v>0</v>
      </c>
      <c r="P215" s="246">
        <v>0</v>
      </c>
      <c r="Q215" s="246">
        <f>ROUND(E215*P215,2)</f>
        <v>0</v>
      </c>
      <c r="R215" s="248"/>
      <c r="S215" s="248" t="s">
        <v>175</v>
      </c>
      <c r="T215" s="249" t="s">
        <v>299</v>
      </c>
      <c r="U215" s="231">
        <v>0</v>
      </c>
      <c r="V215" s="231">
        <f>ROUND(E215*U215,2)</f>
        <v>0</v>
      </c>
      <c r="W215" s="231"/>
      <c r="X215" s="231" t="s">
        <v>417</v>
      </c>
      <c r="Y215" s="231" t="s">
        <v>177</v>
      </c>
      <c r="Z215" s="210"/>
      <c r="AA215" s="210"/>
      <c r="AB215" s="210"/>
      <c r="AC215" s="210"/>
      <c r="AD215" s="210"/>
      <c r="AE215" s="210"/>
      <c r="AF215" s="210"/>
      <c r="AG215" s="210" t="s">
        <v>429</v>
      </c>
      <c r="AH215" s="210"/>
      <c r="AI215" s="210"/>
      <c r="AJ215" s="210"/>
      <c r="AK215" s="210"/>
      <c r="AL215" s="210"/>
      <c r="AM215" s="210"/>
      <c r="AN215" s="210"/>
      <c r="AO215" s="210"/>
      <c r="AP215" s="210"/>
      <c r="AQ215" s="210"/>
      <c r="AR215" s="210"/>
      <c r="AS215" s="210"/>
      <c r="AT215" s="210"/>
      <c r="AU215" s="210"/>
      <c r="AV215" s="210"/>
      <c r="AW215" s="210"/>
      <c r="AX215" s="210"/>
      <c r="AY215" s="210"/>
      <c r="AZ215" s="210"/>
      <c r="BA215" s="210"/>
      <c r="BB215" s="210"/>
      <c r="BC215" s="210"/>
      <c r="BD215" s="210"/>
      <c r="BE215" s="210"/>
      <c r="BF215" s="210"/>
      <c r="BG215" s="210"/>
      <c r="BH215" s="210"/>
    </row>
    <row r="216" spans="1:60" outlineLevel="2" x14ac:dyDescent="0.25">
      <c r="A216" s="227"/>
      <c r="B216" s="228"/>
      <c r="C216" s="264" t="s">
        <v>435</v>
      </c>
      <c r="D216" s="250"/>
      <c r="E216" s="250"/>
      <c r="F216" s="250"/>
      <c r="G216" s="250"/>
      <c r="H216" s="231"/>
      <c r="I216" s="231"/>
      <c r="J216" s="231"/>
      <c r="K216" s="231"/>
      <c r="L216" s="231"/>
      <c r="M216" s="231"/>
      <c r="N216" s="230"/>
      <c r="O216" s="230"/>
      <c r="P216" s="230"/>
      <c r="Q216" s="230"/>
      <c r="R216" s="231"/>
      <c r="S216" s="231"/>
      <c r="T216" s="231"/>
      <c r="U216" s="231"/>
      <c r="V216" s="231"/>
      <c r="W216" s="231"/>
      <c r="X216" s="231"/>
      <c r="Y216" s="231"/>
      <c r="Z216" s="210"/>
      <c r="AA216" s="210"/>
      <c r="AB216" s="210"/>
      <c r="AC216" s="210"/>
      <c r="AD216" s="210"/>
      <c r="AE216" s="210"/>
      <c r="AF216" s="210"/>
      <c r="AG216" s="210" t="s">
        <v>188</v>
      </c>
      <c r="AH216" s="210"/>
      <c r="AI216" s="210"/>
      <c r="AJ216" s="210"/>
      <c r="AK216" s="210"/>
      <c r="AL216" s="210"/>
      <c r="AM216" s="210"/>
      <c r="AN216" s="210"/>
      <c r="AO216" s="210"/>
      <c r="AP216" s="210"/>
      <c r="AQ216" s="210"/>
      <c r="AR216" s="210"/>
      <c r="AS216" s="210"/>
      <c r="AT216" s="210"/>
      <c r="AU216" s="210"/>
      <c r="AV216" s="210"/>
      <c r="AW216" s="210"/>
      <c r="AX216" s="210"/>
      <c r="AY216" s="210"/>
      <c r="AZ216" s="210"/>
      <c r="BA216" s="210"/>
      <c r="BB216" s="210"/>
      <c r="BC216" s="210"/>
      <c r="BD216" s="210"/>
      <c r="BE216" s="210"/>
      <c r="BF216" s="210"/>
      <c r="BG216" s="210"/>
      <c r="BH216" s="210"/>
    </row>
    <row r="217" spans="1:60" outlineLevel="1" x14ac:dyDescent="0.25">
      <c r="A217" s="243">
        <v>86</v>
      </c>
      <c r="B217" s="244" t="s">
        <v>436</v>
      </c>
      <c r="C217" s="262" t="s">
        <v>437</v>
      </c>
      <c r="D217" s="245" t="s">
        <v>416</v>
      </c>
      <c r="E217" s="246">
        <v>1</v>
      </c>
      <c r="F217" s="247"/>
      <c r="G217" s="248">
        <f>ROUND(E217*F217,2)</f>
        <v>0</v>
      </c>
      <c r="H217" s="247"/>
      <c r="I217" s="248">
        <f>ROUND(E217*H217,2)</f>
        <v>0</v>
      </c>
      <c r="J217" s="247"/>
      <c r="K217" s="248">
        <f>ROUND(E217*J217,2)</f>
        <v>0</v>
      </c>
      <c r="L217" s="248">
        <v>21</v>
      </c>
      <c r="M217" s="248">
        <f>G217*(1+L217/100)</f>
        <v>0</v>
      </c>
      <c r="N217" s="246">
        <v>0</v>
      </c>
      <c r="O217" s="246">
        <f>ROUND(E217*N217,2)</f>
        <v>0</v>
      </c>
      <c r="P217" s="246">
        <v>0</v>
      </c>
      <c r="Q217" s="246">
        <f>ROUND(E217*P217,2)</f>
        <v>0</v>
      </c>
      <c r="R217" s="248"/>
      <c r="S217" s="248" t="s">
        <v>175</v>
      </c>
      <c r="T217" s="249" t="s">
        <v>299</v>
      </c>
      <c r="U217" s="231">
        <v>0</v>
      </c>
      <c r="V217" s="231">
        <f>ROUND(E217*U217,2)</f>
        <v>0</v>
      </c>
      <c r="W217" s="231"/>
      <c r="X217" s="231" t="s">
        <v>417</v>
      </c>
      <c r="Y217" s="231" t="s">
        <v>177</v>
      </c>
      <c r="Z217" s="210"/>
      <c r="AA217" s="210"/>
      <c r="AB217" s="210"/>
      <c r="AC217" s="210"/>
      <c r="AD217" s="210"/>
      <c r="AE217" s="210"/>
      <c r="AF217" s="210"/>
      <c r="AG217" s="210" t="s">
        <v>418</v>
      </c>
      <c r="AH217" s="210"/>
      <c r="AI217" s="210"/>
      <c r="AJ217" s="210"/>
      <c r="AK217" s="210"/>
      <c r="AL217" s="210"/>
      <c r="AM217" s="210"/>
      <c r="AN217" s="210"/>
      <c r="AO217" s="210"/>
      <c r="AP217" s="210"/>
      <c r="AQ217" s="210"/>
      <c r="AR217" s="210"/>
      <c r="AS217" s="210"/>
      <c r="AT217" s="210"/>
      <c r="AU217" s="210"/>
      <c r="AV217" s="210"/>
      <c r="AW217" s="210"/>
      <c r="AX217" s="210"/>
      <c r="AY217" s="210"/>
      <c r="AZ217" s="210"/>
      <c r="BA217" s="210"/>
      <c r="BB217" s="210"/>
      <c r="BC217" s="210"/>
      <c r="BD217" s="210"/>
      <c r="BE217" s="210"/>
      <c r="BF217" s="210"/>
      <c r="BG217" s="210"/>
      <c r="BH217" s="210"/>
    </row>
    <row r="218" spans="1:60" ht="31.2" outlineLevel="2" x14ac:dyDescent="0.25">
      <c r="A218" s="227"/>
      <c r="B218" s="228"/>
      <c r="C218" s="264" t="s">
        <v>438</v>
      </c>
      <c r="D218" s="250"/>
      <c r="E218" s="250"/>
      <c r="F218" s="250"/>
      <c r="G218" s="250"/>
      <c r="H218" s="231"/>
      <c r="I218" s="231"/>
      <c r="J218" s="231"/>
      <c r="K218" s="231"/>
      <c r="L218" s="231"/>
      <c r="M218" s="231"/>
      <c r="N218" s="230"/>
      <c r="O218" s="230"/>
      <c r="P218" s="230"/>
      <c r="Q218" s="230"/>
      <c r="R218" s="231"/>
      <c r="S218" s="231"/>
      <c r="T218" s="231"/>
      <c r="U218" s="231"/>
      <c r="V218" s="231"/>
      <c r="W218" s="231"/>
      <c r="X218" s="231"/>
      <c r="Y218" s="231"/>
      <c r="Z218" s="210"/>
      <c r="AA218" s="210"/>
      <c r="AB218" s="210"/>
      <c r="AC218" s="210"/>
      <c r="AD218" s="210"/>
      <c r="AE218" s="210"/>
      <c r="AF218" s="210"/>
      <c r="AG218" s="210" t="s">
        <v>188</v>
      </c>
      <c r="AH218" s="210"/>
      <c r="AI218" s="210"/>
      <c r="AJ218" s="210"/>
      <c r="AK218" s="210"/>
      <c r="AL218" s="210"/>
      <c r="AM218" s="210"/>
      <c r="AN218" s="210"/>
      <c r="AO218" s="210"/>
      <c r="AP218" s="210"/>
      <c r="AQ218" s="210"/>
      <c r="AR218" s="210"/>
      <c r="AS218" s="210"/>
      <c r="AT218" s="210"/>
      <c r="AU218" s="210"/>
      <c r="AV218" s="210"/>
      <c r="AW218" s="210"/>
      <c r="AX218" s="210"/>
      <c r="AY218" s="210"/>
      <c r="AZ218" s="210"/>
      <c r="BA218" s="259" t="str">
        <f>C218</f>
        <v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v>
      </c>
      <c r="BB218" s="210"/>
      <c r="BC218" s="210"/>
      <c r="BD218" s="210"/>
      <c r="BE218" s="210"/>
      <c r="BF218" s="210"/>
      <c r="BG218" s="210"/>
      <c r="BH218" s="210"/>
    </row>
    <row r="219" spans="1:60" outlineLevel="1" x14ac:dyDescent="0.25">
      <c r="A219" s="243">
        <v>87</v>
      </c>
      <c r="B219" s="244" t="s">
        <v>439</v>
      </c>
      <c r="C219" s="262" t="s">
        <v>440</v>
      </c>
      <c r="D219" s="245" t="s">
        <v>416</v>
      </c>
      <c r="E219" s="246">
        <v>1</v>
      </c>
      <c r="F219" s="247"/>
      <c r="G219" s="248">
        <f>ROUND(E219*F219,2)</f>
        <v>0</v>
      </c>
      <c r="H219" s="247"/>
      <c r="I219" s="248">
        <f>ROUND(E219*H219,2)</f>
        <v>0</v>
      </c>
      <c r="J219" s="247"/>
      <c r="K219" s="248">
        <f>ROUND(E219*J219,2)</f>
        <v>0</v>
      </c>
      <c r="L219" s="248">
        <v>21</v>
      </c>
      <c r="M219" s="248">
        <f>G219*(1+L219/100)</f>
        <v>0</v>
      </c>
      <c r="N219" s="246">
        <v>0</v>
      </c>
      <c r="O219" s="246">
        <f>ROUND(E219*N219,2)</f>
        <v>0</v>
      </c>
      <c r="P219" s="246">
        <v>0</v>
      </c>
      <c r="Q219" s="246">
        <f>ROUND(E219*P219,2)</f>
        <v>0</v>
      </c>
      <c r="R219" s="248"/>
      <c r="S219" s="248" t="s">
        <v>175</v>
      </c>
      <c r="T219" s="249" t="s">
        <v>299</v>
      </c>
      <c r="U219" s="231">
        <v>0</v>
      </c>
      <c r="V219" s="231">
        <f>ROUND(E219*U219,2)</f>
        <v>0</v>
      </c>
      <c r="W219" s="231"/>
      <c r="X219" s="231" t="s">
        <v>417</v>
      </c>
      <c r="Y219" s="231" t="s">
        <v>177</v>
      </c>
      <c r="Z219" s="210"/>
      <c r="AA219" s="210"/>
      <c r="AB219" s="210"/>
      <c r="AC219" s="210"/>
      <c r="AD219" s="210"/>
      <c r="AE219" s="210"/>
      <c r="AF219" s="210"/>
      <c r="AG219" s="210" t="s">
        <v>418</v>
      </c>
      <c r="AH219" s="210"/>
      <c r="AI219" s="210"/>
      <c r="AJ219" s="210"/>
      <c r="AK219" s="210"/>
      <c r="AL219" s="210"/>
      <c r="AM219" s="210"/>
      <c r="AN219" s="210"/>
      <c r="AO219" s="210"/>
      <c r="AP219" s="210"/>
      <c r="AQ219" s="210"/>
      <c r="AR219" s="210"/>
      <c r="AS219" s="210"/>
      <c r="AT219" s="210"/>
      <c r="AU219" s="210"/>
      <c r="AV219" s="210"/>
      <c r="AW219" s="210"/>
      <c r="AX219" s="210"/>
      <c r="AY219" s="210"/>
      <c r="AZ219" s="210"/>
      <c r="BA219" s="210"/>
      <c r="BB219" s="210"/>
      <c r="BC219" s="210"/>
      <c r="BD219" s="210"/>
      <c r="BE219" s="210"/>
      <c r="BF219" s="210"/>
      <c r="BG219" s="210"/>
      <c r="BH219" s="210"/>
    </row>
    <row r="220" spans="1:60" ht="31.2" outlineLevel="2" x14ac:dyDescent="0.25">
      <c r="A220" s="227"/>
      <c r="B220" s="228"/>
      <c r="C220" s="264" t="s">
        <v>441</v>
      </c>
      <c r="D220" s="250"/>
      <c r="E220" s="250"/>
      <c r="F220" s="250"/>
      <c r="G220" s="250"/>
      <c r="H220" s="231"/>
      <c r="I220" s="231"/>
      <c r="J220" s="231"/>
      <c r="K220" s="231"/>
      <c r="L220" s="231"/>
      <c r="M220" s="231"/>
      <c r="N220" s="230"/>
      <c r="O220" s="230"/>
      <c r="P220" s="230"/>
      <c r="Q220" s="230"/>
      <c r="R220" s="231"/>
      <c r="S220" s="231"/>
      <c r="T220" s="231"/>
      <c r="U220" s="231"/>
      <c r="V220" s="231"/>
      <c r="W220" s="231"/>
      <c r="X220" s="231"/>
      <c r="Y220" s="231"/>
      <c r="Z220" s="210"/>
      <c r="AA220" s="210"/>
      <c r="AB220" s="210"/>
      <c r="AC220" s="210"/>
      <c r="AD220" s="210"/>
      <c r="AE220" s="210"/>
      <c r="AF220" s="210"/>
      <c r="AG220" s="210" t="s">
        <v>188</v>
      </c>
      <c r="AH220" s="210"/>
      <c r="AI220" s="210"/>
      <c r="AJ220" s="210"/>
      <c r="AK220" s="210"/>
      <c r="AL220" s="210"/>
      <c r="AM220" s="210"/>
      <c r="AN220" s="210"/>
      <c r="AO220" s="210"/>
      <c r="AP220" s="210"/>
      <c r="AQ220" s="210"/>
      <c r="AR220" s="210"/>
      <c r="AS220" s="210"/>
      <c r="AT220" s="210"/>
      <c r="AU220" s="210"/>
      <c r="AV220" s="210"/>
      <c r="AW220" s="210"/>
      <c r="AX220" s="210"/>
      <c r="AY220" s="210"/>
      <c r="AZ220" s="210"/>
      <c r="BA220" s="259" t="str">
        <f>C220</f>
        <v>Náklady na přezkoumání podkladů objednatele o stavu inženýrských sítí probíhajících staveništěm nebo dotčenými stavbou i mimo území staveniště, kontrola vytýčení jejich skutečné trasy a provedení ochranných opatření pro zabezpečení stávajících inženýrských sítí.</v>
      </c>
      <c r="BB220" s="210"/>
      <c r="BC220" s="210"/>
      <c r="BD220" s="210"/>
      <c r="BE220" s="210"/>
      <c r="BF220" s="210"/>
      <c r="BG220" s="210"/>
      <c r="BH220" s="210"/>
    </row>
    <row r="221" spans="1:60" outlineLevel="1" x14ac:dyDescent="0.25">
      <c r="A221" s="243">
        <v>88</v>
      </c>
      <c r="B221" s="244" t="s">
        <v>442</v>
      </c>
      <c r="C221" s="262" t="s">
        <v>443</v>
      </c>
      <c r="D221" s="245" t="s">
        <v>416</v>
      </c>
      <c r="E221" s="246">
        <v>1</v>
      </c>
      <c r="F221" s="247"/>
      <c r="G221" s="248">
        <f>ROUND(E221*F221,2)</f>
        <v>0</v>
      </c>
      <c r="H221" s="247"/>
      <c r="I221" s="248">
        <f>ROUND(E221*H221,2)</f>
        <v>0</v>
      </c>
      <c r="J221" s="247"/>
      <c r="K221" s="248">
        <f>ROUND(E221*J221,2)</f>
        <v>0</v>
      </c>
      <c r="L221" s="248">
        <v>21</v>
      </c>
      <c r="M221" s="248">
        <f>G221*(1+L221/100)</f>
        <v>0</v>
      </c>
      <c r="N221" s="246">
        <v>0</v>
      </c>
      <c r="O221" s="246">
        <f>ROUND(E221*N221,2)</f>
        <v>0</v>
      </c>
      <c r="P221" s="246">
        <v>0</v>
      </c>
      <c r="Q221" s="246">
        <f>ROUND(E221*P221,2)</f>
        <v>0</v>
      </c>
      <c r="R221" s="248"/>
      <c r="S221" s="248" t="s">
        <v>175</v>
      </c>
      <c r="T221" s="249" t="s">
        <v>299</v>
      </c>
      <c r="U221" s="231">
        <v>0</v>
      </c>
      <c r="V221" s="231">
        <f>ROUND(E221*U221,2)</f>
        <v>0</v>
      </c>
      <c r="W221" s="231"/>
      <c r="X221" s="231" t="s">
        <v>417</v>
      </c>
      <c r="Y221" s="231" t="s">
        <v>177</v>
      </c>
      <c r="Z221" s="210"/>
      <c r="AA221" s="210"/>
      <c r="AB221" s="210"/>
      <c r="AC221" s="210"/>
      <c r="AD221" s="210"/>
      <c r="AE221" s="210"/>
      <c r="AF221" s="210"/>
      <c r="AG221" s="210" t="s">
        <v>418</v>
      </c>
      <c r="AH221" s="210"/>
      <c r="AI221" s="210"/>
      <c r="AJ221" s="210"/>
      <c r="AK221" s="210"/>
      <c r="AL221" s="210"/>
      <c r="AM221" s="210"/>
      <c r="AN221" s="210"/>
      <c r="AO221" s="210"/>
      <c r="AP221" s="210"/>
      <c r="AQ221" s="210"/>
      <c r="AR221" s="210"/>
      <c r="AS221" s="210"/>
      <c r="AT221" s="210"/>
      <c r="AU221" s="210"/>
      <c r="AV221" s="210"/>
      <c r="AW221" s="210"/>
      <c r="AX221" s="210"/>
      <c r="AY221" s="210"/>
      <c r="AZ221" s="210"/>
      <c r="BA221" s="210"/>
      <c r="BB221" s="210"/>
      <c r="BC221" s="210"/>
      <c r="BD221" s="210"/>
      <c r="BE221" s="210"/>
      <c r="BF221" s="210"/>
      <c r="BG221" s="210"/>
      <c r="BH221" s="210"/>
    </row>
    <row r="222" spans="1:60" ht="21" outlineLevel="2" x14ac:dyDescent="0.25">
      <c r="A222" s="227"/>
      <c r="B222" s="228"/>
      <c r="C222" s="264" t="s">
        <v>444</v>
      </c>
      <c r="D222" s="250"/>
      <c r="E222" s="250"/>
      <c r="F222" s="250"/>
      <c r="G222" s="250"/>
      <c r="H222" s="231"/>
      <c r="I222" s="231"/>
      <c r="J222" s="231"/>
      <c r="K222" s="231"/>
      <c r="L222" s="231"/>
      <c r="M222" s="231"/>
      <c r="N222" s="230"/>
      <c r="O222" s="230"/>
      <c r="P222" s="230"/>
      <c r="Q222" s="230"/>
      <c r="R222" s="231"/>
      <c r="S222" s="231"/>
      <c r="T222" s="231"/>
      <c r="U222" s="231"/>
      <c r="V222" s="231"/>
      <c r="W222" s="231"/>
      <c r="X222" s="231"/>
      <c r="Y222" s="231"/>
      <c r="Z222" s="210"/>
      <c r="AA222" s="210"/>
      <c r="AB222" s="210"/>
      <c r="AC222" s="210"/>
      <c r="AD222" s="210"/>
      <c r="AE222" s="210"/>
      <c r="AF222" s="210"/>
      <c r="AG222" s="210" t="s">
        <v>188</v>
      </c>
      <c r="AH222" s="210"/>
      <c r="AI222" s="210"/>
      <c r="AJ222" s="210"/>
      <c r="AK222" s="210"/>
      <c r="AL222" s="210"/>
      <c r="AM222" s="210"/>
      <c r="AN222" s="210"/>
      <c r="AO222" s="210"/>
      <c r="AP222" s="210"/>
      <c r="AQ222" s="210"/>
      <c r="AR222" s="210"/>
      <c r="AS222" s="210"/>
      <c r="AT222" s="210"/>
      <c r="AU222" s="210"/>
      <c r="AV222" s="210"/>
      <c r="AW222" s="210"/>
      <c r="AX222" s="210"/>
      <c r="AY222" s="210"/>
      <c r="AZ222" s="210"/>
      <c r="BA222" s="259" t="str">
        <f>C222</f>
        <v>Náklady na vyhotovení dokumentace skutečného provedení stavby a její předání objednateli v požadované formě a požadovaném počtu.</v>
      </c>
      <c r="BB222" s="210"/>
      <c r="BC222" s="210"/>
      <c r="BD222" s="210"/>
      <c r="BE222" s="210"/>
      <c r="BF222" s="210"/>
      <c r="BG222" s="210"/>
      <c r="BH222" s="210"/>
    </row>
    <row r="223" spans="1:60" outlineLevel="1" x14ac:dyDescent="0.25">
      <c r="A223" s="243">
        <v>89</v>
      </c>
      <c r="B223" s="244" t="s">
        <v>445</v>
      </c>
      <c r="C223" s="262" t="s">
        <v>446</v>
      </c>
      <c r="D223" s="245" t="s">
        <v>416</v>
      </c>
      <c r="E223" s="246">
        <v>1</v>
      </c>
      <c r="F223" s="247"/>
      <c r="G223" s="248">
        <f>ROUND(E223*F223,2)</f>
        <v>0</v>
      </c>
      <c r="H223" s="247"/>
      <c r="I223" s="248">
        <f>ROUND(E223*H223,2)</f>
        <v>0</v>
      </c>
      <c r="J223" s="247"/>
      <c r="K223" s="248">
        <f>ROUND(E223*J223,2)</f>
        <v>0</v>
      </c>
      <c r="L223" s="248">
        <v>21</v>
      </c>
      <c r="M223" s="248">
        <f>G223*(1+L223/100)</f>
        <v>0</v>
      </c>
      <c r="N223" s="246">
        <v>0</v>
      </c>
      <c r="O223" s="246">
        <f>ROUND(E223*N223,2)</f>
        <v>0</v>
      </c>
      <c r="P223" s="246">
        <v>0</v>
      </c>
      <c r="Q223" s="246">
        <f>ROUND(E223*P223,2)</f>
        <v>0</v>
      </c>
      <c r="R223" s="248"/>
      <c r="S223" s="248" t="s">
        <v>175</v>
      </c>
      <c r="T223" s="249" t="s">
        <v>299</v>
      </c>
      <c r="U223" s="231">
        <v>0</v>
      </c>
      <c r="V223" s="231">
        <f>ROUND(E223*U223,2)</f>
        <v>0</v>
      </c>
      <c r="W223" s="231"/>
      <c r="X223" s="231" t="s">
        <v>417</v>
      </c>
      <c r="Y223" s="231" t="s">
        <v>177</v>
      </c>
      <c r="Z223" s="210"/>
      <c r="AA223" s="210"/>
      <c r="AB223" s="210"/>
      <c r="AC223" s="210"/>
      <c r="AD223" s="210"/>
      <c r="AE223" s="210"/>
      <c r="AF223" s="210"/>
      <c r="AG223" s="210" t="s">
        <v>418</v>
      </c>
      <c r="AH223" s="210"/>
      <c r="AI223" s="210"/>
      <c r="AJ223" s="210"/>
      <c r="AK223" s="210"/>
      <c r="AL223" s="210"/>
      <c r="AM223" s="210"/>
      <c r="AN223" s="210"/>
      <c r="AO223" s="210"/>
      <c r="AP223" s="210"/>
      <c r="AQ223" s="210"/>
      <c r="AR223" s="210"/>
      <c r="AS223" s="210"/>
      <c r="AT223" s="210"/>
      <c r="AU223" s="210"/>
      <c r="AV223" s="210"/>
      <c r="AW223" s="210"/>
      <c r="AX223" s="210"/>
      <c r="AY223" s="210"/>
      <c r="AZ223" s="210"/>
      <c r="BA223" s="210"/>
      <c r="BB223" s="210"/>
      <c r="BC223" s="210"/>
      <c r="BD223" s="210"/>
      <c r="BE223" s="210"/>
      <c r="BF223" s="210"/>
      <c r="BG223" s="210"/>
      <c r="BH223" s="210"/>
    </row>
    <row r="224" spans="1:60" ht="21" outlineLevel="2" x14ac:dyDescent="0.25">
      <c r="A224" s="227"/>
      <c r="B224" s="228"/>
      <c r="C224" s="264" t="s">
        <v>447</v>
      </c>
      <c r="D224" s="250"/>
      <c r="E224" s="250"/>
      <c r="F224" s="250"/>
      <c r="G224" s="250"/>
      <c r="H224" s="231"/>
      <c r="I224" s="231"/>
      <c r="J224" s="231"/>
      <c r="K224" s="231"/>
      <c r="L224" s="231"/>
      <c r="M224" s="231"/>
      <c r="N224" s="230"/>
      <c r="O224" s="230"/>
      <c r="P224" s="230"/>
      <c r="Q224" s="230"/>
      <c r="R224" s="231"/>
      <c r="S224" s="231"/>
      <c r="T224" s="231"/>
      <c r="U224" s="231"/>
      <c r="V224" s="231"/>
      <c r="W224" s="231"/>
      <c r="X224" s="231"/>
      <c r="Y224" s="231"/>
      <c r="Z224" s="210"/>
      <c r="AA224" s="210"/>
      <c r="AB224" s="210"/>
      <c r="AC224" s="210"/>
      <c r="AD224" s="210"/>
      <c r="AE224" s="210"/>
      <c r="AF224" s="210"/>
      <c r="AG224" s="210" t="s">
        <v>188</v>
      </c>
      <c r="AH224" s="210"/>
      <c r="AI224" s="210"/>
      <c r="AJ224" s="210"/>
      <c r="AK224" s="210"/>
      <c r="AL224" s="210"/>
      <c r="AM224" s="210"/>
      <c r="AN224" s="210"/>
      <c r="AO224" s="210"/>
      <c r="AP224" s="210"/>
      <c r="AQ224" s="210"/>
      <c r="AR224" s="210"/>
      <c r="AS224" s="210"/>
      <c r="AT224" s="210"/>
      <c r="AU224" s="210"/>
      <c r="AV224" s="210"/>
      <c r="AW224" s="210"/>
      <c r="AX224" s="210"/>
      <c r="AY224" s="210"/>
      <c r="AZ224" s="210"/>
      <c r="BA224" s="259" t="str">
        <f>C224</f>
        <v>Náklady spojené s povinným pojištěním dodavatele nebo stavebního díla či jeho části, v rozsahu obchodních podmínek.</v>
      </c>
      <c r="BB224" s="210"/>
      <c r="BC224" s="210"/>
      <c r="BD224" s="210"/>
      <c r="BE224" s="210"/>
      <c r="BF224" s="210"/>
      <c r="BG224" s="210"/>
      <c r="BH224" s="210"/>
    </row>
    <row r="225" spans="1:33" x14ac:dyDescent="0.25">
      <c r="A225" s="3"/>
      <c r="B225" s="4"/>
      <c r="C225" s="268"/>
      <c r="D225" s="6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AE225">
        <v>12</v>
      </c>
      <c r="AF225">
        <v>21</v>
      </c>
      <c r="AG225" t="s">
        <v>156</v>
      </c>
    </row>
    <row r="226" spans="1:33" x14ac:dyDescent="0.25">
      <c r="A226" s="213"/>
      <c r="B226" s="214" t="s">
        <v>31</v>
      </c>
      <c r="C226" s="269"/>
      <c r="D226" s="215"/>
      <c r="E226" s="216"/>
      <c r="F226" s="216"/>
      <c r="G226" s="242">
        <f>G8+G13+G25+G28+G41+G45+G58+G76+G81+G84+G100+G102+G119+G128+G154+G176+G180+G195+G203+G212</f>
        <v>0</v>
      </c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AE226">
        <f>SUMIF(L7:L224,AE225,G7:G224)</f>
        <v>0</v>
      </c>
      <c r="AF226">
        <f>SUMIF(L7:L224,AF225,G7:G224)</f>
        <v>0</v>
      </c>
      <c r="AG226" t="s">
        <v>448</v>
      </c>
    </row>
    <row r="227" spans="1:33" x14ac:dyDescent="0.25">
      <c r="A227" s="3"/>
      <c r="B227" s="4"/>
      <c r="C227" s="268"/>
      <c r="D227" s="6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33" x14ac:dyDescent="0.25">
      <c r="A228" s="3"/>
      <c r="B228" s="4"/>
      <c r="C228" s="268"/>
      <c r="D228" s="6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33" x14ac:dyDescent="0.25">
      <c r="A229" s="217" t="s">
        <v>449</v>
      </c>
      <c r="B229" s="217"/>
      <c r="C229" s="270"/>
      <c r="D229" s="6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33" x14ac:dyDescent="0.25">
      <c r="A230" s="218"/>
      <c r="B230" s="219"/>
      <c r="C230" s="271"/>
      <c r="D230" s="219"/>
      <c r="E230" s="219"/>
      <c r="F230" s="219"/>
      <c r="G230" s="220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AG230" t="s">
        <v>450</v>
      </c>
    </row>
    <row r="231" spans="1:33" x14ac:dyDescent="0.25">
      <c r="A231" s="221"/>
      <c r="B231" s="222"/>
      <c r="C231" s="272"/>
      <c r="D231" s="222"/>
      <c r="E231" s="222"/>
      <c r="F231" s="222"/>
      <c r="G231" s="22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33" x14ac:dyDescent="0.25">
      <c r="A232" s="221"/>
      <c r="B232" s="222"/>
      <c r="C232" s="272"/>
      <c r="D232" s="222"/>
      <c r="E232" s="222"/>
      <c r="F232" s="222"/>
      <c r="G232" s="22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33" x14ac:dyDescent="0.25">
      <c r="A233" s="221"/>
      <c r="B233" s="222"/>
      <c r="C233" s="272"/>
      <c r="D233" s="222"/>
      <c r="E233" s="222"/>
      <c r="F233" s="222"/>
      <c r="G233" s="22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33" x14ac:dyDescent="0.25">
      <c r="A234" s="224"/>
      <c r="B234" s="225"/>
      <c r="C234" s="273"/>
      <c r="D234" s="225"/>
      <c r="E234" s="225"/>
      <c r="F234" s="225"/>
      <c r="G234" s="226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33" x14ac:dyDescent="0.25">
      <c r="A235" s="3"/>
      <c r="B235" s="4"/>
      <c r="C235" s="268"/>
      <c r="D235" s="6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33" x14ac:dyDescent="0.25">
      <c r="C236" s="274"/>
      <c r="D236" s="10"/>
      <c r="AG236" t="s">
        <v>451</v>
      </c>
    </row>
    <row r="237" spans="1:33" x14ac:dyDescent="0.25">
      <c r="D237" s="10"/>
    </row>
    <row r="238" spans="1:33" x14ac:dyDescent="0.25">
      <c r="D238" s="10"/>
    </row>
    <row r="239" spans="1:33" x14ac:dyDescent="0.25">
      <c r="D239" s="10"/>
    </row>
    <row r="240" spans="1:33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mergeCells count="28">
    <mergeCell ref="C211:G211"/>
    <mergeCell ref="C216:G216"/>
    <mergeCell ref="C218:G218"/>
    <mergeCell ref="C220:G220"/>
    <mergeCell ref="C222:G222"/>
    <mergeCell ref="C224:G224"/>
    <mergeCell ref="C178:G178"/>
    <mergeCell ref="C197:G197"/>
    <mergeCell ref="C202:G202"/>
    <mergeCell ref="C205:G205"/>
    <mergeCell ref="C207:G207"/>
    <mergeCell ref="C209:G209"/>
    <mergeCell ref="C33:G33"/>
    <mergeCell ref="C52:G52"/>
    <mergeCell ref="C60:G60"/>
    <mergeCell ref="C106:G106"/>
    <mergeCell ref="C113:G113"/>
    <mergeCell ref="C156:G156"/>
    <mergeCell ref="A1:G1"/>
    <mergeCell ref="C2:G2"/>
    <mergeCell ref="C3:G3"/>
    <mergeCell ref="C4:G4"/>
    <mergeCell ref="A229:C229"/>
    <mergeCell ref="A230:G234"/>
    <mergeCell ref="C15:G15"/>
    <mergeCell ref="C16:G16"/>
    <mergeCell ref="C17:G17"/>
    <mergeCell ref="C30:G30"/>
  </mergeCells>
  <pageMargins left="0.59055118110236204" right="0.196850393700787" top="0.78740157499999996" bottom="0.78740157499999996" header="0.3" footer="0.3"/>
  <pageSetup orientation="landscape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83A52-E2B0-4CAF-84E7-B975B6C1A590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3.2" outlineLevelRow="3" x14ac:dyDescent="0.25"/>
  <cols>
    <col min="1" max="1" width="3.44140625" customWidth="1"/>
    <col min="2" max="2" width="12.6640625" style="174" customWidth="1"/>
    <col min="3" max="3" width="38.33203125" style="174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13" width="0" hidden="1" customWidth="1"/>
    <col min="18" max="18" width="0" hidden="1" customWidth="1"/>
    <col min="20" max="20" width="9.21875" customWidth="1"/>
    <col min="21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3">
      <c r="A1" s="195" t="s">
        <v>7</v>
      </c>
      <c r="B1" s="195"/>
      <c r="C1" s="195"/>
      <c r="D1" s="195"/>
      <c r="E1" s="195"/>
      <c r="F1" s="195"/>
      <c r="G1" s="195"/>
      <c r="AG1" t="s">
        <v>144</v>
      </c>
    </row>
    <row r="2" spans="1:60" ht="25.05" customHeight="1" x14ac:dyDescent="0.25">
      <c r="A2" s="196" t="s">
        <v>8</v>
      </c>
      <c r="B2" s="49" t="s">
        <v>43</v>
      </c>
      <c r="C2" s="199" t="s">
        <v>44</v>
      </c>
      <c r="D2" s="197"/>
      <c r="E2" s="197"/>
      <c r="F2" s="197"/>
      <c r="G2" s="198"/>
      <c r="AG2" t="s">
        <v>145</v>
      </c>
    </row>
    <row r="3" spans="1:60" ht="25.05" customHeight="1" x14ac:dyDescent="0.25">
      <c r="A3" s="196" t="s">
        <v>9</v>
      </c>
      <c r="B3" s="49" t="s">
        <v>46</v>
      </c>
      <c r="C3" s="199" t="s">
        <v>47</v>
      </c>
      <c r="D3" s="197"/>
      <c r="E3" s="197"/>
      <c r="F3" s="197"/>
      <c r="G3" s="198"/>
      <c r="AC3" s="174" t="s">
        <v>145</v>
      </c>
      <c r="AG3" t="s">
        <v>146</v>
      </c>
    </row>
    <row r="4" spans="1:60" ht="25.05" customHeight="1" x14ac:dyDescent="0.25">
      <c r="A4" s="200" t="s">
        <v>10</v>
      </c>
      <c r="B4" s="201" t="s">
        <v>50</v>
      </c>
      <c r="C4" s="202" t="s">
        <v>51</v>
      </c>
      <c r="D4" s="203"/>
      <c r="E4" s="203"/>
      <c r="F4" s="203"/>
      <c r="G4" s="204"/>
      <c r="AG4" t="s">
        <v>147</v>
      </c>
    </row>
    <row r="5" spans="1:60" x14ac:dyDescent="0.25">
      <c r="D5" s="10"/>
    </row>
    <row r="6" spans="1:60" ht="39.6" x14ac:dyDescent="0.25">
      <c r="A6" s="206" t="s">
        <v>148</v>
      </c>
      <c r="B6" s="208" t="s">
        <v>149</v>
      </c>
      <c r="C6" s="208" t="s">
        <v>150</v>
      </c>
      <c r="D6" s="207" t="s">
        <v>151</v>
      </c>
      <c r="E6" s="206" t="s">
        <v>152</v>
      </c>
      <c r="F6" s="205" t="s">
        <v>153</v>
      </c>
      <c r="G6" s="206" t="s">
        <v>31</v>
      </c>
      <c r="H6" s="209" t="s">
        <v>32</v>
      </c>
      <c r="I6" s="209" t="s">
        <v>154</v>
      </c>
      <c r="J6" s="209" t="s">
        <v>33</v>
      </c>
      <c r="K6" s="209" t="s">
        <v>155</v>
      </c>
      <c r="L6" s="209" t="s">
        <v>156</v>
      </c>
      <c r="M6" s="209" t="s">
        <v>157</v>
      </c>
      <c r="N6" s="209" t="s">
        <v>158</v>
      </c>
      <c r="O6" s="209" t="s">
        <v>159</v>
      </c>
      <c r="P6" s="209" t="s">
        <v>160</v>
      </c>
      <c r="Q6" s="209" t="s">
        <v>161</v>
      </c>
      <c r="R6" s="209" t="s">
        <v>162</v>
      </c>
      <c r="S6" s="209" t="s">
        <v>163</v>
      </c>
      <c r="T6" s="209" t="s">
        <v>164</v>
      </c>
      <c r="U6" s="209" t="s">
        <v>165</v>
      </c>
      <c r="V6" s="209" t="s">
        <v>166</v>
      </c>
      <c r="W6" s="209" t="s">
        <v>167</v>
      </c>
      <c r="X6" s="209" t="s">
        <v>168</v>
      </c>
      <c r="Y6" s="209" t="s">
        <v>169</v>
      </c>
    </row>
    <row r="7" spans="1:60" hidden="1" x14ac:dyDescent="0.25">
      <c r="A7" s="3"/>
      <c r="B7" s="4"/>
      <c r="C7" s="4"/>
      <c r="D7" s="6"/>
      <c r="E7" s="211"/>
      <c r="F7" s="212"/>
      <c r="G7" s="212"/>
      <c r="H7" s="212"/>
      <c r="I7" s="212"/>
      <c r="J7" s="212"/>
      <c r="K7" s="212"/>
      <c r="L7" s="212"/>
      <c r="M7" s="212"/>
      <c r="N7" s="211"/>
      <c r="O7" s="211"/>
      <c r="P7" s="211"/>
      <c r="Q7" s="211"/>
      <c r="R7" s="212"/>
      <c r="S7" s="212"/>
      <c r="T7" s="212"/>
      <c r="U7" s="212"/>
      <c r="V7" s="212"/>
      <c r="W7" s="212"/>
      <c r="X7" s="212"/>
      <c r="Y7" s="212"/>
    </row>
    <row r="8" spans="1:60" x14ac:dyDescent="0.25">
      <c r="A8" s="236" t="s">
        <v>170</v>
      </c>
      <c r="B8" s="237" t="s">
        <v>78</v>
      </c>
      <c r="C8" s="261" t="s">
        <v>79</v>
      </c>
      <c r="D8" s="238"/>
      <c r="E8" s="239"/>
      <c r="F8" s="240"/>
      <c r="G8" s="240">
        <f>SUMIF(AG9:AG10,"&lt;&gt;NOR",G9:G10)</f>
        <v>0</v>
      </c>
      <c r="H8" s="240"/>
      <c r="I8" s="240">
        <f>SUM(I9:I10)</f>
        <v>0</v>
      </c>
      <c r="J8" s="240"/>
      <c r="K8" s="240">
        <f>SUM(K9:K10)</f>
        <v>0</v>
      </c>
      <c r="L8" s="240"/>
      <c r="M8" s="240">
        <f>SUM(M9:M10)</f>
        <v>0</v>
      </c>
      <c r="N8" s="239"/>
      <c r="O8" s="239">
        <f>SUM(O9:O10)</f>
        <v>7.0000000000000007E-2</v>
      </c>
      <c r="P8" s="239"/>
      <c r="Q8" s="239">
        <f>SUM(Q9:Q10)</f>
        <v>0</v>
      </c>
      <c r="R8" s="240"/>
      <c r="S8" s="240"/>
      <c r="T8" s="241"/>
      <c r="U8" s="235"/>
      <c r="V8" s="235">
        <f>SUM(V9:V10)</f>
        <v>5.52</v>
      </c>
      <c r="W8" s="235"/>
      <c r="X8" s="235"/>
      <c r="Y8" s="235"/>
      <c r="AG8" t="s">
        <v>171</v>
      </c>
    </row>
    <row r="9" spans="1:60" outlineLevel="1" x14ac:dyDescent="0.25">
      <c r="A9" s="243">
        <v>1</v>
      </c>
      <c r="B9" s="244" t="s">
        <v>452</v>
      </c>
      <c r="C9" s="262" t="s">
        <v>453</v>
      </c>
      <c r="D9" s="245" t="s">
        <v>194</v>
      </c>
      <c r="E9" s="246">
        <v>6</v>
      </c>
      <c r="F9" s="247"/>
      <c r="G9" s="248">
        <f>ROUND(E9*F9,2)</f>
        <v>0</v>
      </c>
      <c r="H9" s="247"/>
      <c r="I9" s="248">
        <f>ROUND(E9*H9,2)</f>
        <v>0</v>
      </c>
      <c r="J9" s="247"/>
      <c r="K9" s="248">
        <f>ROUND(E9*J9,2)</f>
        <v>0</v>
      </c>
      <c r="L9" s="248">
        <v>21</v>
      </c>
      <c r="M9" s="248">
        <f>G9*(1+L9/100)</f>
        <v>0</v>
      </c>
      <c r="N9" s="246">
        <v>1.099E-2</v>
      </c>
      <c r="O9" s="246">
        <f>ROUND(E9*N9,2)</f>
        <v>7.0000000000000007E-2</v>
      </c>
      <c r="P9" s="246">
        <v>0</v>
      </c>
      <c r="Q9" s="246">
        <f>ROUND(E9*P9,2)</f>
        <v>0</v>
      </c>
      <c r="R9" s="248"/>
      <c r="S9" s="248" t="s">
        <v>175</v>
      </c>
      <c r="T9" s="249" t="s">
        <v>175</v>
      </c>
      <c r="U9" s="231">
        <v>0.92</v>
      </c>
      <c r="V9" s="231">
        <f>ROUND(E9*U9,2)</f>
        <v>5.52</v>
      </c>
      <c r="W9" s="231"/>
      <c r="X9" s="231" t="s">
        <v>176</v>
      </c>
      <c r="Y9" s="231" t="s">
        <v>177</v>
      </c>
      <c r="Z9" s="210"/>
      <c r="AA9" s="210"/>
      <c r="AB9" s="210"/>
      <c r="AC9" s="210"/>
      <c r="AD9" s="210"/>
      <c r="AE9" s="210"/>
      <c r="AF9" s="210"/>
      <c r="AG9" s="210" t="s">
        <v>178</v>
      </c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</row>
    <row r="10" spans="1:60" outlineLevel="2" x14ac:dyDescent="0.25">
      <c r="A10" s="227"/>
      <c r="B10" s="228"/>
      <c r="C10" s="264" t="s">
        <v>206</v>
      </c>
      <c r="D10" s="250"/>
      <c r="E10" s="250"/>
      <c r="F10" s="250"/>
      <c r="G10" s="250"/>
      <c r="H10" s="231"/>
      <c r="I10" s="231"/>
      <c r="J10" s="231"/>
      <c r="K10" s="231"/>
      <c r="L10" s="231"/>
      <c r="M10" s="231"/>
      <c r="N10" s="230"/>
      <c r="O10" s="230"/>
      <c r="P10" s="230"/>
      <c r="Q10" s="230"/>
      <c r="R10" s="231"/>
      <c r="S10" s="231"/>
      <c r="T10" s="231"/>
      <c r="U10" s="231"/>
      <c r="V10" s="231"/>
      <c r="W10" s="231"/>
      <c r="X10" s="231"/>
      <c r="Y10" s="231"/>
      <c r="Z10" s="210"/>
      <c r="AA10" s="210"/>
      <c r="AB10" s="210"/>
      <c r="AC10" s="210"/>
      <c r="AD10" s="210"/>
      <c r="AE10" s="210"/>
      <c r="AF10" s="210"/>
      <c r="AG10" s="210" t="s">
        <v>188</v>
      </c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</row>
    <row r="11" spans="1:60" x14ac:dyDescent="0.25">
      <c r="A11" s="236" t="s">
        <v>170</v>
      </c>
      <c r="B11" s="237" t="s">
        <v>84</v>
      </c>
      <c r="C11" s="261" t="s">
        <v>85</v>
      </c>
      <c r="D11" s="238"/>
      <c r="E11" s="239"/>
      <c r="F11" s="240"/>
      <c r="G11" s="240">
        <f>SUMIF(AG12:AG12,"&lt;&gt;NOR",G12:G12)</f>
        <v>0</v>
      </c>
      <c r="H11" s="240"/>
      <c r="I11" s="240">
        <f>SUM(I12:I12)</f>
        <v>0</v>
      </c>
      <c r="J11" s="240"/>
      <c r="K11" s="240">
        <f>SUM(K12:K12)</f>
        <v>0</v>
      </c>
      <c r="L11" s="240"/>
      <c r="M11" s="240">
        <f>SUM(M12:M12)</f>
        <v>0</v>
      </c>
      <c r="N11" s="239"/>
      <c r="O11" s="239">
        <f>SUM(O12:O12)</f>
        <v>36</v>
      </c>
      <c r="P11" s="239"/>
      <c r="Q11" s="239">
        <f>SUM(Q12:Q12)</f>
        <v>0</v>
      </c>
      <c r="R11" s="240"/>
      <c r="S11" s="240"/>
      <c r="T11" s="241"/>
      <c r="U11" s="235"/>
      <c r="V11" s="235">
        <f>SUM(V12:V12)</f>
        <v>63.36</v>
      </c>
      <c r="W11" s="235"/>
      <c r="X11" s="235"/>
      <c r="Y11" s="235"/>
      <c r="AG11" t="s">
        <v>171</v>
      </c>
    </row>
    <row r="12" spans="1:60" outlineLevel="1" x14ac:dyDescent="0.25">
      <c r="A12" s="252">
        <v>2</v>
      </c>
      <c r="B12" s="253" t="s">
        <v>454</v>
      </c>
      <c r="C12" s="266" t="s">
        <v>455</v>
      </c>
      <c r="D12" s="254" t="s">
        <v>174</v>
      </c>
      <c r="E12" s="255">
        <v>14.4</v>
      </c>
      <c r="F12" s="256"/>
      <c r="G12" s="257">
        <f>ROUND(E12*F12,2)</f>
        <v>0</v>
      </c>
      <c r="H12" s="256"/>
      <c r="I12" s="257">
        <f>ROUND(E12*H12,2)</f>
        <v>0</v>
      </c>
      <c r="J12" s="256"/>
      <c r="K12" s="257">
        <f>ROUND(E12*J12,2)</f>
        <v>0</v>
      </c>
      <c r="L12" s="257">
        <v>21</v>
      </c>
      <c r="M12" s="257">
        <f>G12*(1+L12/100)</f>
        <v>0</v>
      </c>
      <c r="N12" s="255">
        <v>2.5</v>
      </c>
      <c r="O12" s="255">
        <f>ROUND(E12*N12,2)</f>
        <v>36</v>
      </c>
      <c r="P12" s="255">
        <v>0</v>
      </c>
      <c r="Q12" s="255">
        <f>ROUND(E12*P12,2)</f>
        <v>0</v>
      </c>
      <c r="R12" s="257"/>
      <c r="S12" s="257" t="s">
        <v>175</v>
      </c>
      <c r="T12" s="258" t="s">
        <v>175</v>
      </c>
      <c r="U12" s="231">
        <v>4.4000000000000004</v>
      </c>
      <c r="V12" s="231">
        <f>ROUND(E12*U12,2)</f>
        <v>63.36</v>
      </c>
      <c r="W12" s="231"/>
      <c r="X12" s="231" t="s">
        <v>176</v>
      </c>
      <c r="Y12" s="231" t="s">
        <v>177</v>
      </c>
      <c r="Z12" s="210"/>
      <c r="AA12" s="210"/>
      <c r="AB12" s="210"/>
      <c r="AC12" s="210"/>
      <c r="AD12" s="210"/>
      <c r="AE12" s="210"/>
      <c r="AF12" s="210"/>
      <c r="AG12" s="210" t="s">
        <v>178</v>
      </c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</row>
    <row r="13" spans="1:60" x14ac:dyDescent="0.25">
      <c r="A13" s="236" t="s">
        <v>170</v>
      </c>
      <c r="B13" s="237" t="s">
        <v>90</v>
      </c>
      <c r="C13" s="261" t="s">
        <v>91</v>
      </c>
      <c r="D13" s="238"/>
      <c r="E13" s="239"/>
      <c r="F13" s="240"/>
      <c r="G13" s="240">
        <f>SUMIF(AG14:AG16,"&lt;&gt;NOR",G14:G16)</f>
        <v>0</v>
      </c>
      <c r="H13" s="240"/>
      <c r="I13" s="240">
        <f>SUM(I14:I16)</f>
        <v>0</v>
      </c>
      <c r="J13" s="240"/>
      <c r="K13" s="240">
        <f>SUM(K14:K16)</f>
        <v>0</v>
      </c>
      <c r="L13" s="240"/>
      <c r="M13" s="240">
        <f>SUM(M14:M16)</f>
        <v>0</v>
      </c>
      <c r="N13" s="239"/>
      <c r="O13" s="239">
        <f>SUM(O14:O16)</f>
        <v>0.01</v>
      </c>
      <c r="P13" s="239"/>
      <c r="Q13" s="239">
        <f>SUM(Q14:Q16)</f>
        <v>32.200000000000003</v>
      </c>
      <c r="R13" s="240"/>
      <c r="S13" s="240"/>
      <c r="T13" s="241"/>
      <c r="U13" s="235"/>
      <c r="V13" s="235">
        <f>SUM(V14:V16)</f>
        <v>149.48000000000002</v>
      </c>
      <c r="W13" s="235"/>
      <c r="X13" s="235"/>
      <c r="Y13" s="235"/>
      <c r="AG13" t="s">
        <v>171</v>
      </c>
    </row>
    <row r="14" spans="1:60" ht="20.399999999999999" outlineLevel="1" x14ac:dyDescent="0.25">
      <c r="A14" s="252">
        <v>3</v>
      </c>
      <c r="B14" s="253" t="s">
        <v>456</v>
      </c>
      <c r="C14" s="266" t="s">
        <v>457</v>
      </c>
      <c r="D14" s="254" t="s">
        <v>174</v>
      </c>
      <c r="E14" s="255">
        <v>14.4</v>
      </c>
      <c r="F14" s="256"/>
      <c r="G14" s="257">
        <f>ROUND(E14*F14,2)</f>
        <v>0</v>
      </c>
      <c r="H14" s="256"/>
      <c r="I14" s="257">
        <f>ROUND(E14*H14,2)</f>
        <v>0</v>
      </c>
      <c r="J14" s="256"/>
      <c r="K14" s="257">
        <f>ROUND(E14*J14,2)</f>
        <v>0</v>
      </c>
      <c r="L14" s="257">
        <v>21</v>
      </c>
      <c r="M14" s="257">
        <f>G14*(1+L14/100)</f>
        <v>0</v>
      </c>
      <c r="N14" s="255">
        <v>0</v>
      </c>
      <c r="O14" s="255">
        <f>ROUND(E14*N14,2)</f>
        <v>0</v>
      </c>
      <c r="P14" s="255">
        <v>2.2000000000000002</v>
      </c>
      <c r="Q14" s="255">
        <f>ROUND(E14*P14,2)</f>
        <v>31.68</v>
      </c>
      <c r="R14" s="257"/>
      <c r="S14" s="257" t="s">
        <v>175</v>
      </c>
      <c r="T14" s="258" t="s">
        <v>175</v>
      </c>
      <c r="U14" s="231">
        <v>9.7780000000000005</v>
      </c>
      <c r="V14" s="231">
        <f>ROUND(E14*U14,2)</f>
        <v>140.80000000000001</v>
      </c>
      <c r="W14" s="231"/>
      <c r="X14" s="231" t="s">
        <v>176</v>
      </c>
      <c r="Y14" s="231" t="s">
        <v>177</v>
      </c>
      <c r="Z14" s="210"/>
      <c r="AA14" s="210"/>
      <c r="AB14" s="210"/>
      <c r="AC14" s="210"/>
      <c r="AD14" s="210"/>
      <c r="AE14" s="210"/>
      <c r="AF14" s="210"/>
      <c r="AG14" s="210" t="s">
        <v>178</v>
      </c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</row>
    <row r="15" spans="1:60" outlineLevel="1" x14ac:dyDescent="0.25">
      <c r="A15" s="243">
        <v>4</v>
      </c>
      <c r="B15" s="244" t="s">
        <v>458</v>
      </c>
      <c r="C15" s="262" t="s">
        <v>459</v>
      </c>
      <c r="D15" s="245" t="s">
        <v>281</v>
      </c>
      <c r="E15" s="246">
        <v>13</v>
      </c>
      <c r="F15" s="247"/>
      <c r="G15" s="248">
        <f>ROUND(E15*F15,2)</f>
        <v>0</v>
      </c>
      <c r="H15" s="247"/>
      <c r="I15" s="248">
        <f>ROUND(E15*H15,2)</f>
        <v>0</v>
      </c>
      <c r="J15" s="247"/>
      <c r="K15" s="248">
        <f>ROUND(E15*J15,2)</f>
        <v>0</v>
      </c>
      <c r="L15" s="248">
        <v>21</v>
      </c>
      <c r="M15" s="248">
        <f>G15*(1+L15/100)</f>
        <v>0</v>
      </c>
      <c r="N15" s="246">
        <v>4.8999999999999998E-4</v>
      </c>
      <c r="O15" s="246">
        <f>ROUND(E15*N15,2)</f>
        <v>0.01</v>
      </c>
      <c r="P15" s="246">
        <v>0.04</v>
      </c>
      <c r="Q15" s="246">
        <f>ROUND(E15*P15,2)</f>
        <v>0.52</v>
      </c>
      <c r="R15" s="248"/>
      <c r="S15" s="248" t="s">
        <v>175</v>
      </c>
      <c r="T15" s="249" t="s">
        <v>175</v>
      </c>
      <c r="U15" s="231">
        <v>0.66800000000000004</v>
      </c>
      <c r="V15" s="231">
        <f>ROUND(E15*U15,2)</f>
        <v>8.68</v>
      </c>
      <c r="W15" s="231"/>
      <c r="X15" s="231" t="s">
        <v>176</v>
      </c>
      <c r="Y15" s="231" t="s">
        <v>177</v>
      </c>
      <c r="Z15" s="210"/>
      <c r="AA15" s="210"/>
      <c r="AB15" s="210"/>
      <c r="AC15" s="210"/>
      <c r="AD15" s="210"/>
      <c r="AE15" s="210"/>
      <c r="AF15" s="210"/>
      <c r="AG15" s="210" t="s">
        <v>178</v>
      </c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</row>
    <row r="16" spans="1:60" outlineLevel="2" x14ac:dyDescent="0.25">
      <c r="A16" s="227"/>
      <c r="B16" s="228"/>
      <c r="C16" s="264" t="s">
        <v>460</v>
      </c>
      <c r="D16" s="250"/>
      <c r="E16" s="250"/>
      <c r="F16" s="250"/>
      <c r="G16" s="250"/>
      <c r="H16" s="231"/>
      <c r="I16" s="231"/>
      <c r="J16" s="231"/>
      <c r="K16" s="231"/>
      <c r="L16" s="231"/>
      <c r="M16" s="231"/>
      <c r="N16" s="230"/>
      <c r="O16" s="230"/>
      <c r="P16" s="230"/>
      <c r="Q16" s="230"/>
      <c r="R16" s="231"/>
      <c r="S16" s="231"/>
      <c r="T16" s="231"/>
      <c r="U16" s="231"/>
      <c r="V16" s="231"/>
      <c r="W16" s="231"/>
      <c r="X16" s="231"/>
      <c r="Y16" s="231"/>
      <c r="Z16" s="210"/>
      <c r="AA16" s="210"/>
      <c r="AB16" s="210"/>
      <c r="AC16" s="210"/>
      <c r="AD16" s="210"/>
      <c r="AE16" s="210"/>
      <c r="AF16" s="210"/>
      <c r="AG16" s="210" t="s">
        <v>188</v>
      </c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</row>
    <row r="17" spans="1:60" x14ac:dyDescent="0.25">
      <c r="A17" s="236" t="s">
        <v>170</v>
      </c>
      <c r="B17" s="237" t="s">
        <v>96</v>
      </c>
      <c r="C17" s="261" t="s">
        <v>97</v>
      </c>
      <c r="D17" s="238"/>
      <c r="E17" s="239"/>
      <c r="F17" s="240"/>
      <c r="G17" s="240">
        <f>SUMIF(AG18:AG40,"&lt;&gt;NOR",G18:G40)</f>
        <v>0</v>
      </c>
      <c r="H17" s="240"/>
      <c r="I17" s="240">
        <f>SUM(I18:I40)</f>
        <v>0</v>
      </c>
      <c r="J17" s="240"/>
      <c r="K17" s="240">
        <f>SUM(K18:K40)</f>
        <v>0</v>
      </c>
      <c r="L17" s="240"/>
      <c r="M17" s="240">
        <f>SUM(M18:M40)</f>
        <v>0</v>
      </c>
      <c r="N17" s="239"/>
      <c r="O17" s="239">
        <f>SUM(O18:O40)</f>
        <v>0.36</v>
      </c>
      <c r="P17" s="239"/>
      <c r="Q17" s="239">
        <f>SUM(Q18:Q40)</f>
        <v>0</v>
      </c>
      <c r="R17" s="240"/>
      <c r="S17" s="240"/>
      <c r="T17" s="241"/>
      <c r="U17" s="235"/>
      <c r="V17" s="235">
        <f>SUM(V18:V40)</f>
        <v>38.059999999999995</v>
      </c>
      <c r="W17" s="235"/>
      <c r="X17" s="235"/>
      <c r="Y17" s="235"/>
      <c r="AG17" t="s">
        <v>171</v>
      </c>
    </row>
    <row r="18" spans="1:60" ht="20.399999999999999" outlineLevel="1" x14ac:dyDescent="0.25">
      <c r="A18" s="243">
        <v>5</v>
      </c>
      <c r="B18" s="244" t="s">
        <v>461</v>
      </c>
      <c r="C18" s="262" t="s">
        <v>462</v>
      </c>
      <c r="D18" s="245" t="s">
        <v>186</v>
      </c>
      <c r="E18" s="246">
        <v>1</v>
      </c>
      <c r="F18" s="247"/>
      <c r="G18" s="248">
        <f>ROUND(E18*F18,2)</f>
        <v>0</v>
      </c>
      <c r="H18" s="247"/>
      <c r="I18" s="248">
        <f>ROUND(E18*H18,2)</f>
        <v>0</v>
      </c>
      <c r="J18" s="247"/>
      <c r="K18" s="248">
        <f>ROUND(E18*J18,2)</f>
        <v>0</v>
      </c>
      <c r="L18" s="248">
        <v>21</v>
      </c>
      <c r="M18" s="248">
        <f>G18*(1+L18/100)</f>
        <v>0</v>
      </c>
      <c r="N18" s="246">
        <v>1.4080000000000001E-2</v>
      </c>
      <c r="O18" s="246">
        <f>ROUND(E18*N18,2)</f>
        <v>0.01</v>
      </c>
      <c r="P18" s="246">
        <v>0</v>
      </c>
      <c r="Q18" s="246">
        <f>ROUND(E18*P18,2)</f>
        <v>0</v>
      </c>
      <c r="R18" s="248"/>
      <c r="S18" s="248" t="s">
        <v>175</v>
      </c>
      <c r="T18" s="249" t="s">
        <v>175</v>
      </c>
      <c r="U18" s="231">
        <v>1.744</v>
      </c>
      <c r="V18" s="231">
        <f>ROUND(E18*U18,2)</f>
        <v>1.74</v>
      </c>
      <c r="W18" s="231"/>
      <c r="X18" s="231" t="s">
        <v>176</v>
      </c>
      <c r="Y18" s="231" t="s">
        <v>177</v>
      </c>
      <c r="Z18" s="210"/>
      <c r="AA18" s="210"/>
      <c r="AB18" s="210"/>
      <c r="AC18" s="210"/>
      <c r="AD18" s="210"/>
      <c r="AE18" s="210"/>
      <c r="AF18" s="210"/>
      <c r="AG18" s="210" t="s">
        <v>178</v>
      </c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</row>
    <row r="19" spans="1:60" outlineLevel="2" x14ac:dyDescent="0.25">
      <c r="A19" s="227"/>
      <c r="B19" s="228"/>
      <c r="C19" s="264" t="s">
        <v>463</v>
      </c>
      <c r="D19" s="250"/>
      <c r="E19" s="250"/>
      <c r="F19" s="250"/>
      <c r="G19" s="250"/>
      <c r="H19" s="231"/>
      <c r="I19" s="231"/>
      <c r="J19" s="231"/>
      <c r="K19" s="231"/>
      <c r="L19" s="231"/>
      <c r="M19" s="231"/>
      <c r="N19" s="230"/>
      <c r="O19" s="230"/>
      <c r="P19" s="230"/>
      <c r="Q19" s="230"/>
      <c r="R19" s="231"/>
      <c r="S19" s="231"/>
      <c r="T19" s="231"/>
      <c r="U19" s="231"/>
      <c r="V19" s="231"/>
      <c r="W19" s="231"/>
      <c r="X19" s="231"/>
      <c r="Y19" s="231"/>
      <c r="Z19" s="210"/>
      <c r="AA19" s="210"/>
      <c r="AB19" s="210"/>
      <c r="AC19" s="210"/>
      <c r="AD19" s="210"/>
      <c r="AE19" s="210"/>
      <c r="AF19" s="210"/>
      <c r="AG19" s="210" t="s">
        <v>188</v>
      </c>
      <c r="AH19" s="210"/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10"/>
      <c r="BB19" s="210"/>
      <c r="BC19" s="210"/>
      <c r="BD19" s="210"/>
      <c r="BE19" s="210"/>
      <c r="BF19" s="210"/>
      <c r="BG19" s="210"/>
      <c r="BH19" s="210"/>
    </row>
    <row r="20" spans="1:60" outlineLevel="1" x14ac:dyDescent="0.25">
      <c r="A20" s="243">
        <v>6</v>
      </c>
      <c r="B20" s="244" t="s">
        <v>464</v>
      </c>
      <c r="C20" s="262" t="s">
        <v>465</v>
      </c>
      <c r="D20" s="245" t="s">
        <v>281</v>
      </c>
      <c r="E20" s="246">
        <v>2</v>
      </c>
      <c r="F20" s="247"/>
      <c r="G20" s="248">
        <f>ROUND(E20*F20,2)</f>
        <v>0</v>
      </c>
      <c r="H20" s="247"/>
      <c r="I20" s="248">
        <f>ROUND(E20*H20,2)</f>
        <v>0</v>
      </c>
      <c r="J20" s="247"/>
      <c r="K20" s="248">
        <f>ROUND(E20*J20,2)</f>
        <v>0</v>
      </c>
      <c r="L20" s="248">
        <v>21</v>
      </c>
      <c r="M20" s="248">
        <f>G20*(1+L20/100)</f>
        <v>0</v>
      </c>
      <c r="N20" s="246">
        <v>3.8000000000000002E-4</v>
      </c>
      <c r="O20" s="246">
        <f>ROUND(E20*N20,2)</f>
        <v>0</v>
      </c>
      <c r="P20" s="246">
        <v>0</v>
      </c>
      <c r="Q20" s="246">
        <f>ROUND(E20*P20,2)</f>
        <v>0</v>
      </c>
      <c r="R20" s="248"/>
      <c r="S20" s="248" t="s">
        <v>175</v>
      </c>
      <c r="T20" s="249" t="s">
        <v>175</v>
      </c>
      <c r="U20" s="231">
        <v>0.32</v>
      </c>
      <c r="V20" s="231">
        <f>ROUND(E20*U20,2)</f>
        <v>0.64</v>
      </c>
      <c r="W20" s="231"/>
      <c r="X20" s="231" t="s">
        <v>176</v>
      </c>
      <c r="Y20" s="231" t="s">
        <v>177</v>
      </c>
      <c r="Z20" s="210"/>
      <c r="AA20" s="210"/>
      <c r="AB20" s="210"/>
      <c r="AC20" s="210"/>
      <c r="AD20" s="210"/>
      <c r="AE20" s="210"/>
      <c r="AF20" s="210"/>
      <c r="AG20" s="210" t="s">
        <v>178</v>
      </c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</row>
    <row r="21" spans="1:60" outlineLevel="2" x14ac:dyDescent="0.25">
      <c r="A21" s="227"/>
      <c r="B21" s="228"/>
      <c r="C21" s="264" t="s">
        <v>466</v>
      </c>
      <c r="D21" s="250"/>
      <c r="E21" s="250"/>
      <c r="F21" s="250"/>
      <c r="G21" s="250"/>
      <c r="H21" s="231"/>
      <c r="I21" s="231"/>
      <c r="J21" s="231"/>
      <c r="K21" s="231"/>
      <c r="L21" s="231"/>
      <c r="M21" s="231"/>
      <c r="N21" s="230"/>
      <c r="O21" s="230"/>
      <c r="P21" s="230"/>
      <c r="Q21" s="230"/>
      <c r="R21" s="231"/>
      <c r="S21" s="231"/>
      <c r="T21" s="231"/>
      <c r="U21" s="231"/>
      <c r="V21" s="231"/>
      <c r="W21" s="231"/>
      <c r="X21" s="231"/>
      <c r="Y21" s="231"/>
      <c r="Z21" s="210"/>
      <c r="AA21" s="210"/>
      <c r="AB21" s="210"/>
      <c r="AC21" s="210"/>
      <c r="AD21" s="210"/>
      <c r="AE21" s="210"/>
      <c r="AF21" s="210"/>
      <c r="AG21" s="210" t="s">
        <v>188</v>
      </c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</row>
    <row r="22" spans="1:60" outlineLevel="1" x14ac:dyDescent="0.25">
      <c r="A22" s="243">
        <v>7</v>
      </c>
      <c r="B22" s="244" t="s">
        <v>467</v>
      </c>
      <c r="C22" s="262" t="s">
        <v>468</v>
      </c>
      <c r="D22" s="245" t="s">
        <v>281</v>
      </c>
      <c r="E22" s="246">
        <v>1</v>
      </c>
      <c r="F22" s="247"/>
      <c r="G22" s="248">
        <f>ROUND(E22*F22,2)</f>
        <v>0</v>
      </c>
      <c r="H22" s="247"/>
      <c r="I22" s="248">
        <f>ROUND(E22*H22,2)</f>
        <v>0</v>
      </c>
      <c r="J22" s="247"/>
      <c r="K22" s="248">
        <f>ROUND(E22*J22,2)</f>
        <v>0</v>
      </c>
      <c r="L22" s="248">
        <v>21</v>
      </c>
      <c r="M22" s="248">
        <f>G22*(1+L22/100)</f>
        <v>0</v>
      </c>
      <c r="N22" s="246">
        <v>4.6999999999999999E-4</v>
      </c>
      <c r="O22" s="246">
        <f>ROUND(E22*N22,2)</f>
        <v>0</v>
      </c>
      <c r="P22" s="246">
        <v>0</v>
      </c>
      <c r="Q22" s="246">
        <f>ROUND(E22*P22,2)</f>
        <v>0</v>
      </c>
      <c r="R22" s="248"/>
      <c r="S22" s="248" t="s">
        <v>175</v>
      </c>
      <c r="T22" s="249" t="s">
        <v>175</v>
      </c>
      <c r="U22" s="231">
        <v>0.35899999999999999</v>
      </c>
      <c r="V22" s="231">
        <f>ROUND(E22*U22,2)</f>
        <v>0.36</v>
      </c>
      <c r="W22" s="231"/>
      <c r="X22" s="231" t="s">
        <v>176</v>
      </c>
      <c r="Y22" s="231" t="s">
        <v>177</v>
      </c>
      <c r="Z22" s="210"/>
      <c r="AA22" s="210"/>
      <c r="AB22" s="210"/>
      <c r="AC22" s="210"/>
      <c r="AD22" s="210"/>
      <c r="AE22" s="210"/>
      <c r="AF22" s="210"/>
      <c r="AG22" s="210" t="s">
        <v>178</v>
      </c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</row>
    <row r="23" spans="1:60" outlineLevel="2" x14ac:dyDescent="0.25">
      <c r="A23" s="227"/>
      <c r="B23" s="228"/>
      <c r="C23" s="264" t="s">
        <v>466</v>
      </c>
      <c r="D23" s="250"/>
      <c r="E23" s="250"/>
      <c r="F23" s="250"/>
      <c r="G23" s="250"/>
      <c r="H23" s="231"/>
      <c r="I23" s="231"/>
      <c r="J23" s="231"/>
      <c r="K23" s="231"/>
      <c r="L23" s="231"/>
      <c r="M23" s="231"/>
      <c r="N23" s="230"/>
      <c r="O23" s="230"/>
      <c r="P23" s="230"/>
      <c r="Q23" s="230"/>
      <c r="R23" s="231"/>
      <c r="S23" s="231"/>
      <c r="T23" s="231"/>
      <c r="U23" s="231"/>
      <c r="V23" s="231"/>
      <c r="W23" s="231"/>
      <c r="X23" s="231"/>
      <c r="Y23" s="231"/>
      <c r="Z23" s="210"/>
      <c r="AA23" s="210"/>
      <c r="AB23" s="210"/>
      <c r="AC23" s="210"/>
      <c r="AD23" s="210"/>
      <c r="AE23" s="210"/>
      <c r="AF23" s="210"/>
      <c r="AG23" s="210" t="s">
        <v>188</v>
      </c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</row>
    <row r="24" spans="1:60" outlineLevel="1" x14ac:dyDescent="0.25">
      <c r="A24" s="243">
        <v>8</v>
      </c>
      <c r="B24" s="244" t="s">
        <v>469</v>
      </c>
      <c r="C24" s="262" t="s">
        <v>470</v>
      </c>
      <c r="D24" s="245" t="s">
        <v>281</v>
      </c>
      <c r="E24" s="246">
        <v>10</v>
      </c>
      <c r="F24" s="247"/>
      <c r="G24" s="248">
        <f>ROUND(E24*F24,2)</f>
        <v>0</v>
      </c>
      <c r="H24" s="247"/>
      <c r="I24" s="248">
        <f>ROUND(E24*H24,2)</f>
        <v>0</v>
      </c>
      <c r="J24" s="247"/>
      <c r="K24" s="248">
        <f>ROUND(E24*J24,2)</f>
        <v>0</v>
      </c>
      <c r="L24" s="248">
        <v>21</v>
      </c>
      <c r="M24" s="248">
        <f>G24*(1+L24/100)</f>
        <v>0</v>
      </c>
      <c r="N24" s="246">
        <v>1.5200000000000001E-3</v>
      </c>
      <c r="O24" s="246">
        <f>ROUND(E24*N24,2)</f>
        <v>0.02</v>
      </c>
      <c r="P24" s="246">
        <v>0</v>
      </c>
      <c r="Q24" s="246">
        <f>ROUND(E24*P24,2)</f>
        <v>0</v>
      </c>
      <c r="R24" s="248"/>
      <c r="S24" s="248" t="s">
        <v>175</v>
      </c>
      <c r="T24" s="249" t="s">
        <v>175</v>
      </c>
      <c r="U24" s="231">
        <v>1.173</v>
      </c>
      <c r="V24" s="231">
        <f>ROUND(E24*U24,2)</f>
        <v>11.73</v>
      </c>
      <c r="W24" s="231"/>
      <c r="X24" s="231" t="s">
        <v>176</v>
      </c>
      <c r="Y24" s="231" t="s">
        <v>177</v>
      </c>
      <c r="Z24" s="210"/>
      <c r="AA24" s="210"/>
      <c r="AB24" s="210"/>
      <c r="AC24" s="210"/>
      <c r="AD24" s="210"/>
      <c r="AE24" s="210"/>
      <c r="AF24" s="210"/>
      <c r="AG24" s="210" t="s">
        <v>178</v>
      </c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</row>
    <row r="25" spans="1:60" outlineLevel="2" x14ac:dyDescent="0.25">
      <c r="A25" s="227"/>
      <c r="B25" s="228"/>
      <c r="C25" s="264" t="s">
        <v>466</v>
      </c>
      <c r="D25" s="250"/>
      <c r="E25" s="250"/>
      <c r="F25" s="250"/>
      <c r="G25" s="250"/>
      <c r="H25" s="231"/>
      <c r="I25" s="231"/>
      <c r="J25" s="231"/>
      <c r="K25" s="231"/>
      <c r="L25" s="231"/>
      <c r="M25" s="231"/>
      <c r="N25" s="230"/>
      <c r="O25" s="230"/>
      <c r="P25" s="230"/>
      <c r="Q25" s="230"/>
      <c r="R25" s="231"/>
      <c r="S25" s="231"/>
      <c r="T25" s="231"/>
      <c r="U25" s="231"/>
      <c r="V25" s="231"/>
      <c r="W25" s="231"/>
      <c r="X25" s="231"/>
      <c r="Y25" s="231"/>
      <c r="Z25" s="210"/>
      <c r="AA25" s="210"/>
      <c r="AB25" s="210"/>
      <c r="AC25" s="210"/>
      <c r="AD25" s="210"/>
      <c r="AE25" s="210"/>
      <c r="AF25" s="210"/>
      <c r="AG25" s="210" t="s">
        <v>188</v>
      </c>
      <c r="AH25" s="210"/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</row>
    <row r="26" spans="1:60" outlineLevel="1" x14ac:dyDescent="0.25">
      <c r="A26" s="243">
        <v>9</v>
      </c>
      <c r="B26" s="244" t="s">
        <v>471</v>
      </c>
      <c r="C26" s="262" t="s">
        <v>472</v>
      </c>
      <c r="D26" s="245" t="s">
        <v>281</v>
      </c>
      <c r="E26" s="246">
        <v>4</v>
      </c>
      <c r="F26" s="247"/>
      <c r="G26" s="248">
        <f>ROUND(E26*F26,2)</f>
        <v>0</v>
      </c>
      <c r="H26" s="247"/>
      <c r="I26" s="248">
        <f>ROUND(E26*H26,2)</f>
        <v>0</v>
      </c>
      <c r="J26" s="247"/>
      <c r="K26" s="248">
        <f>ROUND(E26*J26,2)</f>
        <v>0</v>
      </c>
      <c r="L26" s="248">
        <v>21</v>
      </c>
      <c r="M26" s="248">
        <f>G26*(1+L26/100)</f>
        <v>0</v>
      </c>
      <c r="N26" s="246">
        <v>5.2999999999999998E-4</v>
      </c>
      <c r="O26" s="246">
        <f>ROUND(E26*N26,2)</f>
        <v>0</v>
      </c>
      <c r="P26" s="246">
        <v>0</v>
      </c>
      <c r="Q26" s="246">
        <f>ROUND(E26*P26,2)</f>
        <v>0</v>
      </c>
      <c r="R26" s="248"/>
      <c r="S26" s="248" t="s">
        <v>175</v>
      </c>
      <c r="T26" s="249" t="s">
        <v>175</v>
      </c>
      <c r="U26" s="231">
        <v>0.26750000000000002</v>
      </c>
      <c r="V26" s="231">
        <f>ROUND(E26*U26,2)</f>
        <v>1.07</v>
      </c>
      <c r="W26" s="231"/>
      <c r="X26" s="231" t="s">
        <v>176</v>
      </c>
      <c r="Y26" s="231" t="s">
        <v>177</v>
      </c>
      <c r="Z26" s="210"/>
      <c r="AA26" s="210"/>
      <c r="AB26" s="210"/>
      <c r="AC26" s="210"/>
      <c r="AD26" s="210"/>
      <c r="AE26" s="210"/>
      <c r="AF26" s="210"/>
      <c r="AG26" s="210" t="s">
        <v>178</v>
      </c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</row>
    <row r="27" spans="1:60" outlineLevel="2" x14ac:dyDescent="0.25">
      <c r="A27" s="227"/>
      <c r="B27" s="228"/>
      <c r="C27" s="264" t="s">
        <v>466</v>
      </c>
      <c r="D27" s="250"/>
      <c r="E27" s="250"/>
      <c r="F27" s="250"/>
      <c r="G27" s="250"/>
      <c r="H27" s="231"/>
      <c r="I27" s="231"/>
      <c r="J27" s="231"/>
      <c r="K27" s="231"/>
      <c r="L27" s="231"/>
      <c r="M27" s="231"/>
      <c r="N27" s="230"/>
      <c r="O27" s="230"/>
      <c r="P27" s="230"/>
      <c r="Q27" s="230"/>
      <c r="R27" s="231"/>
      <c r="S27" s="231"/>
      <c r="T27" s="231"/>
      <c r="U27" s="231"/>
      <c r="V27" s="231"/>
      <c r="W27" s="231"/>
      <c r="X27" s="231"/>
      <c r="Y27" s="231"/>
      <c r="Z27" s="210"/>
      <c r="AA27" s="210"/>
      <c r="AB27" s="210"/>
      <c r="AC27" s="210"/>
      <c r="AD27" s="210"/>
      <c r="AE27" s="210"/>
      <c r="AF27" s="210"/>
      <c r="AG27" s="210" t="s">
        <v>188</v>
      </c>
      <c r="AH27" s="210"/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</row>
    <row r="28" spans="1:60" outlineLevel="1" x14ac:dyDescent="0.25">
      <c r="A28" s="243">
        <v>10</v>
      </c>
      <c r="B28" s="244" t="s">
        <v>473</v>
      </c>
      <c r="C28" s="262" t="s">
        <v>474</v>
      </c>
      <c r="D28" s="245" t="s">
        <v>281</v>
      </c>
      <c r="E28" s="246">
        <v>20</v>
      </c>
      <c r="F28" s="247"/>
      <c r="G28" s="248">
        <f>ROUND(E28*F28,2)</f>
        <v>0</v>
      </c>
      <c r="H28" s="247"/>
      <c r="I28" s="248">
        <f>ROUND(E28*H28,2)</f>
        <v>0</v>
      </c>
      <c r="J28" s="247"/>
      <c r="K28" s="248">
        <f>ROUND(E28*J28,2)</f>
        <v>0</v>
      </c>
      <c r="L28" s="248">
        <v>21</v>
      </c>
      <c r="M28" s="248">
        <f>G28*(1+L28/100)</f>
        <v>0</v>
      </c>
      <c r="N28" s="246">
        <v>2.0999999999999999E-3</v>
      </c>
      <c r="O28" s="246">
        <f>ROUND(E28*N28,2)</f>
        <v>0.04</v>
      </c>
      <c r="P28" s="246">
        <v>0</v>
      </c>
      <c r="Q28" s="246">
        <f>ROUND(E28*P28,2)</f>
        <v>0</v>
      </c>
      <c r="R28" s="248"/>
      <c r="S28" s="248" t="s">
        <v>175</v>
      </c>
      <c r="T28" s="249" t="s">
        <v>175</v>
      </c>
      <c r="U28" s="231">
        <v>0.8</v>
      </c>
      <c r="V28" s="231">
        <f>ROUND(E28*U28,2)</f>
        <v>16</v>
      </c>
      <c r="W28" s="231"/>
      <c r="X28" s="231" t="s">
        <v>176</v>
      </c>
      <c r="Y28" s="231" t="s">
        <v>177</v>
      </c>
      <c r="Z28" s="210"/>
      <c r="AA28" s="210"/>
      <c r="AB28" s="210"/>
      <c r="AC28" s="210"/>
      <c r="AD28" s="210"/>
      <c r="AE28" s="210"/>
      <c r="AF28" s="210"/>
      <c r="AG28" s="210" t="s">
        <v>178</v>
      </c>
      <c r="AH28" s="210"/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</row>
    <row r="29" spans="1:60" outlineLevel="2" x14ac:dyDescent="0.25">
      <c r="A29" s="227"/>
      <c r="B29" s="228"/>
      <c r="C29" s="264" t="s">
        <v>466</v>
      </c>
      <c r="D29" s="250"/>
      <c r="E29" s="250"/>
      <c r="F29" s="250"/>
      <c r="G29" s="250"/>
      <c r="H29" s="231"/>
      <c r="I29" s="231"/>
      <c r="J29" s="231"/>
      <c r="K29" s="231"/>
      <c r="L29" s="231"/>
      <c r="M29" s="231"/>
      <c r="N29" s="230"/>
      <c r="O29" s="230"/>
      <c r="P29" s="230"/>
      <c r="Q29" s="230"/>
      <c r="R29" s="231"/>
      <c r="S29" s="231"/>
      <c r="T29" s="231"/>
      <c r="U29" s="231"/>
      <c r="V29" s="231"/>
      <c r="W29" s="231"/>
      <c r="X29" s="231"/>
      <c r="Y29" s="231"/>
      <c r="Z29" s="210"/>
      <c r="AA29" s="210"/>
      <c r="AB29" s="210"/>
      <c r="AC29" s="210"/>
      <c r="AD29" s="210"/>
      <c r="AE29" s="210"/>
      <c r="AF29" s="210"/>
      <c r="AG29" s="210" t="s">
        <v>188</v>
      </c>
      <c r="AH29" s="210"/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0"/>
      <c r="BF29" s="210"/>
      <c r="BG29" s="210"/>
      <c r="BH29" s="210"/>
    </row>
    <row r="30" spans="1:60" outlineLevel="1" x14ac:dyDescent="0.25">
      <c r="A30" s="252">
        <v>11</v>
      </c>
      <c r="B30" s="253" t="s">
        <v>475</v>
      </c>
      <c r="C30" s="266" t="s">
        <v>476</v>
      </c>
      <c r="D30" s="254" t="s">
        <v>186</v>
      </c>
      <c r="E30" s="255">
        <v>1</v>
      </c>
      <c r="F30" s="256"/>
      <c r="G30" s="257">
        <f>ROUND(E30*F30,2)</f>
        <v>0</v>
      </c>
      <c r="H30" s="256"/>
      <c r="I30" s="257">
        <f>ROUND(E30*H30,2)</f>
        <v>0</v>
      </c>
      <c r="J30" s="256"/>
      <c r="K30" s="257">
        <f>ROUND(E30*J30,2)</f>
        <v>0</v>
      </c>
      <c r="L30" s="257">
        <v>21</v>
      </c>
      <c r="M30" s="257">
        <f>G30*(1+L30/100)</f>
        <v>0</v>
      </c>
      <c r="N30" s="255">
        <v>0</v>
      </c>
      <c r="O30" s="255">
        <f>ROUND(E30*N30,2)</f>
        <v>0</v>
      </c>
      <c r="P30" s="255">
        <v>0</v>
      </c>
      <c r="Q30" s="255">
        <f>ROUND(E30*P30,2)</f>
        <v>0</v>
      </c>
      <c r="R30" s="257"/>
      <c r="S30" s="257" t="s">
        <v>175</v>
      </c>
      <c r="T30" s="258" t="s">
        <v>175</v>
      </c>
      <c r="U30" s="231">
        <v>0.14799999999999999</v>
      </c>
      <c r="V30" s="231">
        <f>ROUND(E30*U30,2)</f>
        <v>0.15</v>
      </c>
      <c r="W30" s="231"/>
      <c r="X30" s="231" t="s">
        <v>176</v>
      </c>
      <c r="Y30" s="231" t="s">
        <v>177</v>
      </c>
      <c r="Z30" s="210"/>
      <c r="AA30" s="210"/>
      <c r="AB30" s="210"/>
      <c r="AC30" s="210"/>
      <c r="AD30" s="210"/>
      <c r="AE30" s="210"/>
      <c r="AF30" s="210"/>
      <c r="AG30" s="210" t="s">
        <v>178</v>
      </c>
      <c r="AH30" s="210"/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</row>
    <row r="31" spans="1:60" outlineLevel="1" x14ac:dyDescent="0.25">
      <c r="A31" s="252">
        <v>12</v>
      </c>
      <c r="B31" s="253" t="s">
        <v>477</v>
      </c>
      <c r="C31" s="266" t="s">
        <v>478</v>
      </c>
      <c r="D31" s="254" t="s">
        <v>186</v>
      </c>
      <c r="E31" s="255">
        <v>2</v>
      </c>
      <c r="F31" s="256"/>
      <c r="G31" s="257">
        <f>ROUND(E31*F31,2)</f>
        <v>0</v>
      </c>
      <c r="H31" s="256"/>
      <c r="I31" s="257">
        <f>ROUND(E31*H31,2)</f>
        <v>0</v>
      </c>
      <c r="J31" s="256"/>
      <c r="K31" s="257">
        <f>ROUND(E31*J31,2)</f>
        <v>0</v>
      </c>
      <c r="L31" s="257">
        <v>21</v>
      </c>
      <c r="M31" s="257">
        <f>G31*(1+L31/100)</f>
        <v>0</v>
      </c>
      <c r="N31" s="255">
        <v>0</v>
      </c>
      <c r="O31" s="255">
        <f>ROUND(E31*N31,2)</f>
        <v>0</v>
      </c>
      <c r="P31" s="255">
        <v>0</v>
      </c>
      <c r="Q31" s="255">
        <f>ROUND(E31*P31,2)</f>
        <v>0</v>
      </c>
      <c r="R31" s="257"/>
      <c r="S31" s="257" t="s">
        <v>175</v>
      </c>
      <c r="T31" s="258" t="s">
        <v>175</v>
      </c>
      <c r="U31" s="231">
        <v>0.157</v>
      </c>
      <c r="V31" s="231">
        <f>ROUND(E31*U31,2)</f>
        <v>0.31</v>
      </c>
      <c r="W31" s="231"/>
      <c r="X31" s="231" t="s">
        <v>176</v>
      </c>
      <c r="Y31" s="231" t="s">
        <v>177</v>
      </c>
      <c r="Z31" s="210"/>
      <c r="AA31" s="210"/>
      <c r="AB31" s="210"/>
      <c r="AC31" s="210"/>
      <c r="AD31" s="210"/>
      <c r="AE31" s="210"/>
      <c r="AF31" s="210"/>
      <c r="AG31" s="210" t="s">
        <v>178</v>
      </c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</row>
    <row r="32" spans="1:60" outlineLevel="1" x14ac:dyDescent="0.25">
      <c r="A32" s="252">
        <v>13</v>
      </c>
      <c r="B32" s="253" t="s">
        <v>479</v>
      </c>
      <c r="C32" s="266" t="s">
        <v>480</v>
      </c>
      <c r="D32" s="254" t="s">
        <v>186</v>
      </c>
      <c r="E32" s="255">
        <v>2</v>
      </c>
      <c r="F32" s="256"/>
      <c r="G32" s="257">
        <f>ROUND(E32*F32,2)</f>
        <v>0</v>
      </c>
      <c r="H32" s="256"/>
      <c r="I32" s="257">
        <f>ROUND(E32*H32,2)</f>
        <v>0</v>
      </c>
      <c r="J32" s="256"/>
      <c r="K32" s="257">
        <f>ROUND(E32*J32,2)</f>
        <v>0</v>
      </c>
      <c r="L32" s="257">
        <v>21</v>
      </c>
      <c r="M32" s="257">
        <f>G32*(1+L32/100)</f>
        <v>0</v>
      </c>
      <c r="N32" s="255">
        <v>0</v>
      </c>
      <c r="O32" s="255">
        <f>ROUND(E32*N32,2)</f>
        <v>0</v>
      </c>
      <c r="P32" s="255">
        <v>0</v>
      </c>
      <c r="Q32" s="255">
        <f>ROUND(E32*P32,2)</f>
        <v>0</v>
      </c>
      <c r="R32" s="257"/>
      <c r="S32" s="257" t="s">
        <v>175</v>
      </c>
      <c r="T32" s="258" t="s">
        <v>175</v>
      </c>
      <c r="U32" s="231">
        <v>0.17399999999999999</v>
      </c>
      <c r="V32" s="231">
        <f>ROUND(E32*U32,2)</f>
        <v>0.35</v>
      </c>
      <c r="W32" s="231"/>
      <c r="X32" s="231" t="s">
        <v>176</v>
      </c>
      <c r="Y32" s="231" t="s">
        <v>177</v>
      </c>
      <c r="Z32" s="210"/>
      <c r="AA32" s="210"/>
      <c r="AB32" s="210"/>
      <c r="AC32" s="210"/>
      <c r="AD32" s="210"/>
      <c r="AE32" s="210"/>
      <c r="AF32" s="210"/>
      <c r="AG32" s="210" t="s">
        <v>178</v>
      </c>
      <c r="AH32" s="210"/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</row>
    <row r="33" spans="1:60" outlineLevel="1" x14ac:dyDescent="0.25">
      <c r="A33" s="252">
        <v>14</v>
      </c>
      <c r="B33" s="253" t="s">
        <v>481</v>
      </c>
      <c r="C33" s="266" t="s">
        <v>482</v>
      </c>
      <c r="D33" s="254" t="s">
        <v>186</v>
      </c>
      <c r="E33" s="255">
        <v>4</v>
      </c>
      <c r="F33" s="256"/>
      <c r="G33" s="257">
        <f>ROUND(E33*F33,2)</f>
        <v>0</v>
      </c>
      <c r="H33" s="256"/>
      <c r="I33" s="257">
        <f>ROUND(E33*H33,2)</f>
        <v>0</v>
      </c>
      <c r="J33" s="256"/>
      <c r="K33" s="257">
        <f>ROUND(E33*J33,2)</f>
        <v>0</v>
      </c>
      <c r="L33" s="257">
        <v>21</v>
      </c>
      <c r="M33" s="257">
        <f>G33*(1+L33/100)</f>
        <v>0</v>
      </c>
      <c r="N33" s="255">
        <v>0</v>
      </c>
      <c r="O33" s="255">
        <f>ROUND(E33*N33,2)</f>
        <v>0</v>
      </c>
      <c r="P33" s="255">
        <v>0</v>
      </c>
      <c r="Q33" s="255">
        <f>ROUND(E33*P33,2)</f>
        <v>0</v>
      </c>
      <c r="R33" s="257"/>
      <c r="S33" s="257" t="s">
        <v>175</v>
      </c>
      <c r="T33" s="258" t="s">
        <v>175</v>
      </c>
      <c r="U33" s="231">
        <v>0.25900000000000001</v>
      </c>
      <c r="V33" s="231">
        <f>ROUND(E33*U33,2)</f>
        <v>1.04</v>
      </c>
      <c r="W33" s="231"/>
      <c r="X33" s="231" t="s">
        <v>176</v>
      </c>
      <c r="Y33" s="231" t="s">
        <v>177</v>
      </c>
      <c r="Z33" s="210"/>
      <c r="AA33" s="210"/>
      <c r="AB33" s="210"/>
      <c r="AC33" s="210"/>
      <c r="AD33" s="210"/>
      <c r="AE33" s="210"/>
      <c r="AF33" s="210"/>
      <c r="AG33" s="210" t="s">
        <v>178</v>
      </c>
      <c r="AH33" s="210"/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10"/>
      <c r="BB33" s="210"/>
      <c r="BC33" s="210"/>
      <c r="BD33" s="210"/>
      <c r="BE33" s="210"/>
      <c r="BF33" s="210"/>
      <c r="BG33" s="210"/>
      <c r="BH33" s="210"/>
    </row>
    <row r="34" spans="1:60" ht="30.6" outlineLevel="1" x14ac:dyDescent="0.25">
      <c r="A34" s="243">
        <v>15</v>
      </c>
      <c r="B34" s="244" t="s">
        <v>483</v>
      </c>
      <c r="C34" s="262" t="s">
        <v>484</v>
      </c>
      <c r="D34" s="245" t="s">
        <v>186</v>
      </c>
      <c r="E34" s="246">
        <v>2</v>
      </c>
      <c r="F34" s="247"/>
      <c r="G34" s="248">
        <f>ROUND(E34*F34,2)</f>
        <v>0</v>
      </c>
      <c r="H34" s="247"/>
      <c r="I34" s="248">
        <f>ROUND(E34*H34,2)</f>
        <v>0</v>
      </c>
      <c r="J34" s="247"/>
      <c r="K34" s="248">
        <f>ROUND(E34*J34,2)</f>
        <v>0</v>
      </c>
      <c r="L34" s="248">
        <v>21</v>
      </c>
      <c r="M34" s="248">
        <f>G34*(1+L34/100)</f>
        <v>0</v>
      </c>
      <c r="N34" s="246">
        <v>0.14607999999999999</v>
      </c>
      <c r="O34" s="246">
        <f>ROUND(E34*N34,2)</f>
        <v>0.28999999999999998</v>
      </c>
      <c r="P34" s="246">
        <v>0</v>
      </c>
      <c r="Q34" s="246">
        <f>ROUND(E34*P34,2)</f>
        <v>0</v>
      </c>
      <c r="R34" s="248"/>
      <c r="S34" s="248" t="s">
        <v>175</v>
      </c>
      <c r="T34" s="249" t="s">
        <v>175</v>
      </c>
      <c r="U34" s="231">
        <v>1.1473</v>
      </c>
      <c r="V34" s="231">
        <f>ROUND(E34*U34,2)</f>
        <v>2.29</v>
      </c>
      <c r="W34" s="231"/>
      <c r="X34" s="231" t="s">
        <v>176</v>
      </c>
      <c r="Y34" s="231" t="s">
        <v>177</v>
      </c>
      <c r="Z34" s="210"/>
      <c r="AA34" s="210"/>
      <c r="AB34" s="210"/>
      <c r="AC34" s="210"/>
      <c r="AD34" s="210"/>
      <c r="AE34" s="210"/>
      <c r="AF34" s="210"/>
      <c r="AG34" s="210" t="s">
        <v>178</v>
      </c>
      <c r="AH34" s="210"/>
      <c r="AI34" s="210"/>
      <c r="AJ34" s="210"/>
      <c r="AK34" s="210"/>
      <c r="AL34" s="210"/>
      <c r="AM34" s="210"/>
      <c r="AN34" s="210"/>
      <c r="AO34" s="210"/>
      <c r="AP34" s="210"/>
      <c r="AQ34" s="210"/>
      <c r="AR34" s="210"/>
      <c r="AS34" s="210"/>
      <c r="AT34" s="210"/>
      <c r="AU34" s="210"/>
      <c r="AV34" s="210"/>
      <c r="AW34" s="210"/>
      <c r="AX34" s="210"/>
      <c r="AY34" s="210"/>
      <c r="AZ34" s="210"/>
      <c r="BA34" s="210"/>
      <c r="BB34" s="210"/>
      <c r="BC34" s="210"/>
      <c r="BD34" s="210"/>
      <c r="BE34" s="210"/>
      <c r="BF34" s="210"/>
      <c r="BG34" s="210"/>
      <c r="BH34" s="210"/>
    </row>
    <row r="35" spans="1:60" outlineLevel="2" x14ac:dyDescent="0.25">
      <c r="A35" s="227"/>
      <c r="B35" s="228"/>
      <c r="C35" s="264" t="s">
        <v>485</v>
      </c>
      <c r="D35" s="250"/>
      <c r="E35" s="250"/>
      <c r="F35" s="250"/>
      <c r="G35" s="250"/>
      <c r="H35" s="231"/>
      <c r="I35" s="231"/>
      <c r="J35" s="231"/>
      <c r="K35" s="231"/>
      <c r="L35" s="231"/>
      <c r="M35" s="231"/>
      <c r="N35" s="230"/>
      <c r="O35" s="230"/>
      <c r="P35" s="230"/>
      <c r="Q35" s="230"/>
      <c r="R35" s="231"/>
      <c r="S35" s="231"/>
      <c r="T35" s="231"/>
      <c r="U35" s="231"/>
      <c r="V35" s="231"/>
      <c r="W35" s="231"/>
      <c r="X35" s="231"/>
      <c r="Y35" s="231"/>
      <c r="Z35" s="210"/>
      <c r="AA35" s="210"/>
      <c r="AB35" s="210"/>
      <c r="AC35" s="210"/>
      <c r="AD35" s="210"/>
      <c r="AE35" s="210"/>
      <c r="AF35" s="210"/>
      <c r="AG35" s="210" t="s">
        <v>188</v>
      </c>
      <c r="AH35" s="210"/>
      <c r="AI35" s="210"/>
      <c r="AJ35" s="210"/>
      <c r="AK35" s="210"/>
      <c r="AL35" s="210"/>
      <c r="AM35" s="210"/>
      <c r="AN35" s="210"/>
      <c r="AO35" s="210"/>
      <c r="AP35" s="210"/>
      <c r="AQ35" s="210"/>
      <c r="AR35" s="210"/>
      <c r="AS35" s="210"/>
      <c r="AT35" s="210"/>
      <c r="AU35" s="210"/>
      <c r="AV35" s="210"/>
      <c r="AW35" s="210"/>
      <c r="AX35" s="210"/>
      <c r="AY35" s="210"/>
      <c r="AZ35" s="210"/>
      <c r="BA35" s="210"/>
      <c r="BB35" s="210"/>
      <c r="BC35" s="210"/>
      <c r="BD35" s="210"/>
      <c r="BE35" s="210"/>
      <c r="BF35" s="210"/>
      <c r="BG35" s="210"/>
      <c r="BH35" s="210"/>
    </row>
    <row r="36" spans="1:60" ht="20.399999999999999" outlineLevel="1" x14ac:dyDescent="0.25">
      <c r="A36" s="252">
        <v>16</v>
      </c>
      <c r="B36" s="253" t="s">
        <v>486</v>
      </c>
      <c r="C36" s="266" t="s">
        <v>487</v>
      </c>
      <c r="D36" s="254" t="s">
        <v>186</v>
      </c>
      <c r="E36" s="255">
        <v>1</v>
      </c>
      <c r="F36" s="256"/>
      <c r="G36" s="257">
        <f>ROUND(E36*F36,2)</f>
        <v>0</v>
      </c>
      <c r="H36" s="256"/>
      <c r="I36" s="257">
        <f>ROUND(E36*H36,2)</f>
        <v>0</v>
      </c>
      <c r="J36" s="256"/>
      <c r="K36" s="257">
        <f>ROUND(E36*J36,2)</f>
        <v>0</v>
      </c>
      <c r="L36" s="257">
        <v>21</v>
      </c>
      <c r="M36" s="257">
        <f>G36*(1+L36/100)</f>
        <v>0</v>
      </c>
      <c r="N36" s="255">
        <v>7.5000000000000002E-4</v>
      </c>
      <c r="O36" s="255">
        <f>ROUND(E36*N36,2)</f>
        <v>0</v>
      </c>
      <c r="P36" s="255">
        <v>0</v>
      </c>
      <c r="Q36" s="255">
        <f>ROUND(E36*P36,2)</f>
        <v>0</v>
      </c>
      <c r="R36" s="257"/>
      <c r="S36" s="257" t="s">
        <v>175</v>
      </c>
      <c r="T36" s="258" t="s">
        <v>175</v>
      </c>
      <c r="U36" s="231">
        <v>0.2</v>
      </c>
      <c r="V36" s="231">
        <f>ROUND(E36*U36,2)</f>
        <v>0.2</v>
      </c>
      <c r="W36" s="231"/>
      <c r="X36" s="231" t="s">
        <v>176</v>
      </c>
      <c r="Y36" s="231" t="s">
        <v>177</v>
      </c>
      <c r="Z36" s="210"/>
      <c r="AA36" s="210"/>
      <c r="AB36" s="210"/>
      <c r="AC36" s="210"/>
      <c r="AD36" s="210"/>
      <c r="AE36" s="210"/>
      <c r="AF36" s="210"/>
      <c r="AG36" s="210" t="s">
        <v>178</v>
      </c>
      <c r="AH36" s="210"/>
      <c r="AI36" s="210"/>
      <c r="AJ36" s="210"/>
      <c r="AK36" s="210"/>
      <c r="AL36" s="210"/>
      <c r="AM36" s="210"/>
      <c r="AN36" s="210"/>
      <c r="AO36" s="210"/>
      <c r="AP36" s="210"/>
      <c r="AQ36" s="210"/>
      <c r="AR36" s="210"/>
      <c r="AS36" s="210"/>
      <c r="AT36" s="210"/>
      <c r="AU36" s="210"/>
      <c r="AV36" s="210"/>
      <c r="AW36" s="210"/>
      <c r="AX36" s="210"/>
      <c r="AY36" s="210"/>
      <c r="AZ36" s="210"/>
      <c r="BA36" s="210"/>
      <c r="BB36" s="210"/>
      <c r="BC36" s="210"/>
      <c r="BD36" s="210"/>
      <c r="BE36" s="210"/>
      <c r="BF36" s="210"/>
      <c r="BG36" s="210"/>
      <c r="BH36" s="210"/>
    </row>
    <row r="37" spans="1:60" ht="20.399999999999999" outlineLevel="1" x14ac:dyDescent="0.25">
      <c r="A37" s="252">
        <v>17</v>
      </c>
      <c r="B37" s="253" t="s">
        <v>488</v>
      </c>
      <c r="C37" s="266" t="s">
        <v>489</v>
      </c>
      <c r="D37" s="254" t="s">
        <v>186</v>
      </c>
      <c r="E37" s="255">
        <v>3</v>
      </c>
      <c r="F37" s="256"/>
      <c r="G37" s="257">
        <f>ROUND(E37*F37,2)</f>
        <v>0</v>
      </c>
      <c r="H37" s="256"/>
      <c r="I37" s="257">
        <f>ROUND(E37*H37,2)</f>
        <v>0</v>
      </c>
      <c r="J37" s="256"/>
      <c r="K37" s="257">
        <f>ROUND(E37*J37,2)</f>
        <v>0</v>
      </c>
      <c r="L37" s="257">
        <v>21</v>
      </c>
      <c r="M37" s="257">
        <f>G37*(1+L37/100)</f>
        <v>0</v>
      </c>
      <c r="N37" s="255">
        <v>4.8999999999999998E-4</v>
      </c>
      <c r="O37" s="255">
        <f>ROUND(E37*N37,2)</f>
        <v>0</v>
      </c>
      <c r="P37" s="255">
        <v>0</v>
      </c>
      <c r="Q37" s="255">
        <f>ROUND(E37*P37,2)</f>
        <v>0</v>
      </c>
      <c r="R37" s="257"/>
      <c r="S37" s="257" t="s">
        <v>175</v>
      </c>
      <c r="T37" s="258" t="s">
        <v>175</v>
      </c>
      <c r="U37" s="231">
        <v>0.13300000000000001</v>
      </c>
      <c r="V37" s="231">
        <f>ROUND(E37*U37,2)</f>
        <v>0.4</v>
      </c>
      <c r="W37" s="231"/>
      <c r="X37" s="231" t="s">
        <v>176</v>
      </c>
      <c r="Y37" s="231" t="s">
        <v>177</v>
      </c>
      <c r="Z37" s="210"/>
      <c r="AA37" s="210"/>
      <c r="AB37" s="210"/>
      <c r="AC37" s="210"/>
      <c r="AD37" s="210"/>
      <c r="AE37" s="210"/>
      <c r="AF37" s="210"/>
      <c r="AG37" s="210" t="s">
        <v>178</v>
      </c>
      <c r="AH37" s="210"/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0"/>
      <c r="BA37" s="210"/>
      <c r="BB37" s="210"/>
      <c r="BC37" s="210"/>
      <c r="BD37" s="210"/>
      <c r="BE37" s="210"/>
      <c r="BF37" s="210"/>
      <c r="BG37" s="210"/>
      <c r="BH37" s="210"/>
    </row>
    <row r="38" spans="1:60" outlineLevel="1" x14ac:dyDescent="0.25">
      <c r="A38" s="252">
        <v>18</v>
      </c>
      <c r="B38" s="253" t="s">
        <v>490</v>
      </c>
      <c r="C38" s="266" t="s">
        <v>491</v>
      </c>
      <c r="D38" s="254" t="s">
        <v>281</v>
      </c>
      <c r="E38" s="255">
        <v>37</v>
      </c>
      <c r="F38" s="256"/>
      <c r="G38" s="257">
        <f>ROUND(E38*F38,2)</f>
        <v>0</v>
      </c>
      <c r="H38" s="256"/>
      <c r="I38" s="257">
        <f>ROUND(E38*H38,2)</f>
        <v>0</v>
      </c>
      <c r="J38" s="256"/>
      <c r="K38" s="257">
        <f>ROUND(E38*J38,2)</f>
        <v>0</v>
      </c>
      <c r="L38" s="257">
        <v>21</v>
      </c>
      <c r="M38" s="257">
        <f>G38*(1+L38/100)</f>
        <v>0</v>
      </c>
      <c r="N38" s="255">
        <v>0</v>
      </c>
      <c r="O38" s="255">
        <f>ROUND(E38*N38,2)</f>
        <v>0</v>
      </c>
      <c r="P38" s="255">
        <v>0</v>
      </c>
      <c r="Q38" s="255">
        <f>ROUND(E38*P38,2)</f>
        <v>0</v>
      </c>
      <c r="R38" s="257"/>
      <c r="S38" s="257" t="s">
        <v>175</v>
      </c>
      <c r="T38" s="258" t="s">
        <v>175</v>
      </c>
      <c r="U38" s="231">
        <v>4.8000000000000001E-2</v>
      </c>
      <c r="V38" s="231">
        <f>ROUND(E38*U38,2)</f>
        <v>1.78</v>
      </c>
      <c r="W38" s="231"/>
      <c r="X38" s="231" t="s">
        <v>176</v>
      </c>
      <c r="Y38" s="231" t="s">
        <v>177</v>
      </c>
      <c r="Z38" s="210"/>
      <c r="AA38" s="210"/>
      <c r="AB38" s="210"/>
      <c r="AC38" s="210"/>
      <c r="AD38" s="210"/>
      <c r="AE38" s="210"/>
      <c r="AF38" s="210"/>
      <c r="AG38" s="210" t="s">
        <v>178</v>
      </c>
      <c r="AH38" s="210"/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10"/>
      <c r="BB38" s="210"/>
      <c r="BC38" s="210"/>
      <c r="BD38" s="210"/>
      <c r="BE38" s="210"/>
      <c r="BF38" s="210"/>
      <c r="BG38" s="210"/>
      <c r="BH38" s="210"/>
    </row>
    <row r="39" spans="1:60" ht="20.399999999999999" outlineLevel="1" x14ac:dyDescent="0.25">
      <c r="A39" s="243">
        <v>19</v>
      </c>
      <c r="B39" s="244" t="s">
        <v>492</v>
      </c>
      <c r="C39" s="262" t="s">
        <v>493</v>
      </c>
      <c r="D39" s="245" t="s">
        <v>186</v>
      </c>
      <c r="E39" s="246">
        <v>2</v>
      </c>
      <c r="F39" s="247"/>
      <c r="G39" s="248">
        <f>ROUND(E39*F39,2)</f>
        <v>0</v>
      </c>
      <c r="H39" s="247"/>
      <c r="I39" s="248">
        <f>ROUND(E39*H39,2)</f>
        <v>0</v>
      </c>
      <c r="J39" s="247"/>
      <c r="K39" s="248">
        <f>ROUND(E39*J39,2)</f>
        <v>0</v>
      </c>
      <c r="L39" s="248">
        <v>21</v>
      </c>
      <c r="M39" s="248">
        <f>G39*(1+L39/100)</f>
        <v>0</v>
      </c>
      <c r="N39" s="246">
        <v>2.1800000000000001E-3</v>
      </c>
      <c r="O39" s="246">
        <f>ROUND(E39*N39,2)</f>
        <v>0</v>
      </c>
      <c r="P39" s="246">
        <v>0</v>
      </c>
      <c r="Q39" s="246">
        <f>ROUND(E39*P39,2)</f>
        <v>0</v>
      </c>
      <c r="R39" s="248" t="s">
        <v>214</v>
      </c>
      <c r="S39" s="248" t="s">
        <v>175</v>
      </c>
      <c r="T39" s="249" t="s">
        <v>175</v>
      </c>
      <c r="U39" s="231">
        <v>0</v>
      </c>
      <c r="V39" s="231">
        <f>ROUND(E39*U39,2)</f>
        <v>0</v>
      </c>
      <c r="W39" s="231"/>
      <c r="X39" s="231" t="s">
        <v>215</v>
      </c>
      <c r="Y39" s="231" t="s">
        <v>177</v>
      </c>
      <c r="Z39" s="210"/>
      <c r="AA39" s="210"/>
      <c r="AB39" s="210"/>
      <c r="AC39" s="210"/>
      <c r="AD39" s="210"/>
      <c r="AE39" s="210"/>
      <c r="AF39" s="210"/>
      <c r="AG39" s="210" t="s">
        <v>216</v>
      </c>
      <c r="AH39" s="210"/>
      <c r="AI39" s="210"/>
      <c r="AJ39" s="210"/>
      <c r="AK39" s="210"/>
      <c r="AL39" s="210"/>
      <c r="AM39" s="210"/>
      <c r="AN39" s="210"/>
      <c r="AO39" s="210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10"/>
      <c r="BB39" s="210"/>
      <c r="BC39" s="210"/>
      <c r="BD39" s="210"/>
      <c r="BE39" s="210"/>
      <c r="BF39" s="210"/>
      <c r="BG39" s="210"/>
      <c r="BH39" s="210"/>
    </row>
    <row r="40" spans="1:60" outlineLevel="1" x14ac:dyDescent="0.25">
      <c r="A40" s="227">
        <v>20</v>
      </c>
      <c r="B40" s="228" t="s">
        <v>494</v>
      </c>
      <c r="C40" s="267" t="s">
        <v>495</v>
      </c>
      <c r="D40" s="229" t="s">
        <v>0</v>
      </c>
      <c r="E40" s="260"/>
      <c r="F40" s="232"/>
      <c r="G40" s="231">
        <f>ROUND(E40*F40,2)</f>
        <v>0</v>
      </c>
      <c r="H40" s="232"/>
      <c r="I40" s="231">
        <f>ROUND(E40*H40,2)</f>
        <v>0</v>
      </c>
      <c r="J40" s="232"/>
      <c r="K40" s="231">
        <f>ROUND(E40*J40,2)</f>
        <v>0</v>
      </c>
      <c r="L40" s="231">
        <v>21</v>
      </c>
      <c r="M40" s="231">
        <f>G40*(1+L40/100)</f>
        <v>0</v>
      </c>
      <c r="N40" s="230">
        <v>0</v>
      </c>
      <c r="O40" s="230">
        <f>ROUND(E40*N40,2)</f>
        <v>0</v>
      </c>
      <c r="P40" s="230">
        <v>0</v>
      </c>
      <c r="Q40" s="230">
        <f>ROUND(E40*P40,2)</f>
        <v>0</v>
      </c>
      <c r="R40" s="231"/>
      <c r="S40" s="231" t="s">
        <v>175</v>
      </c>
      <c r="T40" s="231" t="s">
        <v>175</v>
      </c>
      <c r="U40" s="231">
        <v>0</v>
      </c>
      <c r="V40" s="231">
        <f>ROUND(E40*U40,2)</f>
        <v>0</v>
      </c>
      <c r="W40" s="231"/>
      <c r="X40" s="231" t="s">
        <v>286</v>
      </c>
      <c r="Y40" s="231" t="s">
        <v>177</v>
      </c>
      <c r="Z40" s="210"/>
      <c r="AA40" s="210"/>
      <c r="AB40" s="210"/>
      <c r="AC40" s="210"/>
      <c r="AD40" s="210"/>
      <c r="AE40" s="210"/>
      <c r="AF40" s="210"/>
      <c r="AG40" s="210" t="s">
        <v>287</v>
      </c>
      <c r="AH40" s="210"/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  <c r="AT40" s="210"/>
      <c r="AU40" s="210"/>
      <c r="AV40" s="210"/>
      <c r="AW40" s="210"/>
      <c r="AX40" s="210"/>
      <c r="AY40" s="210"/>
      <c r="AZ40" s="210"/>
      <c r="BA40" s="210"/>
      <c r="BB40" s="210"/>
      <c r="BC40" s="210"/>
      <c r="BD40" s="210"/>
      <c r="BE40" s="210"/>
      <c r="BF40" s="210"/>
      <c r="BG40" s="210"/>
      <c r="BH40" s="210"/>
    </row>
    <row r="41" spans="1:60" x14ac:dyDescent="0.25">
      <c r="A41" s="236" t="s">
        <v>170</v>
      </c>
      <c r="B41" s="237" t="s">
        <v>98</v>
      </c>
      <c r="C41" s="261" t="s">
        <v>99</v>
      </c>
      <c r="D41" s="238"/>
      <c r="E41" s="239"/>
      <c r="F41" s="240"/>
      <c r="G41" s="240">
        <f>SUMIF(AG42:AG59,"&lt;&gt;NOR",G42:G59)</f>
        <v>0</v>
      </c>
      <c r="H41" s="240"/>
      <c r="I41" s="240">
        <f>SUM(I42:I59)</f>
        <v>0</v>
      </c>
      <c r="J41" s="240"/>
      <c r="K41" s="240">
        <f>SUM(K42:K59)</f>
        <v>0</v>
      </c>
      <c r="L41" s="240"/>
      <c r="M41" s="240">
        <f>SUM(M42:M59)</f>
        <v>0</v>
      </c>
      <c r="N41" s="239"/>
      <c r="O41" s="239">
        <f>SUM(O42:O59)</f>
        <v>0.05</v>
      </c>
      <c r="P41" s="239"/>
      <c r="Q41" s="239">
        <f>SUM(Q42:Q59)</f>
        <v>0</v>
      </c>
      <c r="R41" s="240"/>
      <c r="S41" s="240"/>
      <c r="T41" s="241"/>
      <c r="U41" s="235"/>
      <c r="V41" s="235">
        <f>SUM(V42:V59)</f>
        <v>102.09999999999998</v>
      </c>
      <c r="W41" s="235"/>
      <c r="X41" s="235"/>
      <c r="Y41" s="235"/>
      <c r="AG41" t="s">
        <v>171</v>
      </c>
    </row>
    <row r="42" spans="1:60" ht="20.399999999999999" outlineLevel="1" x14ac:dyDescent="0.25">
      <c r="A42" s="252">
        <v>21</v>
      </c>
      <c r="B42" s="253" t="s">
        <v>496</v>
      </c>
      <c r="C42" s="266" t="s">
        <v>497</v>
      </c>
      <c r="D42" s="254" t="s">
        <v>186</v>
      </c>
      <c r="E42" s="255">
        <v>3</v>
      </c>
      <c r="F42" s="256"/>
      <c r="G42" s="257">
        <f>ROUND(E42*F42,2)</f>
        <v>0</v>
      </c>
      <c r="H42" s="256"/>
      <c r="I42" s="257">
        <f>ROUND(E42*H42,2)</f>
        <v>0</v>
      </c>
      <c r="J42" s="256"/>
      <c r="K42" s="257">
        <f>ROUND(E42*J42,2)</f>
        <v>0</v>
      </c>
      <c r="L42" s="257">
        <v>21</v>
      </c>
      <c r="M42" s="257">
        <f>G42*(1+L42/100)</f>
        <v>0</v>
      </c>
      <c r="N42" s="255">
        <v>6.0000000000000002E-5</v>
      </c>
      <c r="O42" s="255">
        <f>ROUND(E42*N42,2)</f>
        <v>0</v>
      </c>
      <c r="P42" s="255">
        <v>0</v>
      </c>
      <c r="Q42" s="255">
        <f>ROUND(E42*P42,2)</f>
        <v>0</v>
      </c>
      <c r="R42" s="257"/>
      <c r="S42" s="257" t="s">
        <v>175</v>
      </c>
      <c r="T42" s="258" t="s">
        <v>175</v>
      </c>
      <c r="U42" s="231">
        <v>0.32391999999999999</v>
      </c>
      <c r="V42" s="231">
        <f>ROUND(E42*U42,2)</f>
        <v>0.97</v>
      </c>
      <c r="W42" s="231"/>
      <c r="X42" s="231" t="s">
        <v>176</v>
      </c>
      <c r="Y42" s="231" t="s">
        <v>177</v>
      </c>
      <c r="Z42" s="210"/>
      <c r="AA42" s="210"/>
      <c r="AB42" s="210"/>
      <c r="AC42" s="210"/>
      <c r="AD42" s="210"/>
      <c r="AE42" s="210"/>
      <c r="AF42" s="210"/>
      <c r="AG42" s="210" t="s">
        <v>178</v>
      </c>
      <c r="AH42" s="210"/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0"/>
      <c r="BB42" s="210"/>
      <c r="BC42" s="210"/>
      <c r="BD42" s="210"/>
      <c r="BE42" s="210"/>
      <c r="BF42" s="210"/>
      <c r="BG42" s="210"/>
      <c r="BH42" s="210"/>
    </row>
    <row r="43" spans="1:60" outlineLevel="1" x14ac:dyDescent="0.25">
      <c r="A43" s="243">
        <v>22</v>
      </c>
      <c r="B43" s="244" t="s">
        <v>498</v>
      </c>
      <c r="C43" s="262" t="s">
        <v>499</v>
      </c>
      <c r="D43" s="245" t="s">
        <v>281</v>
      </c>
      <c r="E43" s="246">
        <v>52</v>
      </c>
      <c r="F43" s="247"/>
      <c r="G43" s="248">
        <f>ROUND(E43*F43,2)</f>
        <v>0</v>
      </c>
      <c r="H43" s="247"/>
      <c r="I43" s="248">
        <f>ROUND(E43*H43,2)</f>
        <v>0</v>
      </c>
      <c r="J43" s="247"/>
      <c r="K43" s="248">
        <f>ROUND(E43*J43,2)</f>
        <v>0</v>
      </c>
      <c r="L43" s="248">
        <v>21</v>
      </c>
      <c r="M43" s="248">
        <f>G43*(1+L43/100)</f>
        <v>0</v>
      </c>
      <c r="N43" s="246">
        <v>4.8999999999999998E-4</v>
      </c>
      <c r="O43" s="246">
        <f>ROUND(E43*N43,2)</f>
        <v>0.03</v>
      </c>
      <c r="P43" s="246">
        <v>0</v>
      </c>
      <c r="Q43" s="246">
        <f>ROUND(E43*P43,2)</f>
        <v>0</v>
      </c>
      <c r="R43" s="248"/>
      <c r="S43" s="248" t="s">
        <v>175</v>
      </c>
      <c r="T43" s="249" t="s">
        <v>175</v>
      </c>
      <c r="U43" s="231">
        <v>0.73399999999999999</v>
      </c>
      <c r="V43" s="231">
        <f>ROUND(E43*U43,2)</f>
        <v>38.17</v>
      </c>
      <c r="W43" s="231"/>
      <c r="X43" s="231" t="s">
        <v>176</v>
      </c>
      <c r="Y43" s="231" t="s">
        <v>177</v>
      </c>
      <c r="Z43" s="210"/>
      <c r="AA43" s="210"/>
      <c r="AB43" s="210"/>
      <c r="AC43" s="210"/>
      <c r="AD43" s="210"/>
      <c r="AE43" s="210"/>
      <c r="AF43" s="210"/>
      <c r="AG43" s="210" t="s">
        <v>178</v>
      </c>
      <c r="AH43" s="210"/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210"/>
      <c r="AT43" s="210"/>
      <c r="AU43" s="210"/>
      <c r="AV43" s="210"/>
      <c r="AW43" s="210"/>
      <c r="AX43" s="210"/>
      <c r="AY43" s="210"/>
      <c r="AZ43" s="210"/>
      <c r="BA43" s="210"/>
      <c r="BB43" s="210"/>
      <c r="BC43" s="210"/>
      <c r="BD43" s="210"/>
      <c r="BE43" s="210"/>
      <c r="BF43" s="210"/>
      <c r="BG43" s="210"/>
      <c r="BH43" s="210"/>
    </row>
    <row r="44" spans="1:60" outlineLevel="2" x14ac:dyDescent="0.25">
      <c r="A44" s="227"/>
      <c r="B44" s="228"/>
      <c r="C44" s="264" t="s">
        <v>500</v>
      </c>
      <c r="D44" s="250"/>
      <c r="E44" s="250"/>
      <c r="F44" s="250"/>
      <c r="G44" s="250"/>
      <c r="H44" s="231"/>
      <c r="I44" s="231"/>
      <c r="J44" s="231"/>
      <c r="K44" s="231"/>
      <c r="L44" s="231"/>
      <c r="M44" s="231"/>
      <c r="N44" s="230"/>
      <c r="O44" s="230"/>
      <c r="P44" s="230"/>
      <c r="Q44" s="230"/>
      <c r="R44" s="231"/>
      <c r="S44" s="231"/>
      <c r="T44" s="231"/>
      <c r="U44" s="231"/>
      <c r="V44" s="231"/>
      <c r="W44" s="231"/>
      <c r="X44" s="231"/>
      <c r="Y44" s="231"/>
      <c r="Z44" s="210"/>
      <c r="AA44" s="210"/>
      <c r="AB44" s="210"/>
      <c r="AC44" s="210"/>
      <c r="AD44" s="210"/>
      <c r="AE44" s="210"/>
      <c r="AF44" s="210"/>
      <c r="AG44" s="210" t="s">
        <v>188</v>
      </c>
      <c r="AH44" s="210"/>
      <c r="AI44" s="210"/>
      <c r="AJ44" s="210"/>
      <c r="AK44" s="210"/>
      <c r="AL44" s="210"/>
      <c r="AM44" s="210"/>
      <c r="AN44" s="210"/>
      <c r="AO44" s="210"/>
      <c r="AP44" s="210"/>
      <c r="AQ44" s="210"/>
      <c r="AR44" s="210"/>
      <c r="AS44" s="210"/>
      <c r="AT44" s="210"/>
      <c r="AU44" s="210"/>
      <c r="AV44" s="210"/>
      <c r="AW44" s="210"/>
      <c r="AX44" s="210"/>
      <c r="AY44" s="210"/>
      <c r="AZ44" s="210"/>
      <c r="BA44" s="210"/>
      <c r="BB44" s="210"/>
      <c r="BC44" s="210"/>
      <c r="BD44" s="210"/>
      <c r="BE44" s="210"/>
      <c r="BF44" s="210"/>
      <c r="BG44" s="210"/>
      <c r="BH44" s="210"/>
    </row>
    <row r="45" spans="1:60" outlineLevel="3" x14ac:dyDescent="0.25">
      <c r="A45" s="227"/>
      <c r="B45" s="228"/>
      <c r="C45" s="265" t="s">
        <v>463</v>
      </c>
      <c r="D45" s="251"/>
      <c r="E45" s="251"/>
      <c r="F45" s="251"/>
      <c r="G45" s="251"/>
      <c r="H45" s="231"/>
      <c r="I45" s="231"/>
      <c r="J45" s="231"/>
      <c r="K45" s="231"/>
      <c r="L45" s="231"/>
      <c r="M45" s="231"/>
      <c r="N45" s="230"/>
      <c r="O45" s="230"/>
      <c r="P45" s="230"/>
      <c r="Q45" s="230"/>
      <c r="R45" s="231"/>
      <c r="S45" s="231"/>
      <c r="T45" s="231"/>
      <c r="U45" s="231"/>
      <c r="V45" s="231"/>
      <c r="W45" s="231"/>
      <c r="X45" s="231"/>
      <c r="Y45" s="231"/>
      <c r="Z45" s="210"/>
      <c r="AA45" s="210"/>
      <c r="AB45" s="210"/>
      <c r="AC45" s="210"/>
      <c r="AD45" s="210"/>
      <c r="AE45" s="210"/>
      <c r="AF45" s="210"/>
      <c r="AG45" s="210" t="s">
        <v>188</v>
      </c>
      <c r="AH45" s="210"/>
      <c r="AI45" s="210"/>
      <c r="AJ45" s="210"/>
      <c r="AK45" s="210"/>
      <c r="AL45" s="210"/>
      <c r="AM45" s="210"/>
      <c r="AN45" s="210"/>
      <c r="AO45" s="210"/>
      <c r="AP45" s="210"/>
      <c r="AQ45" s="210"/>
      <c r="AR45" s="210"/>
      <c r="AS45" s="210"/>
      <c r="AT45" s="210"/>
      <c r="AU45" s="210"/>
      <c r="AV45" s="210"/>
      <c r="AW45" s="210"/>
      <c r="AX45" s="210"/>
      <c r="AY45" s="210"/>
      <c r="AZ45" s="210"/>
      <c r="BA45" s="210"/>
      <c r="BB45" s="210"/>
      <c r="BC45" s="210"/>
      <c r="BD45" s="210"/>
      <c r="BE45" s="210"/>
      <c r="BF45" s="210"/>
      <c r="BG45" s="210"/>
      <c r="BH45" s="210"/>
    </row>
    <row r="46" spans="1:60" outlineLevel="1" x14ac:dyDescent="0.25">
      <c r="A46" s="243">
        <v>23</v>
      </c>
      <c r="B46" s="244" t="s">
        <v>501</v>
      </c>
      <c r="C46" s="262" t="s">
        <v>502</v>
      </c>
      <c r="D46" s="245" t="s">
        <v>281</v>
      </c>
      <c r="E46" s="246">
        <v>46</v>
      </c>
      <c r="F46" s="247"/>
      <c r="G46" s="248">
        <f>ROUND(E46*F46,2)</f>
        <v>0</v>
      </c>
      <c r="H46" s="247"/>
      <c r="I46" s="248">
        <f>ROUND(E46*H46,2)</f>
        <v>0</v>
      </c>
      <c r="J46" s="247"/>
      <c r="K46" s="248">
        <f>ROUND(E46*J46,2)</f>
        <v>0</v>
      </c>
      <c r="L46" s="248">
        <v>21</v>
      </c>
      <c r="M46" s="248">
        <f>G46*(1+L46/100)</f>
        <v>0</v>
      </c>
      <c r="N46" s="246">
        <v>5.1999999999999995E-4</v>
      </c>
      <c r="O46" s="246">
        <f>ROUND(E46*N46,2)</f>
        <v>0.02</v>
      </c>
      <c r="P46" s="246">
        <v>0</v>
      </c>
      <c r="Q46" s="246">
        <f>ROUND(E46*P46,2)</f>
        <v>0</v>
      </c>
      <c r="R46" s="248"/>
      <c r="S46" s="248" t="s">
        <v>175</v>
      </c>
      <c r="T46" s="249" t="s">
        <v>175</v>
      </c>
      <c r="U46" s="231">
        <v>0.73399999999999999</v>
      </c>
      <c r="V46" s="231">
        <f>ROUND(E46*U46,2)</f>
        <v>33.76</v>
      </c>
      <c r="W46" s="231"/>
      <c r="X46" s="231" t="s">
        <v>176</v>
      </c>
      <c r="Y46" s="231" t="s">
        <v>177</v>
      </c>
      <c r="Z46" s="210"/>
      <c r="AA46" s="210"/>
      <c r="AB46" s="210"/>
      <c r="AC46" s="210"/>
      <c r="AD46" s="210"/>
      <c r="AE46" s="210"/>
      <c r="AF46" s="210"/>
      <c r="AG46" s="210" t="s">
        <v>178</v>
      </c>
      <c r="AH46" s="210"/>
      <c r="AI46" s="210"/>
      <c r="AJ46" s="210"/>
      <c r="AK46" s="210"/>
      <c r="AL46" s="210"/>
      <c r="AM46" s="210"/>
      <c r="AN46" s="210"/>
      <c r="AO46" s="210"/>
      <c r="AP46" s="210"/>
      <c r="AQ46" s="210"/>
      <c r="AR46" s="210"/>
      <c r="AS46" s="210"/>
      <c r="AT46" s="210"/>
      <c r="AU46" s="210"/>
      <c r="AV46" s="210"/>
      <c r="AW46" s="210"/>
      <c r="AX46" s="210"/>
      <c r="AY46" s="210"/>
      <c r="AZ46" s="210"/>
      <c r="BA46" s="210"/>
      <c r="BB46" s="210"/>
      <c r="BC46" s="210"/>
      <c r="BD46" s="210"/>
      <c r="BE46" s="210"/>
      <c r="BF46" s="210"/>
      <c r="BG46" s="210"/>
      <c r="BH46" s="210"/>
    </row>
    <row r="47" spans="1:60" outlineLevel="2" x14ac:dyDescent="0.25">
      <c r="A47" s="227"/>
      <c r="B47" s="228"/>
      <c r="C47" s="264" t="s">
        <v>500</v>
      </c>
      <c r="D47" s="250"/>
      <c r="E47" s="250"/>
      <c r="F47" s="250"/>
      <c r="G47" s="250"/>
      <c r="H47" s="231"/>
      <c r="I47" s="231"/>
      <c r="J47" s="231"/>
      <c r="K47" s="231"/>
      <c r="L47" s="231"/>
      <c r="M47" s="231"/>
      <c r="N47" s="230"/>
      <c r="O47" s="230"/>
      <c r="P47" s="230"/>
      <c r="Q47" s="230"/>
      <c r="R47" s="231"/>
      <c r="S47" s="231"/>
      <c r="T47" s="231"/>
      <c r="U47" s="231"/>
      <c r="V47" s="231"/>
      <c r="W47" s="231"/>
      <c r="X47" s="231"/>
      <c r="Y47" s="231"/>
      <c r="Z47" s="210"/>
      <c r="AA47" s="210"/>
      <c r="AB47" s="210"/>
      <c r="AC47" s="210"/>
      <c r="AD47" s="210"/>
      <c r="AE47" s="210"/>
      <c r="AF47" s="210"/>
      <c r="AG47" s="210" t="s">
        <v>188</v>
      </c>
      <c r="AH47" s="210"/>
      <c r="AI47" s="210"/>
      <c r="AJ47" s="210"/>
      <c r="AK47" s="210"/>
      <c r="AL47" s="210"/>
      <c r="AM47" s="210"/>
      <c r="AN47" s="210"/>
      <c r="AO47" s="210"/>
      <c r="AP47" s="210"/>
      <c r="AQ47" s="210"/>
      <c r="AR47" s="210"/>
      <c r="AS47" s="210"/>
      <c r="AT47" s="210"/>
      <c r="AU47" s="210"/>
      <c r="AV47" s="210"/>
      <c r="AW47" s="210"/>
      <c r="AX47" s="210"/>
      <c r="AY47" s="210"/>
      <c r="AZ47" s="210"/>
      <c r="BA47" s="210"/>
      <c r="BB47" s="210"/>
      <c r="BC47" s="210"/>
      <c r="BD47" s="210"/>
      <c r="BE47" s="210"/>
      <c r="BF47" s="210"/>
      <c r="BG47" s="210"/>
      <c r="BH47" s="210"/>
    </row>
    <row r="48" spans="1:60" outlineLevel="3" x14ac:dyDescent="0.25">
      <c r="A48" s="227"/>
      <c r="B48" s="228"/>
      <c r="C48" s="265" t="s">
        <v>463</v>
      </c>
      <c r="D48" s="251"/>
      <c r="E48" s="251"/>
      <c r="F48" s="251"/>
      <c r="G48" s="251"/>
      <c r="H48" s="231"/>
      <c r="I48" s="231"/>
      <c r="J48" s="231"/>
      <c r="K48" s="231"/>
      <c r="L48" s="231"/>
      <c r="M48" s="231"/>
      <c r="N48" s="230"/>
      <c r="O48" s="230"/>
      <c r="P48" s="230"/>
      <c r="Q48" s="230"/>
      <c r="R48" s="231"/>
      <c r="S48" s="231"/>
      <c r="T48" s="231"/>
      <c r="U48" s="231"/>
      <c r="V48" s="231"/>
      <c r="W48" s="231"/>
      <c r="X48" s="231"/>
      <c r="Y48" s="231"/>
      <c r="Z48" s="210"/>
      <c r="AA48" s="210"/>
      <c r="AB48" s="210"/>
      <c r="AC48" s="210"/>
      <c r="AD48" s="210"/>
      <c r="AE48" s="210"/>
      <c r="AF48" s="210"/>
      <c r="AG48" s="210" t="s">
        <v>188</v>
      </c>
      <c r="AH48" s="210"/>
      <c r="AI48" s="210"/>
      <c r="AJ48" s="210"/>
      <c r="AK48" s="210"/>
      <c r="AL48" s="210"/>
      <c r="AM48" s="210"/>
      <c r="AN48" s="210"/>
      <c r="AO48" s="210"/>
      <c r="AP48" s="210"/>
      <c r="AQ48" s="210"/>
      <c r="AR48" s="210"/>
      <c r="AS48" s="210"/>
      <c r="AT48" s="210"/>
      <c r="AU48" s="210"/>
      <c r="AV48" s="210"/>
      <c r="AW48" s="210"/>
      <c r="AX48" s="210"/>
      <c r="AY48" s="210"/>
      <c r="AZ48" s="210"/>
      <c r="BA48" s="210"/>
      <c r="BB48" s="210"/>
      <c r="BC48" s="210"/>
      <c r="BD48" s="210"/>
      <c r="BE48" s="210"/>
      <c r="BF48" s="210"/>
      <c r="BG48" s="210"/>
      <c r="BH48" s="210"/>
    </row>
    <row r="49" spans="1:60" ht="20.399999999999999" outlineLevel="1" x14ac:dyDescent="0.25">
      <c r="A49" s="243">
        <v>24</v>
      </c>
      <c r="B49" s="244" t="s">
        <v>503</v>
      </c>
      <c r="C49" s="262" t="s">
        <v>504</v>
      </c>
      <c r="D49" s="245" t="s">
        <v>281</v>
      </c>
      <c r="E49" s="246">
        <v>52</v>
      </c>
      <c r="F49" s="247"/>
      <c r="G49" s="248">
        <f>ROUND(E49*F49,2)</f>
        <v>0</v>
      </c>
      <c r="H49" s="247"/>
      <c r="I49" s="248">
        <f>ROUND(E49*H49,2)</f>
        <v>0</v>
      </c>
      <c r="J49" s="247"/>
      <c r="K49" s="248">
        <f>ROUND(E49*J49,2)</f>
        <v>0</v>
      </c>
      <c r="L49" s="248">
        <v>21</v>
      </c>
      <c r="M49" s="248">
        <f>G49*(1+L49/100)</f>
        <v>0</v>
      </c>
      <c r="N49" s="246">
        <v>4.0000000000000003E-5</v>
      </c>
      <c r="O49" s="246">
        <f>ROUND(E49*N49,2)</f>
        <v>0</v>
      </c>
      <c r="P49" s="246">
        <v>0</v>
      </c>
      <c r="Q49" s="246">
        <f>ROUND(E49*P49,2)</f>
        <v>0</v>
      </c>
      <c r="R49" s="248"/>
      <c r="S49" s="248" t="s">
        <v>175</v>
      </c>
      <c r="T49" s="249" t="s">
        <v>175</v>
      </c>
      <c r="U49" s="231">
        <v>0.129</v>
      </c>
      <c r="V49" s="231">
        <f>ROUND(E49*U49,2)</f>
        <v>6.71</v>
      </c>
      <c r="W49" s="231"/>
      <c r="X49" s="231" t="s">
        <v>176</v>
      </c>
      <c r="Y49" s="231" t="s">
        <v>177</v>
      </c>
      <c r="Z49" s="210"/>
      <c r="AA49" s="210"/>
      <c r="AB49" s="210"/>
      <c r="AC49" s="210"/>
      <c r="AD49" s="210"/>
      <c r="AE49" s="210"/>
      <c r="AF49" s="210"/>
      <c r="AG49" s="210" t="s">
        <v>178</v>
      </c>
      <c r="AH49" s="210"/>
      <c r="AI49" s="210"/>
      <c r="AJ49" s="210"/>
      <c r="AK49" s="210"/>
      <c r="AL49" s="210"/>
      <c r="AM49" s="210"/>
      <c r="AN49" s="210"/>
      <c r="AO49" s="210"/>
      <c r="AP49" s="210"/>
      <c r="AQ49" s="210"/>
      <c r="AR49" s="210"/>
      <c r="AS49" s="210"/>
      <c r="AT49" s="210"/>
      <c r="AU49" s="210"/>
      <c r="AV49" s="210"/>
      <c r="AW49" s="210"/>
      <c r="AX49" s="210"/>
      <c r="AY49" s="210"/>
      <c r="AZ49" s="210"/>
      <c r="BA49" s="210"/>
      <c r="BB49" s="210"/>
      <c r="BC49" s="210"/>
      <c r="BD49" s="210"/>
      <c r="BE49" s="210"/>
      <c r="BF49" s="210"/>
      <c r="BG49" s="210"/>
      <c r="BH49" s="210"/>
    </row>
    <row r="50" spans="1:60" outlineLevel="2" x14ac:dyDescent="0.25">
      <c r="A50" s="227"/>
      <c r="B50" s="228"/>
      <c r="C50" s="264" t="s">
        <v>505</v>
      </c>
      <c r="D50" s="250"/>
      <c r="E50" s="250"/>
      <c r="F50" s="250"/>
      <c r="G50" s="250"/>
      <c r="H50" s="231"/>
      <c r="I50" s="231"/>
      <c r="J50" s="231"/>
      <c r="K50" s="231"/>
      <c r="L50" s="231"/>
      <c r="M50" s="231"/>
      <c r="N50" s="230"/>
      <c r="O50" s="230"/>
      <c r="P50" s="230"/>
      <c r="Q50" s="230"/>
      <c r="R50" s="231"/>
      <c r="S50" s="231"/>
      <c r="T50" s="231"/>
      <c r="U50" s="231"/>
      <c r="V50" s="231"/>
      <c r="W50" s="231"/>
      <c r="X50" s="231"/>
      <c r="Y50" s="231"/>
      <c r="Z50" s="210"/>
      <c r="AA50" s="210"/>
      <c r="AB50" s="210"/>
      <c r="AC50" s="210"/>
      <c r="AD50" s="210"/>
      <c r="AE50" s="210"/>
      <c r="AF50" s="210"/>
      <c r="AG50" s="210" t="s">
        <v>188</v>
      </c>
      <c r="AH50" s="210"/>
      <c r="AI50" s="210"/>
      <c r="AJ50" s="210"/>
      <c r="AK50" s="210"/>
      <c r="AL50" s="210"/>
      <c r="AM50" s="210"/>
      <c r="AN50" s="210"/>
      <c r="AO50" s="210"/>
      <c r="AP50" s="210"/>
      <c r="AQ50" s="210"/>
      <c r="AR50" s="210"/>
      <c r="AS50" s="210"/>
      <c r="AT50" s="210"/>
      <c r="AU50" s="210"/>
      <c r="AV50" s="210"/>
      <c r="AW50" s="210"/>
      <c r="AX50" s="210"/>
      <c r="AY50" s="210"/>
      <c r="AZ50" s="210"/>
      <c r="BA50" s="210"/>
      <c r="BB50" s="210"/>
      <c r="BC50" s="210"/>
      <c r="BD50" s="210"/>
      <c r="BE50" s="210"/>
      <c r="BF50" s="210"/>
      <c r="BG50" s="210"/>
      <c r="BH50" s="210"/>
    </row>
    <row r="51" spans="1:60" ht="20.399999999999999" outlineLevel="1" x14ac:dyDescent="0.25">
      <c r="A51" s="243">
        <v>25</v>
      </c>
      <c r="B51" s="244" t="s">
        <v>506</v>
      </c>
      <c r="C51" s="262" t="s">
        <v>507</v>
      </c>
      <c r="D51" s="245" t="s">
        <v>281</v>
      </c>
      <c r="E51" s="246">
        <v>46</v>
      </c>
      <c r="F51" s="247"/>
      <c r="G51" s="248">
        <f>ROUND(E51*F51,2)</f>
        <v>0</v>
      </c>
      <c r="H51" s="247"/>
      <c r="I51" s="248">
        <f>ROUND(E51*H51,2)</f>
        <v>0</v>
      </c>
      <c r="J51" s="247"/>
      <c r="K51" s="248">
        <f>ROUND(E51*J51,2)</f>
        <v>0</v>
      </c>
      <c r="L51" s="248">
        <v>21</v>
      </c>
      <c r="M51" s="248">
        <f>G51*(1+L51/100)</f>
        <v>0</v>
      </c>
      <c r="N51" s="246">
        <v>6.9999999999999994E-5</v>
      </c>
      <c r="O51" s="246">
        <f>ROUND(E51*N51,2)</f>
        <v>0</v>
      </c>
      <c r="P51" s="246">
        <v>0</v>
      </c>
      <c r="Q51" s="246">
        <f>ROUND(E51*P51,2)</f>
        <v>0</v>
      </c>
      <c r="R51" s="248"/>
      <c r="S51" s="248" t="s">
        <v>175</v>
      </c>
      <c r="T51" s="249" t="s">
        <v>175</v>
      </c>
      <c r="U51" s="231">
        <v>0.129</v>
      </c>
      <c r="V51" s="231">
        <f>ROUND(E51*U51,2)</f>
        <v>5.93</v>
      </c>
      <c r="W51" s="231"/>
      <c r="X51" s="231" t="s">
        <v>176</v>
      </c>
      <c r="Y51" s="231" t="s">
        <v>177</v>
      </c>
      <c r="Z51" s="210"/>
      <c r="AA51" s="210"/>
      <c r="AB51" s="210"/>
      <c r="AC51" s="210"/>
      <c r="AD51" s="210"/>
      <c r="AE51" s="210"/>
      <c r="AF51" s="210"/>
      <c r="AG51" s="210" t="s">
        <v>178</v>
      </c>
      <c r="AH51" s="210"/>
      <c r="AI51" s="210"/>
      <c r="AJ51" s="210"/>
      <c r="AK51" s="210"/>
      <c r="AL51" s="210"/>
      <c r="AM51" s="210"/>
      <c r="AN51" s="210"/>
      <c r="AO51" s="210"/>
      <c r="AP51" s="210"/>
      <c r="AQ51" s="210"/>
      <c r="AR51" s="210"/>
      <c r="AS51" s="210"/>
      <c r="AT51" s="210"/>
      <c r="AU51" s="210"/>
      <c r="AV51" s="210"/>
      <c r="AW51" s="210"/>
      <c r="AX51" s="210"/>
      <c r="AY51" s="210"/>
      <c r="AZ51" s="210"/>
      <c r="BA51" s="210"/>
      <c r="BB51" s="210"/>
      <c r="BC51" s="210"/>
      <c r="BD51" s="210"/>
      <c r="BE51" s="210"/>
      <c r="BF51" s="210"/>
      <c r="BG51" s="210"/>
      <c r="BH51" s="210"/>
    </row>
    <row r="52" spans="1:60" outlineLevel="2" x14ac:dyDescent="0.25">
      <c r="A52" s="227"/>
      <c r="B52" s="228"/>
      <c r="C52" s="264" t="s">
        <v>505</v>
      </c>
      <c r="D52" s="250"/>
      <c r="E52" s="250"/>
      <c r="F52" s="250"/>
      <c r="G52" s="250"/>
      <c r="H52" s="231"/>
      <c r="I52" s="231"/>
      <c r="J52" s="231"/>
      <c r="K52" s="231"/>
      <c r="L52" s="231"/>
      <c r="M52" s="231"/>
      <c r="N52" s="230"/>
      <c r="O52" s="230"/>
      <c r="P52" s="230"/>
      <c r="Q52" s="230"/>
      <c r="R52" s="231"/>
      <c r="S52" s="231"/>
      <c r="T52" s="231"/>
      <c r="U52" s="231"/>
      <c r="V52" s="231"/>
      <c r="W52" s="231"/>
      <c r="X52" s="231"/>
      <c r="Y52" s="231"/>
      <c r="Z52" s="210"/>
      <c r="AA52" s="210"/>
      <c r="AB52" s="210"/>
      <c r="AC52" s="210"/>
      <c r="AD52" s="210"/>
      <c r="AE52" s="210"/>
      <c r="AF52" s="210"/>
      <c r="AG52" s="210" t="s">
        <v>188</v>
      </c>
      <c r="AH52" s="210"/>
      <c r="AI52" s="210"/>
      <c r="AJ52" s="210"/>
      <c r="AK52" s="210"/>
      <c r="AL52" s="210"/>
      <c r="AM52" s="210"/>
      <c r="AN52" s="210"/>
      <c r="AO52" s="210"/>
      <c r="AP52" s="210"/>
      <c r="AQ52" s="210"/>
      <c r="AR52" s="210"/>
      <c r="AS52" s="210"/>
      <c r="AT52" s="210"/>
      <c r="AU52" s="210"/>
      <c r="AV52" s="210"/>
      <c r="AW52" s="210"/>
      <c r="AX52" s="210"/>
      <c r="AY52" s="210"/>
      <c r="AZ52" s="210"/>
      <c r="BA52" s="210"/>
      <c r="BB52" s="210"/>
      <c r="BC52" s="210"/>
      <c r="BD52" s="210"/>
      <c r="BE52" s="210"/>
      <c r="BF52" s="210"/>
      <c r="BG52" s="210"/>
      <c r="BH52" s="210"/>
    </row>
    <row r="53" spans="1:60" ht="20.399999999999999" outlineLevel="1" x14ac:dyDescent="0.25">
      <c r="A53" s="252">
        <v>26</v>
      </c>
      <c r="B53" s="253" t="s">
        <v>508</v>
      </c>
      <c r="C53" s="266" t="s">
        <v>509</v>
      </c>
      <c r="D53" s="254" t="s">
        <v>281</v>
      </c>
      <c r="E53" s="255">
        <v>98</v>
      </c>
      <c r="F53" s="256"/>
      <c r="G53" s="257">
        <f>ROUND(E53*F53,2)</f>
        <v>0</v>
      </c>
      <c r="H53" s="256"/>
      <c r="I53" s="257">
        <f>ROUND(E53*H53,2)</f>
        <v>0</v>
      </c>
      <c r="J53" s="256"/>
      <c r="K53" s="257">
        <f>ROUND(E53*J53,2)</f>
        <v>0</v>
      </c>
      <c r="L53" s="257">
        <v>21</v>
      </c>
      <c r="M53" s="257">
        <f>G53*(1+L53/100)</f>
        <v>0</v>
      </c>
      <c r="N53" s="255">
        <v>0</v>
      </c>
      <c r="O53" s="255">
        <f>ROUND(E53*N53,2)</f>
        <v>0</v>
      </c>
      <c r="P53" s="255">
        <v>0</v>
      </c>
      <c r="Q53" s="255">
        <f>ROUND(E53*P53,2)</f>
        <v>0</v>
      </c>
      <c r="R53" s="257"/>
      <c r="S53" s="257" t="s">
        <v>175</v>
      </c>
      <c r="T53" s="258" t="s">
        <v>175</v>
      </c>
      <c r="U53" s="231">
        <v>8.2000000000000003E-2</v>
      </c>
      <c r="V53" s="231">
        <f>ROUND(E53*U53,2)</f>
        <v>8.0399999999999991</v>
      </c>
      <c r="W53" s="231"/>
      <c r="X53" s="231" t="s">
        <v>176</v>
      </c>
      <c r="Y53" s="231" t="s">
        <v>177</v>
      </c>
      <c r="Z53" s="210"/>
      <c r="AA53" s="210"/>
      <c r="AB53" s="210"/>
      <c r="AC53" s="210"/>
      <c r="AD53" s="210"/>
      <c r="AE53" s="210"/>
      <c r="AF53" s="210"/>
      <c r="AG53" s="210" t="s">
        <v>178</v>
      </c>
      <c r="AH53" s="210"/>
      <c r="AI53" s="210"/>
      <c r="AJ53" s="210"/>
      <c r="AK53" s="210"/>
      <c r="AL53" s="210"/>
      <c r="AM53" s="210"/>
      <c r="AN53" s="210"/>
      <c r="AO53" s="210"/>
      <c r="AP53" s="210"/>
      <c r="AQ53" s="210"/>
      <c r="AR53" s="210"/>
      <c r="AS53" s="210"/>
      <c r="AT53" s="210"/>
      <c r="AU53" s="210"/>
      <c r="AV53" s="210"/>
      <c r="AW53" s="210"/>
      <c r="AX53" s="210"/>
      <c r="AY53" s="210"/>
      <c r="AZ53" s="210"/>
      <c r="BA53" s="210"/>
      <c r="BB53" s="210"/>
      <c r="BC53" s="210"/>
      <c r="BD53" s="210"/>
      <c r="BE53" s="210"/>
      <c r="BF53" s="210"/>
      <c r="BG53" s="210"/>
      <c r="BH53" s="210"/>
    </row>
    <row r="54" spans="1:60" outlineLevel="1" x14ac:dyDescent="0.25">
      <c r="A54" s="252">
        <v>27</v>
      </c>
      <c r="B54" s="253" t="s">
        <v>510</v>
      </c>
      <c r="C54" s="266" t="s">
        <v>511</v>
      </c>
      <c r="D54" s="254" t="s">
        <v>186</v>
      </c>
      <c r="E54" s="255">
        <v>12</v>
      </c>
      <c r="F54" s="256"/>
      <c r="G54" s="257">
        <f>ROUND(E54*F54,2)</f>
        <v>0</v>
      </c>
      <c r="H54" s="256"/>
      <c r="I54" s="257">
        <f>ROUND(E54*H54,2)</f>
        <v>0</v>
      </c>
      <c r="J54" s="256"/>
      <c r="K54" s="257">
        <f>ROUND(E54*J54,2)</f>
        <v>0</v>
      </c>
      <c r="L54" s="257">
        <v>21</v>
      </c>
      <c r="M54" s="257">
        <f>G54*(1+L54/100)</f>
        <v>0</v>
      </c>
      <c r="N54" s="255">
        <v>0</v>
      </c>
      <c r="O54" s="255">
        <f>ROUND(E54*N54,2)</f>
        <v>0</v>
      </c>
      <c r="P54" s="255">
        <v>0</v>
      </c>
      <c r="Q54" s="255">
        <f>ROUND(E54*P54,2)</f>
        <v>0</v>
      </c>
      <c r="R54" s="257"/>
      <c r="S54" s="257" t="s">
        <v>175</v>
      </c>
      <c r="T54" s="258" t="s">
        <v>175</v>
      </c>
      <c r="U54" s="231">
        <v>0.42499999999999999</v>
      </c>
      <c r="V54" s="231">
        <f>ROUND(E54*U54,2)</f>
        <v>5.0999999999999996</v>
      </c>
      <c r="W54" s="231"/>
      <c r="X54" s="231" t="s">
        <v>176</v>
      </c>
      <c r="Y54" s="231" t="s">
        <v>177</v>
      </c>
      <c r="Z54" s="210"/>
      <c r="AA54" s="210"/>
      <c r="AB54" s="210"/>
      <c r="AC54" s="210"/>
      <c r="AD54" s="210"/>
      <c r="AE54" s="210"/>
      <c r="AF54" s="210"/>
      <c r="AG54" s="210" t="s">
        <v>178</v>
      </c>
      <c r="AH54" s="210"/>
      <c r="AI54" s="210"/>
      <c r="AJ54" s="210"/>
      <c r="AK54" s="210"/>
      <c r="AL54" s="210"/>
      <c r="AM54" s="210"/>
      <c r="AN54" s="210"/>
      <c r="AO54" s="210"/>
      <c r="AP54" s="210"/>
      <c r="AQ54" s="210"/>
      <c r="AR54" s="210"/>
      <c r="AS54" s="210"/>
      <c r="AT54" s="210"/>
      <c r="AU54" s="210"/>
      <c r="AV54" s="210"/>
      <c r="AW54" s="210"/>
      <c r="AX54" s="210"/>
      <c r="AY54" s="210"/>
      <c r="AZ54" s="210"/>
      <c r="BA54" s="210"/>
      <c r="BB54" s="210"/>
      <c r="BC54" s="210"/>
      <c r="BD54" s="210"/>
      <c r="BE54" s="210"/>
      <c r="BF54" s="210"/>
      <c r="BG54" s="210"/>
      <c r="BH54" s="210"/>
    </row>
    <row r="55" spans="1:60" outlineLevel="1" x14ac:dyDescent="0.25">
      <c r="A55" s="252">
        <v>28</v>
      </c>
      <c r="B55" s="253" t="s">
        <v>512</v>
      </c>
      <c r="C55" s="266" t="s">
        <v>513</v>
      </c>
      <c r="D55" s="254" t="s">
        <v>186</v>
      </c>
      <c r="E55" s="255">
        <v>1</v>
      </c>
      <c r="F55" s="256"/>
      <c r="G55" s="257">
        <f>ROUND(E55*F55,2)</f>
        <v>0</v>
      </c>
      <c r="H55" s="256"/>
      <c r="I55" s="257">
        <f>ROUND(E55*H55,2)</f>
        <v>0</v>
      </c>
      <c r="J55" s="256"/>
      <c r="K55" s="257">
        <f>ROUND(E55*J55,2)</f>
        <v>0</v>
      </c>
      <c r="L55" s="257">
        <v>21</v>
      </c>
      <c r="M55" s="257">
        <f>G55*(1+L55/100)</f>
        <v>0</v>
      </c>
      <c r="N55" s="255">
        <v>1.3999999999999999E-4</v>
      </c>
      <c r="O55" s="255">
        <f>ROUND(E55*N55,2)</f>
        <v>0</v>
      </c>
      <c r="P55" s="255">
        <v>0</v>
      </c>
      <c r="Q55" s="255">
        <f>ROUND(E55*P55,2)</f>
        <v>0</v>
      </c>
      <c r="R55" s="257"/>
      <c r="S55" s="257" t="s">
        <v>175</v>
      </c>
      <c r="T55" s="258" t="s">
        <v>175</v>
      </c>
      <c r="U55" s="231">
        <v>0.16500000000000001</v>
      </c>
      <c r="V55" s="231">
        <f>ROUND(E55*U55,2)</f>
        <v>0.17</v>
      </c>
      <c r="W55" s="231"/>
      <c r="X55" s="231" t="s">
        <v>176</v>
      </c>
      <c r="Y55" s="231" t="s">
        <v>177</v>
      </c>
      <c r="Z55" s="210"/>
      <c r="AA55" s="210"/>
      <c r="AB55" s="210"/>
      <c r="AC55" s="210"/>
      <c r="AD55" s="210"/>
      <c r="AE55" s="210"/>
      <c r="AF55" s="210"/>
      <c r="AG55" s="210" t="s">
        <v>178</v>
      </c>
      <c r="AH55" s="210"/>
      <c r="AI55" s="210"/>
      <c r="AJ55" s="210"/>
      <c r="AK55" s="210"/>
      <c r="AL55" s="210"/>
      <c r="AM55" s="210"/>
      <c r="AN55" s="210"/>
      <c r="AO55" s="210"/>
      <c r="AP55" s="210"/>
      <c r="AQ55" s="210"/>
      <c r="AR55" s="210"/>
      <c r="AS55" s="210"/>
      <c r="AT55" s="210"/>
      <c r="AU55" s="210"/>
      <c r="AV55" s="210"/>
      <c r="AW55" s="210"/>
      <c r="AX55" s="210"/>
      <c r="AY55" s="210"/>
      <c r="AZ55" s="210"/>
      <c r="BA55" s="210"/>
      <c r="BB55" s="210"/>
      <c r="BC55" s="210"/>
      <c r="BD55" s="210"/>
      <c r="BE55" s="210"/>
      <c r="BF55" s="210"/>
      <c r="BG55" s="210"/>
      <c r="BH55" s="210"/>
    </row>
    <row r="56" spans="1:60" outlineLevel="1" x14ac:dyDescent="0.25">
      <c r="A56" s="252">
        <v>29</v>
      </c>
      <c r="B56" s="253" t="s">
        <v>514</v>
      </c>
      <c r="C56" s="266" t="s">
        <v>515</v>
      </c>
      <c r="D56" s="254" t="s">
        <v>186</v>
      </c>
      <c r="E56" s="255">
        <v>2</v>
      </c>
      <c r="F56" s="256"/>
      <c r="G56" s="257">
        <f>ROUND(E56*F56,2)</f>
        <v>0</v>
      </c>
      <c r="H56" s="256"/>
      <c r="I56" s="257">
        <f>ROUND(E56*H56,2)</f>
        <v>0</v>
      </c>
      <c r="J56" s="256"/>
      <c r="K56" s="257">
        <f>ROUND(E56*J56,2)</f>
        <v>0</v>
      </c>
      <c r="L56" s="257">
        <v>21</v>
      </c>
      <c r="M56" s="257">
        <f>G56*(1+L56/100)</f>
        <v>0</v>
      </c>
      <c r="N56" s="255">
        <v>2.0000000000000001E-4</v>
      </c>
      <c r="O56" s="255">
        <f>ROUND(E56*N56,2)</f>
        <v>0</v>
      </c>
      <c r="P56" s="255">
        <v>0</v>
      </c>
      <c r="Q56" s="255">
        <f>ROUND(E56*P56,2)</f>
        <v>0</v>
      </c>
      <c r="R56" s="257"/>
      <c r="S56" s="257" t="s">
        <v>175</v>
      </c>
      <c r="T56" s="258" t="s">
        <v>175</v>
      </c>
      <c r="U56" s="231">
        <v>0.20699999999999999</v>
      </c>
      <c r="V56" s="231">
        <f>ROUND(E56*U56,2)</f>
        <v>0.41</v>
      </c>
      <c r="W56" s="231"/>
      <c r="X56" s="231" t="s">
        <v>176</v>
      </c>
      <c r="Y56" s="231" t="s">
        <v>177</v>
      </c>
      <c r="Z56" s="210"/>
      <c r="AA56" s="210"/>
      <c r="AB56" s="210"/>
      <c r="AC56" s="210"/>
      <c r="AD56" s="210"/>
      <c r="AE56" s="210"/>
      <c r="AF56" s="210"/>
      <c r="AG56" s="210" t="s">
        <v>178</v>
      </c>
      <c r="AH56" s="210"/>
      <c r="AI56" s="210"/>
      <c r="AJ56" s="210"/>
      <c r="AK56" s="210"/>
      <c r="AL56" s="210"/>
      <c r="AM56" s="210"/>
      <c r="AN56" s="210"/>
      <c r="AO56" s="210"/>
      <c r="AP56" s="210"/>
      <c r="AQ56" s="210"/>
      <c r="AR56" s="210"/>
      <c r="AS56" s="210"/>
      <c r="AT56" s="210"/>
      <c r="AU56" s="210"/>
      <c r="AV56" s="210"/>
      <c r="AW56" s="210"/>
      <c r="AX56" s="210"/>
      <c r="AY56" s="210"/>
      <c r="AZ56" s="210"/>
      <c r="BA56" s="210"/>
      <c r="BB56" s="210"/>
      <c r="BC56" s="210"/>
      <c r="BD56" s="210"/>
      <c r="BE56" s="210"/>
      <c r="BF56" s="210"/>
      <c r="BG56" s="210"/>
      <c r="BH56" s="210"/>
    </row>
    <row r="57" spans="1:60" outlineLevel="1" x14ac:dyDescent="0.25">
      <c r="A57" s="243">
        <v>30</v>
      </c>
      <c r="B57" s="244" t="s">
        <v>516</v>
      </c>
      <c r="C57" s="262" t="s">
        <v>517</v>
      </c>
      <c r="D57" s="245" t="s">
        <v>281</v>
      </c>
      <c r="E57" s="246">
        <v>98</v>
      </c>
      <c r="F57" s="247"/>
      <c r="G57" s="248">
        <f>ROUND(E57*F57,2)</f>
        <v>0</v>
      </c>
      <c r="H57" s="247"/>
      <c r="I57" s="248">
        <f>ROUND(E57*H57,2)</f>
        <v>0</v>
      </c>
      <c r="J57" s="247"/>
      <c r="K57" s="248">
        <f>ROUND(E57*J57,2)</f>
        <v>0</v>
      </c>
      <c r="L57" s="248">
        <v>21</v>
      </c>
      <c r="M57" s="248">
        <f>G57*(1+L57/100)</f>
        <v>0</v>
      </c>
      <c r="N57" s="246">
        <v>0</v>
      </c>
      <c r="O57" s="246">
        <f>ROUND(E57*N57,2)</f>
        <v>0</v>
      </c>
      <c r="P57" s="246">
        <v>0</v>
      </c>
      <c r="Q57" s="246">
        <f>ROUND(E57*P57,2)</f>
        <v>0</v>
      </c>
      <c r="R57" s="248"/>
      <c r="S57" s="248" t="s">
        <v>175</v>
      </c>
      <c r="T57" s="249" t="s">
        <v>175</v>
      </c>
      <c r="U57" s="231">
        <v>2.9000000000000001E-2</v>
      </c>
      <c r="V57" s="231">
        <f>ROUND(E57*U57,2)</f>
        <v>2.84</v>
      </c>
      <c r="W57" s="231"/>
      <c r="X57" s="231" t="s">
        <v>176</v>
      </c>
      <c r="Y57" s="231" t="s">
        <v>177</v>
      </c>
      <c r="Z57" s="210"/>
      <c r="AA57" s="210"/>
      <c r="AB57" s="210"/>
      <c r="AC57" s="210"/>
      <c r="AD57" s="210"/>
      <c r="AE57" s="210"/>
      <c r="AF57" s="210"/>
      <c r="AG57" s="210" t="s">
        <v>178</v>
      </c>
      <c r="AH57" s="210"/>
      <c r="AI57" s="210"/>
      <c r="AJ57" s="210"/>
      <c r="AK57" s="210"/>
      <c r="AL57" s="210"/>
      <c r="AM57" s="210"/>
      <c r="AN57" s="210"/>
      <c r="AO57" s="210"/>
      <c r="AP57" s="210"/>
      <c r="AQ57" s="210"/>
      <c r="AR57" s="210"/>
      <c r="AS57" s="210"/>
      <c r="AT57" s="210"/>
      <c r="AU57" s="210"/>
      <c r="AV57" s="210"/>
      <c r="AW57" s="210"/>
      <c r="AX57" s="210"/>
      <c r="AY57" s="210"/>
      <c r="AZ57" s="210"/>
      <c r="BA57" s="210"/>
      <c r="BB57" s="210"/>
      <c r="BC57" s="210"/>
      <c r="BD57" s="210"/>
      <c r="BE57" s="210"/>
      <c r="BF57" s="210"/>
      <c r="BG57" s="210"/>
      <c r="BH57" s="210"/>
    </row>
    <row r="58" spans="1:60" outlineLevel="2" x14ac:dyDescent="0.25">
      <c r="A58" s="227"/>
      <c r="B58" s="228"/>
      <c r="C58" s="264" t="s">
        <v>518</v>
      </c>
      <c r="D58" s="250"/>
      <c r="E58" s="250"/>
      <c r="F58" s="250"/>
      <c r="G58" s="250"/>
      <c r="H58" s="231"/>
      <c r="I58" s="231"/>
      <c r="J58" s="231"/>
      <c r="K58" s="231"/>
      <c r="L58" s="231"/>
      <c r="M58" s="231"/>
      <c r="N58" s="230"/>
      <c r="O58" s="230"/>
      <c r="P58" s="230"/>
      <c r="Q58" s="230"/>
      <c r="R58" s="231"/>
      <c r="S58" s="231"/>
      <c r="T58" s="231"/>
      <c r="U58" s="231"/>
      <c r="V58" s="231"/>
      <c r="W58" s="231"/>
      <c r="X58" s="231"/>
      <c r="Y58" s="231"/>
      <c r="Z58" s="210"/>
      <c r="AA58" s="210"/>
      <c r="AB58" s="210"/>
      <c r="AC58" s="210"/>
      <c r="AD58" s="210"/>
      <c r="AE58" s="210"/>
      <c r="AF58" s="210"/>
      <c r="AG58" s="210" t="s">
        <v>188</v>
      </c>
      <c r="AH58" s="210"/>
      <c r="AI58" s="210"/>
      <c r="AJ58" s="210"/>
      <c r="AK58" s="210"/>
      <c r="AL58" s="210"/>
      <c r="AM58" s="210"/>
      <c r="AN58" s="210"/>
      <c r="AO58" s="210"/>
      <c r="AP58" s="210"/>
      <c r="AQ58" s="210"/>
      <c r="AR58" s="210"/>
      <c r="AS58" s="210"/>
      <c r="AT58" s="210"/>
      <c r="AU58" s="210"/>
      <c r="AV58" s="210"/>
      <c r="AW58" s="210"/>
      <c r="AX58" s="210"/>
      <c r="AY58" s="210"/>
      <c r="AZ58" s="210"/>
      <c r="BA58" s="210"/>
      <c r="BB58" s="210"/>
      <c r="BC58" s="210"/>
      <c r="BD58" s="210"/>
      <c r="BE58" s="210"/>
      <c r="BF58" s="210"/>
      <c r="BG58" s="210"/>
      <c r="BH58" s="210"/>
    </row>
    <row r="59" spans="1:60" outlineLevel="1" x14ac:dyDescent="0.25">
      <c r="A59" s="227">
        <v>31</v>
      </c>
      <c r="B59" s="228" t="s">
        <v>519</v>
      </c>
      <c r="C59" s="267" t="s">
        <v>520</v>
      </c>
      <c r="D59" s="229" t="s">
        <v>0</v>
      </c>
      <c r="E59" s="260"/>
      <c r="F59" s="232"/>
      <c r="G59" s="231">
        <f>ROUND(E59*F59,2)</f>
        <v>0</v>
      </c>
      <c r="H59" s="232"/>
      <c r="I59" s="231">
        <f>ROUND(E59*H59,2)</f>
        <v>0</v>
      </c>
      <c r="J59" s="232"/>
      <c r="K59" s="231">
        <f>ROUND(E59*J59,2)</f>
        <v>0</v>
      </c>
      <c r="L59" s="231">
        <v>21</v>
      </c>
      <c r="M59" s="231">
        <f>G59*(1+L59/100)</f>
        <v>0</v>
      </c>
      <c r="N59" s="230">
        <v>0</v>
      </c>
      <c r="O59" s="230">
        <f>ROUND(E59*N59,2)</f>
        <v>0</v>
      </c>
      <c r="P59" s="230">
        <v>0</v>
      </c>
      <c r="Q59" s="230">
        <f>ROUND(E59*P59,2)</f>
        <v>0</v>
      </c>
      <c r="R59" s="231"/>
      <c r="S59" s="231" t="s">
        <v>175</v>
      </c>
      <c r="T59" s="231" t="s">
        <v>175</v>
      </c>
      <c r="U59" s="231">
        <v>0</v>
      </c>
      <c r="V59" s="231">
        <f>ROUND(E59*U59,2)</f>
        <v>0</v>
      </c>
      <c r="W59" s="231"/>
      <c r="X59" s="231" t="s">
        <v>286</v>
      </c>
      <c r="Y59" s="231" t="s">
        <v>177</v>
      </c>
      <c r="Z59" s="210"/>
      <c r="AA59" s="210"/>
      <c r="AB59" s="210"/>
      <c r="AC59" s="210"/>
      <c r="AD59" s="210"/>
      <c r="AE59" s="210"/>
      <c r="AF59" s="210"/>
      <c r="AG59" s="210" t="s">
        <v>287</v>
      </c>
      <c r="AH59" s="210"/>
      <c r="AI59" s="210"/>
      <c r="AJ59" s="210"/>
      <c r="AK59" s="210"/>
      <c r="AL59" s="210"/>
      <c r="AM59" s="210"/>
      <c r="AN59" s="210"/>
      <c r="AO59" s="210"/>
      <c r="AP59" s="210"/>
      <c r="AQ59" s="210"/>
      <c r="AR59" s="210"/>
      <c r="AS59" s="210"/>
      <c r="AT59" s="210"/>
      <c r="AU59" s="210"/>
      <c r="AV59" s="210"/>
      <c r="AW59" s="210"/>
      <c r="AX59" s="210"/>
      <c r="AY59" s="210"/>
      <c r="AZ59" s="210"/>
      <c r="BA59" s="210"/>
      <c r="BB59" s="210"/>
      <c r="BC59" s="210"/>
      <c r="BD59" s="210"/>
      <c r="BE59" s="210"/>
      <c r="BF59" s="210"/>
      <c r="BG59" s="210"/>
      <c r="BH59" s="210"/>
    </row>
    <row r="60" spans="1:60" x14ac:dyDescent="0.25">
      <c r="A60" s="236" t="s">
        <v>170</v>
      </c>
      <c r="B60" s="237" t="s">
        <v>100</v>
      </c>
      <c r="C60" s="261" t="s">
        <v>101</v>
      </c>
      <c r="D60" s="238"/>
      <c r="E60" s="239"/>
      <c r="F60" s="240"/>
      <c r="G60" s="240">
        <f>SUMIF(AG61:AG70,"&lt;&gt;NOR",G61:G70)</f>
        <v>0</v>
      </c>
      <c r="H60" s="240"/>
      <c r="I60" s="240">
        <f>SUM(I61:I70)</f>
        <v>0</v>
      </c>
      <c r="J60" s="240"/>
      <c r="K60" s="240">
        <f>SUM(K61:K70)</f>
        <v>0</v>
      </c>
      <c r="L60" s="240"/>
      <c r="M60" s="240">
        <f>SUM(M61:M70)</f>
        <v>0</v>
      </c>
      <c r="N60" s="239"/>
      <c r="O60" s="239">
        <f>SUM(O61:O70)</f>
        <v>0.09</v>
      </c>
      <c r="P60" s="239"/>
      <c r="Q60" s="239">
        <f>SUM(Q61:Q70)</f>
        <v>0</v>
      </c>
      <c r="R60" s="240"/>
      <c r="S60" s="240"/>
      <c r="T60" s="241"/>
      <c r="U60" s="235"/>
      <c r="V60" s="235">
        <f>SUM(V61:V70)</f>
        <v>11.110000000000001</v>
      </c>
      <c r="W60" s="235"/>
      <c r="X60" s="235"/>
      <c r="Y60" s="235"/>
      <c r="AG60" t="s">
        <v>171</v>
      </c>
    </row>
    <row r="61" spans="1:60" outlineLevel="1" x14ac:dyDescent="0.25">
      <c r="A61" s="252">
        <v>32</v>
      </c>
      <c r="B61" s="253" t="s">
        <v>521</v>
      </c>
      <c r="C61" s="266" t="s">
        <v>522</v>
      </c>
      <c r="D61" s="254" t="s">
        <v>523</v>
      </c>
      <c r="E61" s="255">
        <v>2</v>
      </c>
      <c r="F61" s="256"/>
      <c r="G61" s="257">
        <f>ROUND(E61*F61,2)</f>
        <v>0</v>
      </c>
      <c r="H61" s="256"/>
      <c r="I61" s="257">
        <f>ROUND(E61*H61,2)</f>
        <v>0</v>
      </c>
      <c r="J61" s="256"/>
      <c r="K61" s="257">
        <f>ROUND(E61*J61,2)</f>
        <v>0</v>
      </c>
      <c r="L61" s="257">
        <v>21</v>
      </c>
      <c r="M61" s="257">
        <f>G61*(1+L61/100)</f>
        <v>0</v>
      </c>
      <c r="N61" s="255">
        <v>2.792E-2</v>
      </c>
      <c r="O61" s="255">
        <f>ROUND(E61*N61,2)</f>
        <v>0.06</v>
      </c>
      <c r="P61" s="255">
        <v>0</v>
      </c>
      <c r="Q61" s="255">
        <f>ROUND(E61*P61,2)</f>
        <v>0</v>
      </c>
      <c r="R61" s="257"/>
      <c r="S61" s="257" t="s">
        <v>175</v>
      </c>
      <c r="T61" s="258" t="s">
        <v>175</v>
      </c>
      <c r="U61" s="231">
        <v>1.5</v>
      </c>
      <c r="V61" s="231">
        <f>ROUND(E61*U61,2)</f>
        <v>3</v>
      </c>
      <c r="W61" s="231"/>
      <c r="X61" s="231" t="s">
        <v>176</v>
      </c>
      <c r="Y61" s="231" t="s">
        <v>177</v>
      </c>
      <c r="Z61" s="210"/>
      <c r="AA61" s="210"/>
      <c r="AB61" s="210"/>
      <c r="AC61" s="210"/>
      <c r="AD61" s="210"/>
      <c r="AE61" s="210"/>
      <c r="AF61" s="210"/>
      <c r="AG61" s="210" t="s">
        <v>178</v>
      </c>
      <c r="AH61" s="210"/>
      <c r="AI61" s="210"/>
      <c r="AJ61" s="210"/>
      <c r="AK61" s="210"/>
      <c r="AL61" s="210"/>
      <c r="AM61" s="210"/>
      <c r="AN61" s="210"/>
      <c r="AO61" s="210"/>
      <c r="AP61" s="210"/>
      <c r="AQ61" s="210"/>
      <c r="AR61" s="210"/>
      <c r="AS61" s="210"/>
      <c r="AT61" s="210"/>
      <c r="AU61" s="210"/>
      <c r="AV61" s="210"/>
      <c r="AW61" s="210"/>
      <c r="AX61" s="210"/>
      <c r="AY61" s="210"/>
      <c r="AZ61" s="210"/>
      <c r="BA61" s="210"/>
      <c r="BB61" s="210"/>
      <c r="BC61" s="210"/>
      <c r="BD61" s="210"/>
      <c r="BE61" s="210"/>
      <c r="BF61" s="210"/>
      <c r="BG61" s="210"/>
      <c r="BH61" s="210"/>
    </row>
    <row r="62" spans="1:60" outlineLevel="1" x14ac:dyDescent="0.25">
      <c r="A62" s="252">
        <v>33</v>
      </c>
      <c r="B62" s="253" t="s">
        <v>524</v>
      </c>
      <c r="C62" s="266" t="s">
        <v>525</v>
      </c>
      <c r="D62" s="254" t="s">
        <v>523</v>
      </c>
      <c r="E62" s="255">
        <v>2</v>
      </c>
      <c r="F62" s="256"/>
      <c r="G62" s="257">
        <f>ROUND(E62*F62,2)</f>
        <v>0</v>
      </c>
      <c r="H62" s="256"/>
      <c r="I62" s="257">
        <f>ROUND(E62*H62,2)</f>
        <v>0</v>
      </c>
      <c r="J62" s="256"/>
      <c r="K62" s="257">
        <f>ROUND(E62*J62,2)</f>
        <v>0</v>
      </c>
      <c r="L62" s="257">
        <v>21</v>
      </c>
      <c r="M62" s="257">
        <f>G62*(1+L62/100)</f>
        <v>0</v>
      </c>
      <c r="N62" s="255">
        <v>1.201E-2</v>
      </c>
      <c r="O62" s="255">
        <f>ROUND(E62*N62,2)</f>
        <v>0.02</v>
      </c>
      <c r="P62" s="255">
        <v>0</v>
      </c>
      <c r="Q62" s="255">
        <f>ROUND(E62*P62,2)</f>
        <v>0</v>
      </c>
      <c r="R62" s="257"/>
      <c r="S62" s="257" t="s">
        <v>175</v>
      </c>
      <c r="T62" s="258" t="s">
        <v>175</v>
      </c>
      <c r="U62" s="231">
        <v>1.1890000000000001</v>
      </c>
      <c r="V62" s="231">
        <f>ROUND(E62*U62,2)</f>
        <v>2.38</v>
      </c>
      <c r="W62" s="231"/>
      <c r="X62" s="231" t="s">
        <v>176</v>
      </c>
      <c r="Y62" s="231" t="s">
        <v>177</v>
      </c>
      <c r="Z62" s="210"/>
      <c r="AA62" s="210"/>
      <c r="AB62" s="210"/>
      <c r="AC62" s="210"/>
      <c r="AD62" s="210"/>
      <c r="AE62" s="210"/>
      <c r="AF62" s="210"/>
      <c r="AG62" s="210" t="s">
        <v>178</v>
      </c>
      <c r="AH62" s="210"/>
      <c r="AI62" s="210"/>
      <c r="AJ62" s="210"/>
      <c r="AK62" s="210"/>
      <c r="AL62" s="210"/>
      <c r="AM62" s="210"/>
      <c r="AN62" s="210"/>
      <c r="AO62" s="210"/>
      <c r="AP62" s="210"/>
      <c r="AQ62" s="210"/>
      <c r="AR62" s="210"/>
      <c r="AS62" s="210"/>
      <c r="AT62" s="210"/>
      <c r="AU62" s="210"/>
      <c r="AV62" s="210"/>
      <c r="AW62" s="210"/>
      <c r="AX62" s="210"/>
      <c r="AY62" s="210"/>
      <c r="AZ62" s="210"/>
      <c r="BA62" s="210"/>
      <c r="BB62" s="210"/>
      <c r="BC62" s="210"/>
      <c r="BD62" s="210"/>
      <c r="BE62" s="210"/>
      <c r="BF62" s="210"/>
      <c r="BG62" s="210"/>
      <c r="BH62" s="210"/>
    </row>
    <row r="63" spans="1:60" outlineLevel="1" x14ac:dyDescent="0.25">
      <c r="A63" s="252">
        <v>34</v>
      </c>
      <c r="B63" s="253" t="s">
        <v>526</v>
      </c>
      <c r="C63" s="266" t="s">
        <v>527</v>
      </c>
      <c r="D63" s="254" t="s">
        <v>523</v>
      </c>
      <c r="E63" s="255">
        <v>1</v>
      </c>
      <c r="F63" s="256"/>
      <c r="G63" s="257">
        <f>ROUND(E63*F63,2)</f>
        <v>0</v>
      </c>
      <c r="H63" s="256"/>
      <c r="I63" s="257">
        <f>ROUND(E63*H63,2)</f>
        <v>0</v>
      </c>
      <c r="J63" s="256"/>
      <c r="K63" s="257">
        <f>ROUND(E63*J63,2)</f>
        <v>0</v>
      </c>
      <c r="L63" s="257">
        <v>21</v>
      </c>
      <c r="M63" s="257">
        <f>G63*(1+L63/100)</f>
        <v>0</v>
      </c>
      <c r="N63" s="255">
        <v>1.4420000000000001E-2</v>
      </c>
      <c r="O63" s="255">
        <f>ROUND(E63*N63,2)</f>
        <v>0.01</v>
      </c>
      <c r="P63" s="255">
        <v>0</v>
      </c>
      <c r="Q63" s="255">
        <f>ROUND(E63*P63,2)</f>
        <v>0</v>
      </c>
      <c r="R63" s="257"/>
      <c r="S63" s="257" t="s">
        <v>175</v>
      </c>
      <c r="T63" s="258" t="s">
        <v>175</v>
      </c>
      <c r="U63" s="231">
        <v>1.25</v>
      </c>
      <c r="V63" s="231">
        <f>ROUND(E63*U63,2)</f>
        <v>1.25</v>
      </c>
      <c r="W63" s="231"/>
      <c r="X63" s="231" t="s">
        <v>176</v>
      </c>
      <c r="Y63" s="231" t="s">
        <v>177</v>
      </c>
      <c r="Z63" s="210"/>
      <c r="AA63" s="210"/>
      <c r="AB63" s="210"/>
      <c r="AC63" s="210"/>
      <c r="AD63" s="210"/>
      <c r="AE63" s="210"/>
      <c r="AF63" s="210"/>
      <c r="AG63" s="210" t="s">
        <v>178</v>
      </c>
      <c r="AH63" s="210"/>
      <c r="AI63" s="210"/>
      <c r="AJ63" s="210"/>
      <c r="AK63" s="210"/>
      <c r="AL63" s="210"/>
      <c r="AM63" s="210"/>
      <c r="AN63" s="210"/>
      <c r="AO63" s="210"/>
      <c r="AP63" s="210"/>
      <c r="AQ63" s="210"/>
      <c r="AR63" s="210"/>
      <c r="AS63" s="210"/>
      <c r="AT63" s="210"/>
      <c r="AU63" s="210"/>
      <c r="AV63" s="210"/>
      <c r="AW63" s="210"/>
      <c r="AX63" s="210"/>
      <c r="AY63" s="210"/>
      <c r="AZ63" s="210"/>
      <c r="BA63" s="210"/>
      <c r="BB63" s="210"/>
      <c r="BC63" s="210"/>
      <c r="BD63" s="210"/>
      <c r="BE63" s="210"/>
      <c r="BF63" s="210"/>
      <c r="BG63" s="210"/>
      <c r="BH63" s="210"/>
    </row>
    <row r="64" spans="1:60" outlineLevel="1" x14ac:dyDescent="0.25">
      <c r="A64" s="252">
        <v>35</v>
      </c>
      <c r="B64" s="253" t="s">
        <v>528</v>
      </c>
      <c r="C64" s="266" t="s">
        <v>529</v>
      </c>
      <c r="D64" s="254" t="s">
        <v>523</v>
      </c>
      <c r="E64" s="255">
        <v>6</v>
      </c>
      <c r="F64" s="256"/>
      <c r="G64" s="257">
        <f>ROUND(E64*F64,2)</f>
        <v>0</v>
      </c>
      <c r="H64" s="256"/>
      <c r="I64" s="257">
        <f>ROUND(E64*H64,2)</f>
        <v>0</v>
      </c>
      <c r="J64" s="256"/>
      <c r="K64" s="257">
        <f>ROUND(E64*J64,2)</f>
        <v>0</v>
      </c>
      <c r="L64" s="257">
        <v>21</v>
      </c>
      <c r="M64" s="257">
        <f>G64*(1+L64/100)</f>
        <v>0</v>
      </c>
      <c r="N64" s="255">
        <v>1.7000000000000001E-4</v>
      </c>
      <c r="O64" s="255">
        <f>ROUND(E64*N64,2)</f>
        <v>0</v>
      </c>
      <c r="P64" s="255">
        <v>0</v>
      </c>
      <c r="Q64" s="255">
        <f>ROUND(E64*P64,2)</f>
        <v>0</v>
      </c>
      <c r="R64" s="257"/>
      <c r="S64" s="257" t="s">
        <v>175</v>
      </c>
      <c r="T64" s="258" t="s">
        <v>175</v>
      </c>
      <c r="U64" s="231">
        <v>0.22700000000000001</v>
      </c>
      <c r="V64" s="231">
        <f>ROUND(E64*U64,2)</f>
        <v>1.36</v>
      </c>
      <c r="W64" s="231"/>
      <c r="X64" s="231" t="s">
        <v>176</v>
      </c>
      <c r="Y64" s="231" t="s">
        <v>177</v>
      </c>
      <c r="Z64" s="210"/>
      <c r="AA64" s="210"/>
      <c r="AB64" s="210"/>
      <c r="AC64" s="210"/>
      <c r="AD64" s="210"/>
      <c r="AE64" s="210"/>
      <c r="AF64" s="210"/>
      <c r="AG64" s="210" t="s">
        <v>178</v>
      </c>
      <c r="AH64" s="210"/>
      <c r="AI64" s="210"/>
      <c r="AJ64" s="210"/>
      <c r="AK64" s="210"/>
      <c r="AL64" s="210"/>
      <c r="AM64" s="210"/>
      <c r="AN64" s="210"/>
      <c r="AO64" s="210"/>
      <c r="AP64" s="210"/>
      <c r="AQ64" s="210"/>
      <c r="AR64" s="210"/>
      <c r="AS64" s="210"/>
      <c r="AT64" s="210"/>
      <c r="AU64" s="210"/>
      <c r="AV64" s="210"/>
      <c r="AW64" s="210"/>
      <c r="AX64" s="210"/>
      <c r="AY64" s="210"/>
      <c r="AZ64" s="210"/>
      <c r="BA64" s="210"/>
      <c r="BB64" s="210"/>
      <c r="BC64" s="210"/>
      <c r="BD64" s="210"/>
      <c r="BE64" s="210"/>
      <c r="BF64" s="210"/>
      <c r="BG64" s="210"/>
      <c r="BH64" s="210"/>
    </row>
    <row r="65" spans="1:60" ht="20.399999999999999" outlineLevel="1" x14ac:dyDescent="0.25">
      <c r="A65" s="252">
        <v>36</v>
      </c>
      <c r="B65" s="253" t="s">
        <v>530</v>
      </c>
      <c r="C65" s="266" t="s">
        <v>531</v>
      </c>
      <c r="D65" s="254" t="s">
        <v>186</v>
      </c>
      <c r="E65" s="255">
        <v>2</v>
      </c>
      <c r="F65" s="256"/>
      <c r="G65" s="257">
        <f>ROUND(E65*F65,2)</f>
        <v>0</v>
      </c>
      <c r="H65" s="256"/>
      <c r="I65" s="257">
        <f>ROUND(E65*H65,2)</f>
        <v>0</v>
      </c>
      <c r="J65" s="256"/>
      <c r="K65" s="257">
        <f>ROUND(E65*J65,2)</f>
        <v>0</v>
      </c>
      <c r="L65" s="257">
        <v>21</v>
      </c>
      <c r="M65" s="257">
        <f>G65*(1+L65/100)</f>
        <v>0</v>
      </c>
      <c r="N65" s="255">
        <v>8.4999999999999995E-4</v>
      </c>
      <c r="O65" s="255">
        <f>ROUND(E65*N65,2)</f>
        <v>0</v>
      </c>
      <c r="P65" s="255">
        <v>0</v>
      </c>
      <c r="Q65" s="255">
        <f>ROUND(E65*P65,2)</f>
        <v>0</v>
      </c>
      <c r="R65" s="257"/>
      <c r="S65" s="257" t="s">
        <v>175</v>
      </c>
      <c r="T65" s="258" t="s">
        <v>175</v>
      </c>
      <c r="U65" s="231">
        <v>0.44500000000000001</v>
      </c>
      <c r="V65" s="231">
        <f>ROUND(E65*U65,2)</f>
        <v>0.89</v>
      </c>
      <c r="W65" s="231"/>
      <c r="X65" s="231" t="s">
        <v>176</v>
      </c>
      <c r="Y65" s="231" t="s">
        <v>177</v>
      </c>
      <c r="Z65" s="210"/>
      <c r="AA65" s="210"/>
      <c r="AB65" s="210"/>
      <c r="AC65" s="210"/>
      <c r="AD65" s="210"/>
      <c r="AE65" s="210"/>
      <c r="AF65" s="210"/>
      <c r="AG65" s="210" t="s">
        <v>178</v>
      </c>
      <c r="AH65" s="210"/>
      <c r="AI65" s="210"/>
      <c r="AJ65" s="210"/>
      <c r="AK65" s="210"/>
      <c r="AL65" s="210"/>
      <c r="AM65" s="210"/>
      <c r="AN65" s="210"/>
      <c r="AO65" s="210"/>
      <c r="AP65" s="210"/>
      <c r="AQ65" s="210"/>
      <c r="AR65" s="210"/>
      <c r="AS65" s="210"/>
      <c r="AT65" s="210"/>
      <c r="AU65" s="210"/>
      <c r="AV65" s="210"/>
      <c r="AW65" s="210"/>
      <c r="AX65" s="210"/>
      <c r="AY65" s="210"/>
      <c r="AZ65" s="210"/>
      <c r="BA65" s="210"/>
      <c r="BB65" s="210"/>
      <c r="BC65" s="210"/>
      <c r="BD65" s="210"/>
      <c r="BE65" s="210"/>
      <c r="BF65" s="210"/>
      <c r="BG65" s="210"/>
      <c r="BH65" s="210"/>
    </row>
    <row r="66" spans="1:60" outlineLevel="1" x14ac:dyDescent="0.25">
      <c r="A66" s="252">
        <v>37</v>
      </c>
      <c r="B66" s="253" t="s">
        <v>532</v>
      </c>
      <c r="C66" s="266" t="s">
        <v>533</v>
      </c>
      <c r="D66" s="254" t="s">
        <v>186</v>
      </c>
      <c r="E66" s="255">
        <v>1</v>
      </c>
      <c r="F66" s="256"/>
      <c r="G66" s="257">
        <f>ROUND(E66*F66,2)</f>
        <v>0</v>
      </c>
      <c r="H66" s="256"/>
      <c r="I66" s="257">
        <f>ROUND(E66*H66,2)</f>
        <v>0</v>
      </c>
      <c r="J66" s="256"/>
      <c r="K66" s="257">
        <f>ROUND(E66*J66,2)</f>
        <v>0</v>
      </c>
      <c r="L66" s="257">
        <v>21</v>
      </c>
      <c r="M66" s="257">
        <f>G66*(1+L66/100)</f>
        <v>0</v>
      </c>
      <c r="N66" s="255">
        <v>1.72E-3</v>
      </c>
      <c r="O66" s="255">
        <f>ROUND(E66*N66,2)</f>
        <v>0</v>
      </c>
      <c r="P66" s="255">
        <v>0</v>
      </c>
      <c r="Q66" s="255">
        <f>ROUND(E66*P66,2)</f>
        <v>0</v>
      </c>
      <c r="R66" s="257"/>
      <c r="S66" s="257" t="s">
        <v>175</v>
      </c>
      <c r="T66" s="258" t="s">
        <v>175</v>
      </c>
      <c r="U66" s="231">
        <v>0.47599999999999998</v>
      </c>
      <c r="V66" s="231">
        <f>ROUND(E66*U66,2)</f>
        <v>0.48</v>
      </c>
      <c r="W66" s="231"/>
      <c r="X66" s="231" t="s">
        <v>176</v>
      </c>
      <c r="Y66" s="231" t="s">
        <v>177</v>
      </c>
      <c r="Z66" s="210"/>
      <c r="AA66" s="210"/>
      <c r="AB66" s="210"/>
      <c r="AC66" s="210"/>
      <c r="AD66" s="210"/>
      <c r="AE66" s="210"/>
      <c r="AF66" s="210"/>
      <c r="AG66" s="210" t="s">
        <v>178</v>
      </c>
      <c r="AH66" s="210"/>
      <c r="AI66" s="210"/>
      <c r="AJ66" s="210"/>
      <c r="AK66" s="210"/>
      <c r="AL66" s="210"/>
      <c r="AM66" s="210"/>
      <c r="AN66" s="210"/>
      <c r="AO66" s="210"/>
      <c r="AP66" s="210"/>
      <c r="AQ66" s="210"/>
      <c r="AR66" s="210"/>
      <c r="AS66" s="210"/>
      <c r="AT66" s="210"/>
      <c r="AU66" s="210"/>
      <c r="AV66" s="210"/>
      <c r="AW66" s="210"/>
      <c r="AX66" s="210"/>
      <c r="AY66" s="210"/>
      <c r="AZ66" s="210"/>
      <c r="BA66" s="210"/>
      <c r="BB66" s="210"/>
      <c r="BC66" s="210"/>
      <c r="BD66" s="210"/>
      <c r="BE66" s="210"/>
      <c r="BF66" s="210"/>
      <c r="BG66" s="210"/>
      <c r="BH66" s="210"/>
    </row>
    <row r="67" spans="1:60" ht="20.399999999999999" outlineLevel="1" x14ac:dyDescent="0.25">
      <c r="A67" s="252">
        <v>38</v>
      </c>
      <c r="B67" s="253" t="s">
        <v>534</v>
      </c>
      <c r="C67" s="266" t="s">
        <v>535</v>
      </c>
      <c r="D67" s="254" t="s">
        <v>186</v>
      </c>
      <c r="E67" s="255">
        <v>2</v>
      </c>
      <c r="F67" s="256"/>
      <c r="G67" s="257">
        <f>ROUND(E67*F67,2)</f>
        <v>0</v>
      </c>
      <c r="H67" s="256"/>
      <c r="I67" s="257">
        <f>ROUND(E67*H67,2)</f>
        <v>0</v>
      </c>
      <c r="J67" s="256"/>
      <c r="K67" s="257">
        <f>ROUND(E67*J67,2)</f>
        <v>0</v>
      </c>
      <c r="L67" s="257">
        <v>21</v>
      </c>
      <c r="M67" s="257">
        <f>G67*(1+L67/100)</f>
        <v>0</v>
      </c>
      <c r="N67" s="255">
        <v>1.5200000000000001E-3</v>
      </c>
      <c r="O67" s="255">
        <f>ROUND(E67*N67,2)</f>
        <v>0</v>
      </c>
      <c r="P67" s="255">
        <v>0</v>
      </c>
      <c r="Q67" s="255">
        <f>ROUND(E67*P67,2)</f>
        <v>0</v>
      </c>
      <c r="R67" s="257"/>
      <c r="S67" s="257" t="s">
        <v>175</v>
      </c>
      <c r="T67" s="258" t="s">
        <v>299</v>
      </c>
      <c r="U67" s="231">
        <v>0.58699999999999997</v>
      </c>
      <c r="V67" s="231">
        <f>ROUND(E67*U67,2)</f>
        <v>1.17</v>
      </c>
      <c r="W67" s="231"/>
      <c r="X67" s="231" t="s">
        <v>176</v>
      </c>
      <c r="Y67" s="231" t="s">
        <v>177</v>
      </c>
      <c r="Z67" s="210"/>
      <c r="AA67" s="210"/>
      <c r="AB67" s="210"/>
      <c r="AC67" s="210"/>
      <c r="AD67" s="210"/>
      <c r="AE67" s="210"/>
      <c r="AF67" s="210"/>
      <c r="AG67" s="210" t="s">
        <v>178</v>
      </c>
      <c r="AH67" s="210"/>
      <c r="AI67" s="210"/>
      <c r="AJ67" s="210"/>
      <c r="AK67" s="210"/>
      <c r="AL67" s="210"/>
      <c r="AM67" s="210"/>
      <c r="AN67" s="210"/>
      <c r="AO67" s="210"/>
      <c r="AP67" s="210"/>
      <c r="AQ67" s="210"/>
      <c r="AR67" s="210"/>
      <c r="AS67" s="210"/>
      <c r="AT67" s="210"/>
      <c r="AU67" s="210"/>
      <c r="AV67" s="210"/>
      <c r="AW67" s="210"/>
      <c r="AX67" s="210"/>
      <c r="AY67" s="210"/>
      <c r="AZ67" s="210"/>
      <c r="BA67" s="210"/>
      <c r="BB67" s="210"/>
      <c r="BC67" s="210"/>
      <c r="BD67" s="210"/>
      <c r="BE67" s="210"/>
      <c r="BF67" s="210"/>
      <c r="BG67" s="210"/>
      <c r="BH67" s="210"/>
    </row>
    <row r="68" spans="1:60" outlineLevel="1" x14ac:dyDescent="0.25">
      <c r="A68" s="252">
        <v>39</v>
      </c>
      <c r="B68" s="253" t="s">
        <v>536</v>
      </c>
      <c r="C68" s="266" t="s">
        <v>537</v>
      </c>
      <c r="D68" s="254" t="s">
        <v>186</v>
      </c>
      <c r="E68" s="255">
        <v>2</v>
      </c>
      <c r="F68" s="256"/>
      <c r="G68" s="257">
        <f>ROUND(E68*F68,2)</f>
        <v>0</v>
      </c>
      <c r="H68" s="256"/>
      <c r="I68" s="257">
        <f>ROUND(E68*H68,2)</f>
        <v>0</v>
      </c>
      <c r="J68" s="256"/>
      <c r="K68" s="257">
        <f>ROUND(E68*J68,2)</f>
        <v>0</v>
      </c>
      <c r="L68" s="257">
        <v>21</v>
      </c>
      <c r="M68" s="257">
        <f>G68*(1+L68/100)</f>
        <v>0</v>
      </c>
      <c r="N68" s="255">
        <v>2.0000000000000002E-5</v>
      </c>
      <c r="O68" s="255">
        <f>ROUND(E68*N68,2)</f>
        <v>0</v>
      </c>
      <c r="P68" s="255">
        <v>0</v>
      </c>
      <c r="Q68" s="255">
        <f>ROUND(E68*P68,2)</f>
        <v>0</v>
      </c>
      <c r="R68" s="257"/>
      <c r="S68" s="257" t="s">
        <v>175</v>
      </c>
      <c r="T68" s="258" t="s">
        <v>175</v>
      </c>
      <c r="U68" s="231">
        <v>0.16800000000000001</v>
      </c>
      <c r="V68" s="231">
        <f>ROUND(E68*U68,2)</f>
        <v>0.34</v>
      </c>
      <c r="W68" s="231"/>
      <c r="X68" s="231" t="s">
        <v>176</v>
      </c>
      <c r="Y68" s="231" t="s">
        <v>177</v>
      </c>
      <c r="Z68" s="210"/>
      <c r="AA68" s="210"/>
      <c r="AB68" s="210"/>
      <c r="AC68" s="210"/>
      <c r="AD68" s="210"/>
      <c r="AE68" s="210"/>
      <c r="AF68" s="210"/>
      <c r="AG68" s="210" t="s">
        <v>178</v>
      </c>
      <c r="AH68" s="210"/>
      <c r="AI68" s="210"/>
      <c r="AJ68" s="210"/>
      <c r="AK68" s="210"/>
      <c r="AL68" s="210"/>
      <c r="AM68" s="210"/>
      <c r="AN68" s="210"/>
      <c r="AO68" s="210"/>
      <c r="AP68" s="210"/>
      <c r="AQ68" s="210"/>
      <c r="AR68" s="210"/>
      <c r="AS68" s="210"/>
      <c r="AT68" s="210"/>
      <c r="AU68" s="210"/>
      <c r="AV68" s="210"/>
      <c r="AW68" s="210"/>
      <c r="AX68" s="210"/>
      <c r="AY68" s="210"/>
      <c r="AZ68" s="210"/>
      <c r="BA68" s="210"/>
      <c r="BB68" s="210"/>
      <c r="BC68" s="210"/>
      <c r="BD68" s="210"/>
      <c r="BE68" s="210"/>
      <c r="BF68" s="210"/>
      <c r="BG68" s="210"/>
      <c r="BH68" s="210"/>
    </row>
    <row r="69" spans="1:60" outlineLevel="1" x14ac:dyDescent="0.25">
      <c r="A69" s="243">
        <v>40</v>
      </c>
      <c r="B69" s="244" t="s">
        <v>538</v>
      </c>
      <c r="C69" s="262" t="s">
        <v>539</v>
      </c>
      <c r="D69" s="245" t="s">
        <v>186</v>
      </c>
      <c r="E69" s="246">
        <v>1</v>
      </c>
      <c r="F69" s="247"/>
      <c r="G69" s="248">
        <f>ROUND(E69*F69,2)</f>
        <v>0</v>
      </c>
      <c r="H69" s="247"/>
      <c r="I69" s="248">
        <f>ROUND(E69*H69,2)</f>
        <v>0</v>
      </c>
      <c r="J69" s="247"/>
      <c r="K69" s="248">
        <f>ROUND(E69*J69,2)</f>
        <v>0</v>
      </c>
      <c r="L69" s="248">
        <v>21</v>
      </c>
      <c r="M69" s="248">
        <f>G69*(1+L69/100)</f>
        <v>0</v>
      </c>
      <c r="N69" s="246">
        <v>2.3000000000000001E-4</v>
      </c>
      <c r="O69" s="246">
        <f>ROUND(E69*N69,2)</f>
        <v>0</v>
      </c>
      <c r="P69" s="246">
        <v>0</v>
      </c>
      <c r="Q69" s="246">
        <f>ROUND(E69*P69,2)</f>
        <v>0</v>
      </c>
      <c r="R69" s="248"/>
      <c r="S69" s="248" t="s">
        <v>175</v>
      </c>
      <c r="T69" s="249" t="s">
        <v>175</v>
      </c>
      <c r="U69" s="231">
        <v>0.23699999999999999</v>
      </c>
      <c r="V69" s="231">
        <f>ROUND(E69*U69,2)</f>
        <v>0.24</v>
      </c>
      <c r="W69" s="231"/>
      <c r="X69" s="231" t="s">
        <v>176</v>
      </c>
      <c r="Y69" s="231" t="s">
        <v>177</v>
      </c>
      <c r="Z69" s="210"/>
      <c r="AA69" s="210"/>
      <c r="AB69" s="210"/>
      <c r="AC69" s="210"/>
      <c r="AD69" s="210"/>
      <c r="AE69" s="210"/>
      <c r="AF69" s="210"/>
      <c r="AG69" s="210" t="s">
        <v>178</v>
      </c>
      <c r="AH69" s="210"/>
      <c r="AI69" s="210"/>
      <c r="AJ69" s="210"/>
      <c r="AK69" s="210"/>
      <c r="AL69" s="210"/>
      <c r="AM69" s="210"/>
      <c r="AN69" s="210"/>
      <c r="AO69" s="210"/>
      <c r="AP69" s="210"/>
      <c r="AQ69" s="210"/>
      <c r="AR69" s="210"/>
      <c r="AS69" s="210"/>
      <c r="AT69" s="210"/>
      <c r="AU69" s="210"/>
      <c r="AV69" s="210"/>
      <c r="AW69" s="210"/>
      <c r="AX69" s="210"/>
      <c r="AY69" s="210"/>
      <c r="AZ69" s="210"/>
      <c r="BA69" s="210"/>
      <c r="BB69" s="210"/>
      <c r="BC69" s="210"/>
      <c r="BD69" s="210"/>
      <c r="BE69" s="210"/>
      <c r="BF69" s="210"/>
      <c r="BG69" s="210"/>
      <c r="BH69" s="210"/>
    </row>
    <row r="70" spans="1:60" outlineLevel="1" x14ac:dyDescent="0.25">
      <c r="A70" s="227">
        <v>41</v>
      </c>
      <c r="B70" s="228" t="s">
        <v>540</v>
      </c>
      <c r="C70" s="267" t="s">
        <v>541</v>
      </c>
      <c r="D70" s="229" t="s">
        <v>0</v>
      </c>
      <c r="E70" s="260"/>
      <c r="F70" s="232"/>
      <c r="G70" s="231">
        <f>ROUND(E70*F70,2)</f>
        <v>0</v>
      </c>
      <c r="H70" s="232"/>
      <c r="I70" s="231">
        <f>ROUND(E70*H70,2)</f>
        <v>0</v>
      </c>
      <c r="J70" s="232"/>
      <c r="K70" s="231">
        <f>ROUND(E70*J70,2)</f>
        <v>0</v>
      </c>
      <c r="L70" s="231">
        <v>21</v>
      </c>
      <c r="M70" s="231">
        <f>G70*(1+L70/100)</f>
        <v>0</v>
      </c>
      <c r="N70" s="230">
        <v>0</v>
      </c>
      <c r="O70" s="230">
        <f>ROUND(E70*N70,2)</f>
        <v>0</v>
      </c>
      <c r="P70" s="230">
        <v>0</v>
      </c>
      <c r="Q70" s="230">
        <f>ROUND(E70*P70,2)</f>
        <v>0</v>
      </c>
      <c r="R70" s="231"/>
      <c r="S70" s="231" t="s">
        <v>175</v>
      </c>
      <c r="T70" s="231" t="s">
        <v>175</v>
      </c>
      <c r="U70" s="231">
        <v>0</v>
      </c>
      <c r="V70" s="231">
        <f>ROUND(E70*U70,2)</f>
        <v>0</v>
      </c>
      <c r="W70" s="231"/>
      <c r="X70" s="231" t="s">
        <v>286</v>
      </c>
      <c r="Y70" s="231" t="s">
        <v>177</v>
      </c>
      <c r="Z70" s="210"/>
      <c r="AA70" s="210"/>
      <c r="AB70" s="210"/>
      <c r="AC70" s="210"/>
      <c r="AD70" s="210"/>
      <c r="AE70" s="210"/>
      <c r="AF70" s="210"/>
      <c r="AG70" s="210" t="s">
        <v>287</v>
      </c>
      <c r="AH70" s="210"/>
      <c r="AI70" s="210"/>
      <c r="AJ70" s="210"/>
      <c r="AK70" s="210"/>
      <c r="AL70" s="210"/>
      <c r="AM70" s="210"/>
      <c r="AN70" s="210"/>
      <c r="AO70" s="210"/>
      <c r="AP70" s="210"/>
      <c r="AQ70" s="210"/>
      <c r="AR70" s="210"/>
      <c r="AS70" s="210"/>
      <c r="AT70" s="210"/>
      <c r="AU70" s="210"/>
      <c r="AV70" s="210"/>
      <c r="AW70" s="210"/>
      <c r="AX70" s="210"/>
      <c r="AY70" s="210"/>
      <c r="AZ70" s="210"/>
      <c r="BA70" s="210"/>
      <c r="BB70" s="210"/>
      <c r="BC70" s="210"/>
      <c r="BD70" s="210"/>
      <c r="BE70" s="210"/>
      <c r="BF70" s="210"/>
      <c r="BG70" s="210"/>
      <c r="BH70" s="210"/>
    </row>
    <row r="71" spans="1:60" x14ac:dyDescent="0.25">
      <c r="A71" s="3"/>
      <c r="B71" s="4"/>
      <c r="C71" s="268"/>
      <c r="D71" s="6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AE71">
        <v>12</v>
      </c>
      <c r="AF71">
        <v>21</v>
      </c>
      <c r="AG71" t="s">
        <v>156</v>
      </c>
    </row>
    <row r="72" spans="1:60" x14ac:dyDescent="0.25">
      <c r="A72" s="213"/>
      <c r="B72" s="214" t="s">
        <v>31</v>
      </c>
      <c r="C72" s="269"/>
      <c r="D72" s="215"/>
      <c r="E72" s="216"/>
      <c r="F72" s="216"/>
      <c r="G72" s="242">
        <f>G8+G11+G13+G17+G41+G60</f>
        <v>0</v>
      </c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AE72">
        <f>SUMIF(L7:L70,AE71,G7:G70)</f>
        <v>0</v>
      </c>
      <c r="AF72">
        <f>SUMIF(L7:L70,AF71,G7:G70)</f>
        <v>0</v>
      </c>
      <c r="AG72" t="s">
        <v>448</v>
      </c>
    </row>
    <row r="73" spans="1:60" x14ac:dyDescent="0.25">
      <c r="A73" s="3"/>
      <c r="B73" s="4"/>
      <c r="C73" s="268"/>
      <c r="D73" s="6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60" x14ac:dyDescent="0.25">
      <c r="A74" s="3"/>
      <c r="B74" s="4"/>
      <c r="C74" s="268"/>
      <c r="D74" s="6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60" x14ac:dyDescent="0.25">
      <c r="A75" s="217" t="s">
        <v>449</v>
      </c>
      <c r="B75" s="217"/>
      <c r="C75" s="270"/>
      <c r="D75" s="6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60" x14ac:dyDescent="0.25">
      <c r="A76" s="218"/>
      <c r="B76" s="219"/>
      <c r="C76" s="271"/>
      <c r="D76" s="219"/>
      <c r="E76" s="219"/>
      <c r="F76" s="219"/>
      <c r="G76" s="220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AG76" t="s">
        <v>450</v>
      </c>
    </row>
    <row r="77" spans="1:60" x14ac:dyDescent="0.25">
      <c r="A77" s="221"/>
      <c r="B77" s="222"/>
      <c r="C77" s="272"/>
      <c r="D77" s="222"/>
      <c r="E77" s="222"/>
      <c r="F77" s="222"/>
      <c r="G77" s="22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60" x14ac:dyDescent="0.25">
      <c r="A78" s="221"/>
      <c r="B78" s="222"/>
      <c r="C78" s="272"/>
      <c r="D78" s="222"/>
      <c r="E78" s="222"/>
      <c r="F78" s="222"/>
      <c r="G78" s="22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60" x14ac:dyDescent="0.25">
      <c r="A79" s="221"/>
      <c r="B79" s="222"/>
      <c r="C79" s="272"/>
      <c r="D79" s="222"/>
      <c r="E79" s="222"/>
      <c r="F79" s="222"/>
      <c r="G79" s="22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60" x14ac:dyDescent="0.25">
      <c r="A80" s="224"/>
      <c r="B80" s="225"/>
      <c r="C80" s="273"/>
      <c r="D80" s="225"/>
      <c r="E80" s="225"/>
      <c r="F80" s="225"/>
      <c r="G80" s="226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33" x14ac:dyDescent="0.25">
      <c r="A81" s="3"/>
      <c r="B81" s="4"/>
      <c r="C81" s="268"/>
      <c r="D81" s="6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33" x14ac:dyDescent="0.25">
      <c r="C82" s="274"/>
      <c r="D82" s="10"/>
      <c r="AG82" t="s">
        <v>451</v>
      </c>
    </row>
    <row r="83" spans="1:33" x14ac:dyDescent="0.25">
      <c r="D83" s="10"/>
    </row>
    <row r="84" spans="1:33" x14ac:dyDescent="0.25">
      <c r="D84" s="10"/>
    </row>
    <row r="85" spans="1:33" x14ac:dyDescent="0.25">
      <c r="D85" s="10"/>
    </row>
    <row r="86" spans="1:33" x14ac:dyDescent="0.25">
      <c r="D86" s="10"/>
    </row>
    <row r="87" spans="1:33" x14ac:dyDescent="0.25">
      <c r="D87" s="10"/>
    </row>
    <row r="88" spans="1:33" x14ac:dyDescent="0.25">
      <c r="D88" s="10"/>
    </row>
    <row r="89" spans="1:33" x14ac:dyDescent="0.25">
      <c r="D89" s="10"/>
    </row>
    <row r="90" spans="1:33" x14ac:dyDescent="0.25">
      <c r="D90" s="10"/>
    </row>
    <row r="91" spans="1:33" x14ac:dyDescent="0.25">
      <c r="D91" s="10"/>
    </row>
    <row r="92" spans="1:33" x14ac:dyDescent="0.25">
      <c r="D92" s="10"/>
    </row>
    <row r="93" spans="1:33" x14ac:dyDescent="0.25">
      <c r="D93" s="10"/>
    </row>
    <row r="94" spans="1:33" x14ac:dyDescent="0.25">
      <c r="D94" s="10"/>
    </row>
    <row r="95" spans="1:33" x14ac:dyDescent="0.25">
      <c r="D95" s="10"/>
    </row>
    <row r="96" spans="1:33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mergeCells count="22">
    <mergeCell ref="C45:G45"/>
    <mergeCell ref="C47:G47"/>
    <mergeCell ref="C48:G48"/>
    <mergeCell ref="C50:G50"/>
    <mergeCell ref="C52:G52"/>
    <mergeCell ref="C58:G58"/>
    <mergeCell ref="C23:G23"/>
    <mergeCell ref="C25:G25"/>
    <mergeCell ref="C27:G27"/>
    <mergeCell ref="C29:G29"/>
    <mergeCell ref="C35:G35"/>
    <mergeCell ref="C44:G44"/>
    <mergeCell ref="A1:G1"/>
    <mergeCell ref="C2:G2"/>
    <mergeCell ref="C3:G3"/>
    <mergeCell ref="C4:G4"/>
    <mergeCell ref="A75:C75"/>
    <mergeCell ref="A76:G80"/>
    <mergeCell ref="C10:G10"/>
    <mergeCell ref="C16:G16"/>
    <mergeCell ref="C19:G19"/>
    <mergeCell ref="C21:G21"/>
  </mergeCells>
  <pageMargins left="0.59055118110236204" right="0.196850393700787" top="0.78740157499999996" bottom="0.78740157499999996" header="0.3" footer="0.3"/>
  <pageSetup orientation="landscape" r:id="rId1"/>
  <headerFooter>
    <oddFooter>&amp;RStránka &amp;P z &amp;N&amp;LZpracováno programem BUILDpower S,  © RTS, a.s.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9AB6C-13A0-45E1-9C17-1DFD6711ABCF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3.2" outlineLevelRow="3" x14ac:dyDescent="0.25"/>
  <cols>
    <col min="1" max="1" width="3.44140625" customWidth="1"/>
    <col min="2" max="2" width="12.6640625" style="174" customWidth="1"/>
    <col min="3" max="3" width="38.33203125" style="174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13" width="0" hidden="1" customWidth="1"/>
    <col min="18" max="18" width="0" hidden="1" customWidth="1"/>
    <col min="20" max="20" width="9.21875" customWidth="1"/>
    <col min="21" max="25" width="0" hidden="1" customWidth="1"/>
    <col min="29" max="29" width="0" hidden="1" customWidth="1"/>
    <col min="31" max="41" width="0" hidden="1" customWidth="1"/>
    <col min="53" max="53" width="73.6640625" customWidth="1"/>
  </cols>
  <sheetData>
    <row r="1" spans="1:60" ht="15.75" customHeight="1" x14ac:dyDescent="0.3">
      <c r="A1" s="195" t="s">
        <v>7</v>
      </c>
      <c r="B1" s="195"/>
      <c r="C1" s="195"/>
      <c r="D1" s="195"/>
      <c r="E1" s="195"/>
      <c r="F1" s="195"/>
      <c r="G1" s="195"/>
      <c r="AG1" t="s">
        <v>144</v>
      </c>
    </row>
    <row r="2" spans="1:60" ht="25.05" customHeight="1" x14ac:dyDescent="0.25">
      <c r="A2" s="196" t="s">
        <v>8</v>
      </c>
      <c r="B2" s="49" t="s">
        <v>43</v>
      </c>
      <c r="C2" s="199" t="s">
        <v>44</v>
      </c>
      <c r="D2" s="197"/>
      <c r="E2" s="197"/>
      <c r="F2" s="197"/>
      <c r="G2" s="198"/>
      <c r="AG2" t="s">
        <v>145</v>
      </c>
    </row>
    <row r="3" spans="1:60" ht="25.05" customHeight="1" x14ac:dyDescent="0.25">
      <c r="A3" s="196" t="s">
        <v>9</v>
      </c>
      <c r="B3" s="49" t="s">
        <v>46</v>
      </c>
      <c r="C3" s="199" t="s">
        <v>47</v>
      </c>
      <c r="D3" s="197"/>
      <c r="E3" s="197"/>
      <c r="F3" s="197"/>
      <c r="G3" s="198"/>
      <c r="AC3" s="174" t="s">
        <v>145</v>
      </c>
      <c r="AG3" t="s">
        <v>146</v>
      </c>
    </row>
    <row r="4" spans="1:60" ht="25.05" customHeight="1" x14ac:dyDescent="0.25">
      <c r="A4" s="200" t="s">
        <v>10</v>
      </c>
      <c r="B4" s="201" t="s">
        <v>52</v>
      </c>
      <c r="C4" s="202" t="s">
        <v>53</v>
      </c>
      <c r="D4" s="203"/>
      <c r="E4" s="203"/>
      <c r="F4" s="203"/>
      <c r="G4" s="204"/>
      <c r="AG4" t="s">
        <v>147</v>
      </c>
    </row>
    <row r="5" spans="1:60" x14ac:dyDescent="0.25">
      <c r="D5" s="10"/>
    </row>
    <row r="6" spans="1:60" ht="39.6" x14ac:dyDescent="0.25">
      <c r="A6" s="206" t="s">
        <v>148</v>
      </c>
      <c r="B6" s="208" t="s">
        <v>149</v>
      </c>
      <c r="C6" s="208" t="s">
        <v>150</v>
      </c>
      <c r="D6" s="207" t="s">
        <v>151</v>
      </c>
      <c r="E6" s="206" t="s">
        <v>152</v>
      </c>
      <c r="F6" s="205" t="s">
        <v>153</v>
      </c>
      <c r="G6" s="206" t="s">
        <v>31</v>
      </c>
      <c r="H6" s="209" t="s">
        <v>32</v>
      </c>
      <c r="I6" s="209" t="s">
        <v>154</v>
      </c>
      <c r="J6" s="209" t="s">
        <v>33</v>
      </c>
      <c r="K6" s="209" t="s">
        <v>155</v>
      </c>
      <c r="L6" s="209" t="s">
        <v>156</v>
      </c>
      <c r="M6" s="209" t="s">
        <v>157</v>
      </c>
      <c r="N6" s="209" t="s">
        <v>158</v>
      </c>
      <c r="O6" s="209" t="s">
        <v>159</v>
      </c>
      <c r="P6" s="209" t="s">
        <v>160</v>
      </c>
      <c r="Q6" s="209" t="s">
        <v>161</v>
      </c>
      <c r="R6" s="209" t="s">
        <v>162</v>
      </c>
      <c r="S6" s="209" t="s">
        <v>163</v>
      </c>
      <c r="T6" s="209" t="s">
        <v>164</v>
      </c>
      <c r="U6" s="209" t="s">
        <v>165</v>
      </c>
      <c r="V6" s="209" t="s">
        <v>166</v>
      </c>
      <c r="W6" s="209" t="s">
        <v>167</v>
      </c>
      <c r="X6" s="209" t="s">
        <v>168</v>
      </c>
      <c r="Y6" s="209" t="s">
        <v>169</v>
      </c>
    </row>
    <row r="7" spans="1:60" hidden="1" x14ac:dyDescent="0.25">
      <c r="A7" s="3"/>
      <c r="B7" s="4"/>
      <c r="C7" s="4"/>
      <c r="D7" s="6"/>
      <c r="E7" s="211"/>
      <c r="F7" s="212"/>
      <c r="G7" s="212"/>
      <c r="H7" s="212"/>
      <c r="I7" s="212"/>
      <c r="J7" s="212"/>
      <c r="K7" s="212"/>
      <c r="L7" s="212"/>
      <c r="M7" s="212"/>
      <c r="N7" s="211"/>
      <c r="O7" s="211"/>
      <c r="P7" s="211"/>
      <c r="Q7" s="211"/>
      <c r="R7" s="212"/>
      <c r="S7" s="212"/>
      <c r="T7" s="212"/>
      <c r="U7" s="212"/>
      <c r="V7" s="212"/>
      <c r="W7" s="212"/>
      <c r="X7" s="212"/>
      <c r="Y7" s="212"/>
    </row>
    <row r="8" spans="1:60" x14ac:dyDescent="0.25">
      <c r="A8" s="236" t="s">
        <v>170</v>
      </c>
      <c r="B8" s="237" t="s">
        <v>122</v>
      </c>
      <c r="C8" s="261" t="s">
        <v>123</v>
      </c>
      <c r="D8" s="238"/>
      <c r="E8" s="239"/>
      <c r="F8" s="240"/>
      <c r="G8" s="240">
        <f>SUMIF(AG9:AG12,"&lt;&gt;NOR",G9:G12)</f>
        <v>0</v>
      </c>
      <c r="H8" s="240"/>
      <c r="I8" s="240">
        <f>SUM(I9:I12)</f>
        <v>0</v>
      </c>
      <c r="J8" s="240"/>
      <c r="K8" s="240">
        <f>SUM(K9:K12)</f>
        <v>0</v>
      </c>
      <c r="L8" s="240"/>
      <c r="M8" s="240">
        <f>SUM(M9:M12)</f>
        <v>0</v>
      </c>
      <c r="N8" s="239"/>
      <c r="O8" s="239">
        <f>SUM(O9:O12)</f>
        <v>0</v>
      </c>
      <c r="P8" s="239"/>
      <c r="Q8" s="239">
        <f>SUM(Q9:Q12)</f>
        <v>0</v>
      </c>
      <c r="R8" s="240"/>
      <c r="S8" s="240"/>
      <c r="T8" s="241"/>
      <c r="U8" s="235"/>
      <c r="V8" s="235">
        <f>SUM(V9:V12)</f>
        <v>0</v>
      </c>
      <c r="W8" s="235"/>
      <c r="X8" s="235"/>
      <c r="Y8" s="235"/>
      <c r="AG8" t="s">
        <v>171</v>
      </c>
    </row>
    <row r="9" spans="1:60" outlineLevel="1" x14ac:dyDescent="0.25">
      <c r="A9" s="252">
        <v>1</v>
      </c>
      <c r="B9" s="253" t="s">
        <v>542</v>
      </c>
      <c r="C9" s="266" t="s">
        <v>543</v>
      </c>
      <c r="D9" s="254"/>
      <c r="E9" s="255">
        <v>0</v>
      </c>
      <c r="F9" s="256"/>
      <c r="G9" s="257">
        <f>ROUND(E9*F9,2)</f>
        <v>0</v>
      </c>
      <c r="H9" s="256"/>
      <c r="I9" s="257">
        <f>ROUND(E9*H9,2)</f>
        <v>0</v>
      </c>
      <c r="J9" s="256"/>
      <c r="K9" s="257">
        <f>ROUND(E9*J9,2)</f>
        <v>0</v>
      </c>
      <c r="L9" s="257">
        <v>21</v>
      </c>
      <c r="M9" s="257">
        <f>G9*(1+L9/100)</f>
        <v>0</v>
      </c>
      <c r="N9" s="255">
        <v>0</v>
      </c>
      <c r="O9" s="255">
        <f>ROUND(E9*N9,2)</f>
        <v>0</v>
      </c>
      <c r="P9" s="255">
        <v>0</v>
      </c>
      <c r="Q9" s="255">
        <f>ROUND(E9*P9,2)</f>
        <v>0</v>
      </c>
      <c r="R9" s="257"/>
      <c r="S9" s="257" t="s">
        <v>298</v>
      </c>
      <c r="T9" s="258" t="s">
        <v>299</v>
      </c>
      <c r="U9" s="231">
        <v>0</v>
      </c>
      <c r="V9" s="231">
        <f>ROUND(E9*U9,2)</f>
        <v>0</v>
      </c>
      <c r="W9" s="231"/>
      <c r="X9" s="231" t="s">
        <v>176</v>
      </c>
      <c r="Y9" s="231" t="s">
        <v>177</v>
      </c>
      <c r="Z9" s="210"/>
      <c r="AA9" s="210"/>
      <c r="AB9" s="210"/>
      <c r="AC9" s="210"/>
      <c r="AD9" s="210"/>
      <c r="AE9" s="210"/>
      <c r="AF9" s="210"/>
      <c r="AG9" s="210" t="s">
        <v>544</v>
      </c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</row>
    <row r="10" spans="1:60" ht="20.399999999999999" outlineLevel="1" x14ac:dyDescent="0.25">
      <c r="A10" s="252">
        <v>2</v>
      </c>
      <c r="B10" s="253" t="s">
        <v>542</v>
      </c>
      <c r="C10" s="266" t="s">
        <v>545</v>
      </c>
      <c r="D10" s="254"/>
      <c r="E10" s="255">
        <v>0</v>
      </c>
      <c r="F10" s="256"/>
      <c r="G10" s="257">
        <f>ROUND(E10*F10,2)</f>
        <v>0</v>
      </c>
      <c r="H10" s="256"/>
      <c r="I10" s="257">
        <f>ROUND(E10*H10,2)</f>
        <v>0</v>
      </c>
      <c r="J10" s="256"/>
      <c r="K10" s="257">
        <f>ROUND(E10*J10,2)</f>
        <v>0</v>
      </c>
      <c r="L10" s="257">
        <v>21</v>
      </c>
      <c r="M10" s="257">
        <f>G10*(1+L10/100)</f>
        <v>0</v>
      </c>
      <c r="N10" s="255">
        <v>0</v>
      </c>
      <c r="O10" s="255">
        <f>ROUND(E10*N10,2)</f>
        <v>0</v>
      </c>
      <c r="P10" s="255">
        <v>0</v>
      </c>
      <c r="Q10" s="255">
        <f>ROUND(E10*P10,2)</f>
        <v>0</v>
      </c>
      <c r="R10" s="257"/>
      <c r="S10" s="257" t="s">
        <v>298</v>
      </c>
      <c r="T10" s="258" t="s">
        <v>299</v>
      </c>
      <c r="U10" s="231">
        <v>0</v>
      </c>
      <c r="V10" s="231">
        <f>ROUND(E10*U10,2)</f>
        <v>0</v>
      </c>
      <c r="W10" s="231"/>
      <c r="X10" s="231" t="s">
        <v>215</v>
      </c>
      <c r="Y10" s="231" t="s">
        <v>177</v>
      </c>
      <c r="Z10" s="210"/>
      <c r="AA10" s="210"/>
      <c r="AB10" s="210"/>
      <c r="AC10" s="210"/>
      <c r="AD10" s="210"/>
      <c r="AE10" s="210"/>
      <c r="AF10" s="210"/>
      <c r="AG10" s="210" t="s">
        <v>546</v>
      </c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</row>
    <row r="11" spans="1:60" ht="40.799999999999997" outlineLevel="1" x14ac:dyDescent="0.25">
      <c r="A11" s="243">
        <v>3</v>
      </c>
      <c r="B11" s="244" t="s">
        <v>542</v>
      </c>
      <c r="C11" s="262" t="s">
        <v>547</v>
      </c>
      <c r="D11" s="245"/>
      <c r="E11" s="246">
        <v>0</v>
      </c>
      <c r="F11" s="247"/>
      <c r="G11" s="248">
        <f>ROUND(E11*F11,2)</f>
        <v>0</v>
      </c>
      <c r="H11" s="247"/>
      <c r="I11" s="248">
        <f>ROUND(E11*H11,2)</f>
        <v>0</v>
      </c>
      <c r="J11" s="247"/>
      <c r="K11" s="248">
        <f>ROUND(E11*J11,2)</f>
        <v>0</v>
      </c>
      <c r="L11" s="248">
        <v>21</v>
      </c>
      <c r="M11" s="248">
        <f>G11*(1+L11/100)</f>
        <v>0</v>
      </c>
      <c r="N11" s="246">
        <v>0</v>
      </c>
      <c r="O11" s="246">
        <f>ROUND(E11*N11,2)</f>
        <v>0</v>
      </c>
      <c r="P11" s="246">
        <v>0</v>
      </c>
      <c r="Q11" s="246">
        <f>ROUND(E11*P11,2)</f>
        <v>0</v>
      </c>
      <c r="R11" s="248"/>
      <c r="S11" s="248" t="s">
        <v>298</v>
      </c>
      <c r="T11" s="249" t="s">
        <v>299</v>
      </c>
      <c r="U11" s="231">
        <v>0</v>
      </c>
      <c r="V11" s="231">
        <f>ROUND(E11*U11,2)</f>
        <v>0</v>
      </c>
      <c r="W11" s="231"/>
      <c r="X11" s="231" t="s">
        <v>548</v>
      </c>
      <c r="Y11" s="231" t="s">
        <v>177</v>
      </c>
      <c r="Z11" s="210"/>
      <c r="AA11" s="210"/>
      <c r="AB11" s="210"/>
      <c r="AC11" s="210"/>
      <c r="AD11" s="210"/>
      <c r="AE11" s="210"/>
      <c r="AF11" s="210"/>
      <c r="AG11" s="210" t="s">
        <v>549</v>
      </c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</row>
    <row r="12" spans="1:60" ht="31.2" outlineLevel="2" x14ac:dyDescent="0.25">
      <c r="A12" s="227"/>
      <c r="B12" s="228"/>
      <c r="C12" s="264" t="s">
        <v>550</v>
      </c>
      <c r="D12" s="250"/>
      <c r="E12" s="250"/>
      <c r="F12" s="250"/>
      <c r="G12" s="250"/>
      <c r="H12" s="231"/>
      <c r="I12" s="231"/>
      <c r="J12" s="231"/>
      <c r="K12" s="231"/>
      <c r="L12" s="231"/>
      <c r="M12" s="231"/>
      <c r="N12" s="230"/>
      <c r="O12" s="230"/>
      <c r="P12" s="230"/>
      <c r="Q12" s="230"/>
      <c r="R12" s="231"/>
      <c r="S12" s="231"/>
      <c r="T12" s="231"/>
      <c r="U12" s="231"/>
      <c r="V12" s="231"/>
      <c r="W12" s="231"/>
      <c r="X12" s="231"/>
      <c r="Y12" s="231"/>
      <c r="Z12" s="210"/>
      <c r="AA12" s="210"/>
      <c r="AB12" s="210"/>
      <c r="AC12" s="210"/>
      <c r="AD12" s="210"/>
      <c r="AE12" s="210"/>
      <c r="AF12" s="210"/>
      <c r="AG12" s="210" t="s">
        <v>188</v>
      </c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59" t="str">
        <f>C12</f>
        <v>standardů výrobku, technologie či materiálu. V tomto případě je uchazeč o dodávku  oprávněn v nabídce uvést i jiné, kvalitativně a technicky obdobné řešení, které splňuje minimálně požadované standardy a odpovídá uvedeným parametrům.</v>
      </c>
      <c r="BB12" s="210"/>
      <c r="BC12" s="210"/>
      <c r="BD12" s="210"/>
      <c r="BE12" s="210"/>
      <c r="BF12" s="210"/>
      <c r="BG12" s="210"/>
      <c r="BH12" s="210"/>
    </row>
    <row r="13" spans="1:60" ht="26.4" x14ac:dyDescent="0.25">
      <c r="A13" s="236" t="s">
        <v>170</v>
      </c>
      <c r="B13" s="237" t="s">
        <v>118</v>
      </c>
      <c r="C13" s="261" t="s">
        <v>119</v>
      </c>
      <c r="D13" s="238"/>
      <c r="E13" s="239"/>
      <c r="F13" s="240"/>
      <c r="G13" s="240">
        <f>SUMIF(AG14:AG86,"&lt;&gt;NOR",G14:G86)</f>
        <v>0</v>
      </c>
      <c r="H13" s="240"/>
      <c r="I13" s="240">
        <f>SUM(I14:I86)</f>
        <v>0</v>
      </c>
      <c r="J13" s="240"/>
      <c r="K13" s="240">
        <f>SUM(K14:K86)</f>
        <v>0</v>
      </c>
      <c r="L13" s="240"/>
      <c r="M13" s="240">
        <f>SUM(M14:M86)</f>
        <v>0</v>
      </c>
      <c r="N13" s="239"/>
      <c r="O13" s="239">
        <f>SUM(O14:O86)</f>
        <v>529.09999999999991</v>
      </c>
      <c r="P13" s="239"/>
      <c r="Q13" s="239">
        <f>SUM(Q14:Q86)</f>
        <v>0</v>
      </c>
      <c r="R13" s="240"/>
      <c r="S13" s="240"/>
      <c r="T13" s="241"/>
      <c r="U13" s="235"/>
      <c r="V13" s="235">
        <f>SUM(V14:V86)</f>
        <v>0</v>
      </c>
      <c r="W13" s="235"/>
      <c r="X13" s="235"/>
      <c r="Y13" s="235"/>
      <c r="AG13" t="s">
        <v>171</v>
      </c>
    </row>
    <row r="14" spans="1:60" outlineLevel="1" x14ac:dyDescent="0.25">
      <c r="A14" s="252">
        <v>4</v>
      </c>
      <c r="B14" s="253" t="s">
        <v>551</v>
      </c>
      <c r="C14" s="266" t="s">
        <v>552</v>
      </c>
      <c r="D14" s="254"/>
      <c r="E14" s="255">
        <v>0</v>
      </c>
      <c r="F14" s="256"/>
      <c r="G14" s="257">
        <f>ROUND(E14*F14,2)</f>
        <v>0</v>
      </c>
      <c r="H14" s="256"/>
      <c r="I14" s="257">
        <f>ROUND(E14*H14,2)</f>
        <v>0</v>
      </c>
      <c r="J14" s="256"/>
      <c r="K14" s="257">
        <f>ROUND(E14*J14,2)</f>
        <v>0</v>
      </c>
      <c r="L14" s="257">
        <v>21</v>
      </c>
      <c r="M14" s="257">
        <f>G14*(1+L14/100)</f>
        <v>0</v>
      </c>
      <c r="N14" s="255">
        <v>0</v>
      </c>
      <c r="O14" s="255">
        <f>ROUND(E14*N14,2)</f>
        <v>0</v>
      </c>
      <c r="P14" s="255">
        <v>0</v>
      </c>
      <c r="Q14" s="255">
        <f>ROUND(E14*P14,2)</f>
        <v>0</v>
      </c>
      <c r="R14" s="257"/>
      <c r="S14" s="257" t="s">
        <v>298</v>
      </c>
      <c r="T14" s="258" t="s">
        <v>299</v>
      </c>
      <c r="U14" s="231">
        <v>0</v>
      </c>
      <c r="V14" s="231">
        <f>ROUND(E14*U14,2)</f>
        <v>0</v>
      </c>
      <c r="W14" s="231"/>
      <c r="X14" s="231" t="s">
        <v>176</v>
      </c>
      <c r="Y14" s="231" t="s">
        <v>177</v>
      </c>
      <c r="Z14" s="210"/>
      <c r="AA14" s="210"/>
      <c r="AB14" s="210"/>
      <c r="AC14" s="210"/>
      <c r="AD14" s="210"/>
      <c r="AE14" s="210"/>
      <c r="AF14" s="210"/>
      <c r="AG14" s="210" t="s">
        <v>544</v>
      </c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</row>
    <row r="15" spans="1:60" outlineLevel="1" x14ac:dyDescent="0.25">
      <c r="A15" s="252">
        <v>5</v>
      </c>
      <c r="B15" s="253" t="s">
        <v>553</v>
      </c>
      <c r="C15" s="266" t="s">
        <v>554</v>
      </c>
      <c r="D15" s="254"/>
      <c r="E15" s="255">
        <v>0</v>
      </c>
      <c r="F15" s="256"/>
      <c r="G15" s="257">
        <f>ROUND(E15*F15,2)</f>
        <v>0</v>
      </c>
      <c r="H15" s="256"/>
      <c r="I15" s="257">
        <f>ROUND(E15*H15,2)</f>
        <v>0</v>
      </c>
      <c r="J15" s="256"/>
      <c r="K15" s="257">
        <f>ROUND(E15*J15,2)</f>
        <v>0</v>
      </c>
      <c r="L15" s="257">
        <v>21</v>
      </c>
      <c r="M15" s="257">
        <f>G15*(1+L15/100)</f>
        <v>0</v>
      </c>
      <c r="N15" s="255">
        <v>0</v>
      </c>
      <c r="O15" s="255">
        <f>ROUND(E15*N15,2)</f>
        <v>0</v>
      </c>
      <c r="P15" s="255">
        <v>0</v>
      </c>
      <c r="Q15" s="255">
        <f>ROUND(E15*P15,2)</f>
        <v>0</v>
      </c>
      <c r="R15" s="257"/>
      <c r="S15" s="257" t="s">
        <v>298</v>
      </c>
      <c r="T15" s="258" t="s">
        <v>299</v>
      </c>
      <c r="U15" s="231">
        <v>0</v>
      </c>
      <c r="V15" s="231">
        <f>ROUND(E15*U15,2)</f>
        <v>0</v>
      </c>
      <c r="W15" s="231"/>
      <c r="X15" s="231" t="s">
        <v>176</v>
      </c>
      <c r="Y15" s="231" t="s">
        <v>177</v>
      </c>
      <c r="Z15" s="210"/>
      <c r="AA15" s="210"/>
      <c r="AB15" s="210"/>
      <c r="AC15" s="210"/>
      <c r="AD15" s="210"/>
      <c r="AE15" s="210"/>
      <c r="AF15" s="210"/>
      <c r="AG15" s="210" t="s">
        <v>544</v>
      </c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</row>
    <row r="16" spans="1:60" outlineLevel="1" x14ac:dyDescent="0.25">
      <c r="A16" s="243">
        <v>6</v>
      </c>
      <c r="B16" s="244" t="s">
        <v>555</v>
      </c>
      <c r="C16" s="262" t="s">
        <v>556</v>
      </c>
      <c r="D16" s="245" t="s">
        <v>557</v>
      </c>
      <c r="E16" s="246">
        <v>1</v>
      </c>
      <c r="F16" s="247"/>
      <c r="G16" s="248">
        <f>ROUND(E16*F16,2)</f>
        <v>0</v>
      </c>
      <c r="H16" s="247"/>
      <c r="I16" s="248">
        <f>ROUND(E16*H16,2)</f>
        <v>0</v>
      </c>
      <c r="J16" s="247"/>
      <c r="K16" s="248">
        <f>ROUND(E16*J16,2)</f>
        <v>0</v>
      </c>
      <c r="L16" s="248">
        <v>21</v>
      </c>
      <c r="M16" s="248">
        <f>G16*(1+L16/100)</f>
        <v>0</v>
      </c>
      <c r="N16" s="246">
        <v>150</v>
      </c>
      <c r="O16" s="246">
        <f>ROUND(E16*N16,2)</f>
        <v>150</v>
      </c>
      <c r="P16" s="246">
        <v>0</v>
      </c>
      <c r="Q16" s="246">
        <f>ROUND(E16*P16,2)</f>
        <v>0</v>
      </c>
      <c r="R16" s="248"/>
      <c r="S16" s="248" t="s">
        <v>298</v>
      </c>
      <c r="T16" s="249" t="s">
        <v>299</v>
      </c>
      <c r="U16" s="231">
        <v>0</v>
      </c>
      <c r="V16" s="231">
        <f>ROUND(E16*U16,2)</f>
        <v>0</v>
      </c>
      <c r="W16" s="231"/>
      <c r="X16" s="231" t="s">
        <v>176</v>
      </c>
      <c r="Y16" s="231" t="s">
        <v>177</v>
      </c>
      <c r="Z16" s="210"/>
      <c r="AA16" s="210"/>
      <c r="AB16" s="210"/>
      <c r="AC16" s="210"/>
      <c r="AD16" s="210"/>
      <c r="AE16" s="210"/>
      <c r="AF16" s="210"/>
      <c r="AG16" s="210" t="s">
        <v>544</v>
      </c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</row>
    <row r="17" spans="1:60" outlineLevel="2" x14ac:dyDescent="0.25">
      <c r="A17" s="227"/>
      <c r="B17" s="228"/>
      <c r="C17" s="263" t="s">
        <v>558</v>
      </c>
      <c r="D17" s="233"/>
      <c r="E17" s="234"/>
      <c r="F17" s="231"/>
      <c r="G17" s="231"/>
      <c r="H17" s="231"/>
      <c r="I17" s="231"/>
      <c r="J17" s="231"/>
      <c r="K17" s="231"/>
      <c r="L17" s="231"/>
      <c r="M17" s="231"/>
      <c r="N17" s="230"/>
      <c r="O17" s="230"/>
      <c r="P17" s="230"/>
      <c r="Q17" s="230"/>
      <c r="R17" s="231"/>
      <c r="S17" s="231"/>
      <c r="T17" s="231"/>
      <c r="U17" s="231"/>
      <c r="V17" s="231"/>
      <c r="W17" s="231"/>
      <c r="X17" s="231"/>
      <c r="Y17" s="231"/>
      <c r="Z17" s="210"/>
      <c r="AA17" s="210"/>
      <c r="AB17" s="210"/>
      <c r="AC17" s="210"/>
      <c r="AD17" s="210"/>
      <c r="AE17" s="210"/>
      <c r="AF17" s="210"/>
      <c r="AG17" s="210" t="s">
        <v>180</v>
      </c>
      <c r="AH17" s="210">
        <v>0</v>
      </c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</row>
    <row r="18" spans="1:60" outlineLevel="3" x14ac:dyDescent="0.25">
      <c r="A18" s="227"/>
      <c r="B18" s="228"/>
      <c r="C18" s="263" t="s">
        <v>559</v>
      </c>
      <c r="D18" s="233"/>
      <c r="E18" s="234"/>
      <c r="F18" s="231"/>
      <c r="G18" s="231"/>
      <c r="H18" s="231"/>
      <c r="I18" s="231"/>
      <c r="J18" s="231"/>
      <c r="K18" s="231"/>
      <c r="L18" s="231"/>
      <c r="M18" s="231"/>
      <c r="N18" s="230"/>
      <c r="O18" s="230"/>
      <c r="P18" s="230"/>
      <c r="Q18" s="230"/>
      <c r="R18" s="231"/>
      <c r="S18" s="231"/>
      <c r="T18" s="231"/>
      <c r="U18" s="231"/>
      <c r="V18" s="231"/>
      <c r="W18" s="231"/>
      <c r="X18" s="231"/>
      <c r="Y18" s="231"/>
      <c r="Z18" s="210"/>
      <c r="AA18" s="210"/>
      <c r="AB18" s="210"/>
      <c r="AC18" s="210"/>
      <c r="AD18" s="210"/>
      <c r="AE18" s="210"/>
      <c r="AF18" s="210"/>
      <c r="AG18" s="210" t="s">
        <v>180</v>
      </c>
      <c r="AH18" s="210">
        <v>0</v>
      </c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</row>
    <row r="19" spans="1:60" outlineLevel="3" x14ac:dyDescent="0.25">
      <c r="A19" s="227"/>
      <c r="B19" s="228"/>
      <c r="C19" s="263" t="s">
        <v>560</v>
      </c>
      <c r="D19" s="233"/>
      <c r="E19" s="234"/>
      <c r="F19" s="231"/>
      <c r="G19" s="231"/>
      <c r="H19" s="231"/>
      <c r="I19" s="231"/>
      <c r="J19" s="231"/>
      <c r="K19" s="231"/>
      <c r="L19" s="231"/>
      <c r="M19" s="231"/>
      <c r="N19" s="230"/>
      <c r="O19" s="230"/>
      <c r="P19" s="230"/>
      <c r="Q19" s="230"/>
      <c r="R19" s="231"/>
      <c r="S19" s="231"/>
      <c r="T19" s="231"/>
      <c r="U19" s="231"/>
      <c r="V19" s="231"/>
      <c r="W19" s="231"/>
      <c r="X19" s="231"/>
      <c r="Y19" s="231"/>
      <c r="Z19" s="210"/>
      <c r="AA19" s="210"/>
      <c r="AB19" s="210"/>
      <c r="AC19" s="210"/>
      <c r="AD19" s="210"/>
      <c r="AE19" s="210"/>
      <c r="AF19" s="210"/>
      <c r="AG19" s="210" t="s">
        <v>180</v>
      </c>
      <c r="AH19" s="210">
        <v>0</v>
      </c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10"/>
      <c r="BB19" s="210"/>
      <c r="BC19" s="210"/>
      <c r="BD19" s="210"/>
      <c r="BE19" s="210"/>
      <c r="BF19" s="210"/>
      <c r="BG19" s="210"/>
      <c r="BH19" s="210"/>
    </row>
    <row r="20" spans="1:60" outlineLevel="3" x14ac:dyDescent="0.25">
      <c r="A20" s="227"/>
      <c r="B20" s="228"/>
      <c r="C20" s="263" t="s">
        <v>561</v>
      </c>
      <c r="D20" s="233"/>
      <c r="E20" s="234"/>
      <c r="F20" s="231"/>
      <c r="G20" s="231"/>
      <c r="H20" s="231"/>
      <c r="I20" s="231"/>
      <c r="J20" s="231"/>
      <c r="K20" s="231"/>
      <c r="L20" s="231"/>
      <c r="M20" s="231"/>
      <c r="N20" s="230"/>
      <c r="O20" s="230"/>
      <c r="P20" s="230"/>
      <c r="Q20" s="230"/>
      <c r="R20" s="231"/>
      <c r="S20" s="231"/>
      <c r="T20" s="231"/>
      <c r="U20" s="231"/>
      <c r="V20" s="231"/>
      <c r="W20" s="231"/>
      <c r="X20" s="231"/>
      <c r="Y20" s="231"/>
      <c r="Z20" s="210"/>
      <c r="AA20" s="210"/>
      <c r="AB20" s="210"/>
      <c r="AC20" s="210"/>
      <c r="AD20" s="210"/>
      <c r="AE20" s="210"/>
      <c r="AF20" s="210"/>
      <c r="AG20" s="210" t="s">
        <v>180</v>
      </c>
      <c r="AH20" s="210">
        <v>0</v>
      </c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</row>
    <row r="21" spans="1:60" outlineLevel="3" x14ac:dyDescent="0.25">
      <c r="A21" s="227"/>
      <c r="B21" s="228"/>
      <c r="C21" s="263" t="s">
        <v>562</v>
      </c>
      <c r="D21" s="233"/>
      <c r="E21" s="234"/>
      <c r="F21" s="231"/>
      <c r="G21" s="231"/>
      <c r="H21" s="231"/>
      <c r="I21" s="231"/>
      <c r="J21" s="231"/>
      <c r="K21" s="231"/>
      <c r="L21" s="231"/>
      <c r="M21" s="231"/>
      <c r="N21" s="230"/>
      <c r="O21" s="230"/>
      <c r="P21" s="230"/>
      <c r="Q21" s="230"/>
      <c r="R21" s="231"/>
      <c r="S21" s="231"/>
      <c r="T21" s="231"/>
      <c r="U21" s="231"/>
      <c r="V21" s="231"/>
      <c r="W21" s="231"/>
      <c r="X21" s="231"/>
      <c r="Y21" s="231"/>
      <c r="Z21" s="210"/>
      <c r="AA21" s="210"/>
      <c r="AB21" s="210"/>
      <c r="AC21" s="210"/>
      <c r="AD21" s="210"/>
      <c r="AE21" s="210"/>
      <c r="AF21" s="210"/>
      <c r="AG21" s="210" t="s">
        <v>180</v>
      </c>
      <c r="AH21" s="210">
        <v>0</v>
      </c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</row>
    <row r="22" spans="1:60" outlineLevel="3" x14ac:dyDescent="0.25">
      <c r="A22" s="227"/>
      <c r="B22" s="228"/>
      <c r="C22" s="263" t="s">
        <v>563</v>
      </c>
      <c r="D22" s="233"/>
      <c r="E22" s="234"/>
      <c r="F22" s="231"/>
      <c r="G22" s="231"/>
      <c r="H22" s="231"/>
      <c r="I22" s="231"/>
      <c r="J22" s="231"/>
      <c r="K22" s="231"/>
      <c r="L22" s="231"/>
      <c r="M22" s="231"/>
      <c r="N22" s="230"/>
      <c r="O22" s="230"/>
      <c r="P22" s="230"/>
      <c r="Q22" s="230"/>
      <c r="R22" s="231"/>
      <c r="S22" s="231"/>
      <c r="T22" s="231"/>
      <c r="U22" s="231"/>
      <c r="V22" s="231"/>
      <c r="W22" s="231"/>
      <c r="X22" s="231"/>
      <c r="Y22" s="231"/>
      <c r="Z22" s="210"/>
      <c r="AA22" s="210"/>
      <c r="AB22" s="210"/>
      <c r="AC22" s="210"/>
      <c r="AD22" s="210"/>
      <c r="AE22" s="210"/>
      <c r="AF22" s="210"/>
      <c r="AG22" s="210" t="s">
        <v>180</v>
      </c>
      <c r="AH22" s="210">
        <v>0</v>
      </c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</row>
    <row r="23" spans="1:60" outlineLevel="3" x14ac:dyDescent="0.25">
      <c r="A23" s="227"/>
      <c r="B23" s="228"/>
      <c r="C23" s="263" t="s">
        <v>564</v>
      </c>
      <c r="D23" s="233"/>
      <c r="E23" s="234"/>
      <c r="F23" s="231"/>
      <c r="G23" s="231"/>
      <c r="H23" s="231"/>
      <c r="I23" s="231"/>
      <c r="J23" s="231"/>
      <c r="K23" s="231"/>
      <c r="L23" s="231"/>
      <c r="M23" s="231"/>
      <c r="N23" s="230"/>
      <c r="O23" s="230"/>
      <c r="P23" s="230"/>
      <c r="Q23" s="230"/>
      <c r="R23" s="231"/>
      <c r="S23" s="231"/>
      <c r="T23" s="231"/>
      <c r="U23" s="231"/>
      <c r="V23" s="231"/>
      <c r="W23" s="231"/>
      <c r="X23" s="231"/>
      <c r="Y23" s="231"/>
      <c r="Z23" s="210"/>
      <c r="AA23" s="210"/>
      <c r="AB23" s="210"/>
      <c r="AC23" s="210"/>
      <c r="AD23" s="210"/>
      <c r="AE23" s="210"/>
      <c r="AF23" s="210"/>
      <c r="AG23" s="210" t="s">
        <v>180</v>
      </c>
      <c r="AH23" s="210">
        <v>0</v>
      </c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</row>
    <row r="24" spans="1:60" outlineLevel="3" x14ac:dyDescent="0.25">
      <c r="A24" s="227"/>
      <c r="B24" s="228"/>
      <c r="C24" s="263" t="s">
        <v>565</v>
      </c>
      <c r="D24" s="233"/>
      <c r="E24" s="234"/>
      <c r="F24" s="231"/>
      <c r="G24" s="231"/>
      <c r="H24" s="231"/>
      <c r="I24" s="231"/>
      <c r="J24" s="231"/>
      <c r="K24" s="231"/>
      <c r="L24" s="231"/>
      <c r="M24" s="231"/>
      <c r="N24" s="230"/>
      <c r="O24" s="230"/>
      <c r="P24" s="230"/>
      <c r="Q24" s="230"/>
      <c r="R24" s="231"/>
      <c r="S24" s="231"/>
      <c r="T24" s="231"/>
      <c r="U24" s="231"/>
      <c r="V24" s="231"/>
      <c r="W24" s="231"/>
      <c r="X24" s="231"/>
      <c r="Y24" s="231"/>
      <c r="Z24" s="210"/>
      <c r="AA24" s="210"/>
      <c r="AB24" s="210"/>
      <c r="AC24" s="210"/>
      <c r="AD24" s="210"/>
      <c r="AE24" s="210"/>
      <c r="AF24" s="210"/>
      <c r="AG24" s="210" t="s">
        <v>180</v>
      </c>
      <c r="AH24" s="210">
        <v>0</v>
      </c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</row>
    <row r="25" spans="1:60" outlineLevel="3" x14ac:dyDescent="0.25">
      <c r="A25" s="227"/>
      <c r="B25" s="228"/>
      <c r="C25" s="263" t="s">
        <v>566</v>
      </c>
      <c r="D25" s="233"/>
      <c r="E25" s="234"/>
      <c r="F25" s="231"/>
      <c r="G25" s="231"/>
      <c r="H25" s="231"/>
      <c r="I25" s="231"/>
      <c r="J25" s="231"/>
      <c r="K25" s="231"/>
      <c r="L25" s="231"/>
      <c r="M25" s="231"/>
      <c r="N25" s="230"/>
      <c r="O25" s="230"/>
      <c r="P25" s="230"/>
      <c r="Q25" s="230"/>
      <c r="R25" s="231"/>
      <c r="S25" s="231"/>
      <c r="T25" s="231"/>
      <c r="U25" s="231"/>
      <c r="V25" s="231"/>
      <c r="W25" s="231"/>
      <c r="X25" s="231"/>
      <c r="Y25" s="231"/>
      <c r="Z25" s="210"/>
      <c r="AA25" s="210"/>
      <c r="AB25" s="210"/>
      <c r="AC25" s="210"/>
      <c r="AD25" s="210"/>
      <c r="AE25" s="210"/>
      <c r="AF25" s="210"/>
      <c r="AG25" s="210" t="s">
        <v>180</v>
      </c>
      <c r="AH25" s="210">
        <v>0</v>
      </c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</row>
    <row r="26" spans="1:60" outlineLevel="3" x14ac:dyDescent="0.25">
      <c r="A26" s="227"/>
      <c r="B26" s="228"/>
      <c r="C26" s="263" t="s">
        <v>567</v>
      </c>
      <c r="D26" s="233"/>
      <c r="E26" s="234"/>
      <c r="F26" s="231"/>
      <c r="G26" s="231"/>
      <c r="H26" s="231"/>
      <c r="I26" s="231"/>
      <c r="J26" s="231"/>
      <c r="K26" s="231"/>
      <c r="L26" s="231"/>
      <c r="M26" s="231"/>
      <c r="N26" s="230"/>
      <c r="O26" s="230"/>
      <c r="P26" s="230"/>
      <c r="Q26" s="230"/>
      <c r="R26" s="231"/>
      <c r="S26" s="231"/>
      <c r="T26" s="231"/>
      <c r="U26" s="231"/>
      <c r="V26" s="231"/>
      <c r="W26" s="231"/>
      <c r="X26" s="231"/>
      <c r="Y26" s="231"/>
      <c r="Z26" s="210"/>
      <c r="AA26" s="210"/>
      <c r="AB26" s="210"/>
      <c r="AC26" s="210"/>
      <c r="AD26" s="210"/>
      <c r="AE26" s="210"/>
      <c r="AF26" s="210"/>
      <c r="AG26" s="210" t="s">
        <v>180</v>
      </c>
      <c r="AH26" s="210">
        <v>0</v>
      </c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</row>
    <row r="27" spans="1:60" outlineLevel="3" x14ac:dyDescent="0.25">
      <c r="A27" s="227"/>
      <c r="B27" s="228"/>
      <c r="C27" s="263" t="s">
        <v>568</v>
      </c>
      <c r="D27" s="233"/>
      <c r="E27" s="234"/>
      <c r="F27" s="231"/>
      <c r="G27" s="231"/>
      <c r="H27" s="231"/>
      <c r="I27" s="231"/>
      <c r="J27" s="231"/>
      <c r="K27" s="231"/>
      <c r="L27" s="231"/>
      <c r="M27" s="231"/>
      <c r="N27" s="230"/>
      <c r="O27" s="230"/>
      <c r="P27" s="230"/>
      <c r="Q27" s="230"/>
      <c r="R27" s="231"/>
      <c r="S27" s="231"/>
      <c r="T27" s="231"/>
      <c r="U27" s="231"/>
      <c r="V27" s="231"/>
      <c r="W27" s="231"/>
      <c r="X27" s="231"/>
      <c r="Y27" s="231"/>
      <c r="Z27" s="210"/>
      <c r="AA27" s="210"/>
      <c r="AB27" s="210"/>
      <c r="AC27" s="210"/>
      <c r="AD27" s="210"/>
      <c r="AE27" s="210"/>
      <c r="AF27" s="210"/>
      <c r="AG27" s="210" t="s">
        <v>180</v>
      </c>
      <c r="AH27" s="210">
        <v>0</v>
      </c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</row>
    <row r="28" spans="1:60" ht="20.399999999999999" outlineLevel="3" x14ac:dyDescent="0.25">
      <c r="A28" s="227"/>
      <c r="B28" s="228"/>
      <c r="C28" s="263" t="s">
        <v>569</v>
      </c>
      <c r="D28" s="233"/>
      <c r="E28" s="234"/>
      <c r="F28" s="231"/>
      <c r="G28" s="231"/>
      <c r="H28" s="231"/>
      <c r="I28" s="231"/>
      <c r="J28" s="231"/>
      <c r="K28" s="231"/>
      <c r="L28" s="231"/>
      <c r="M28" s="231"/>
      <c r="N28" s="230"/>
      <c r="O28" s="230"/>
      <c r="P28" s="230"/>
      <c r="Q28" s="230"/>
      <c r="R28" s="231"/>
      <c r="S28" s="231"/>
      <c r="T28" s="231"/>
      <c r="U28" s="231"/>
      <c r="V28" s="231"/>
      <c r="W28" s="231"/>
      <c r="X28" s="231"/>
      <c r="Y28" s="231"/>
      <c r="Z28" s="210"/>
      <c r="AA28" s="210"/>
      <c r="AB28" s="210"/>
      <c r="AC28" s="210"/>
      <c r="AD28" s="210"/>
      <c r="AE28" s="210"/>
      <c r="AF28" s="210"/>
      <c r="AG28" s="210" t="s">
        <v>180</v>
      </c>
      <c r="AH28" s="210">
        <v>0</v>
      </c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</row>
    <row r="29" spans="1:60" outlineLevel="3" x14ac:dyDescent="0.25">
      <c r="A29" s="227"/>
      <c r="B29" s="228"/>
      <c r="C29" s="263" t="s">
        <v>570</v>
      </c>
      <c r="D29" s="233"/>
      <c r="E29" s="234"/>
      <c r="F29" s="231"/>
      <c r="G29" s="231"/>
      <c r="H29" s="231"/>
      <c r="I29" s="231"/>
      <c r="J29" s="231"/>
      <c r="K29" s="231"/>
      <c r="L29" s="231"/>
      <c r="M29" s="231"/>
      <c r="N29" s="230"/>
      <c r="O29" s="230"/>
      <c r="P29" s="230"/>
      <c r="Q29" s="230"/>
      <c r="R29" s="231"/>
      <c r="S29" s="231"/>
      <c r="T29" s="231"/>
      <c r="U29" s="231"/>
      <c r="V29" s="231"/>
      <c r="W29" s="231"/>
      <c r="X29" s="231"/>
      <c r="Y29" s="231"/>
      <c r="Z29" s="210"/>
      <c r="AA29" s="210"/>
      <c r="AB29" s="210"/>
      <c r="AC29" s="210"/>
      <c r="AD29" s="210"/>
      <c r="AE29" s="210"/>
      <c r="AF29" s="210"/>
      <c r="AG29" s="210" t="s">
        <v>180</v>
      </c>
      <c r="AH29" s="210">
        <v>0</v>
      </c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0"/>
      <c r="BF29" s="210"/>
      <c r="BG29" s="210"/>
      <c r="BH29" s="210"/>
    </row>
    <row r="30" spans="1:60" ht="30.6" outlineLevel="3" x14ac:dyDescent="0.25">
      <c r="A30" s="227"/>
      <c r="B30" s="228"/>
      <c r="C30" s="263" t="s">
        <v>571</v>
      </c>
      <c r="D30" s="233"/>
      <c r="E30" s="234"/>
      <c r="F30" s="231"/>
      <c r="G30" s="231"/>
      <c r="H30" s="231"/>
      <c r="I30" s="231"/>
      <c r="J30" s="231"/>
      <c r="K30" s="231"/>
      <c r="L30" s="231"/>
      <c r="M30" s="231"/>
      <c r="N30" s="230"/>
      <c r="O30" s="230"/>
      <c r="P30" s="230"/>
      <c r="Q30" s="230"/>
      <c r="R30" s="231"/>
      <c r="S30" s="231"/>
      <c r="T30" s="231"/>
      <c r="U30" s="231"/>
      <c r="V30" s="231"/>
      <c r="W30" s="231"/>
      <c r="X30" s="231"/>
      <c r="Y30" s="231"/>
      <c r="Z30" s="210"/>
      <c r="AA30" s="210"/>
      <c r="AB30" s="210"/>
      <c r="AC30" s="210"/>
      <c r="AD30" s="210"/>
      <c r="AE30" s="210"/>
      <c r="AF30" s="210"/>
      <c r="AG30" s="210" t="s">
        <v>180</v>
      </c>
      <c r="AH30" s="210">
        <v>0</v>
      </c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</row>
    <row r="31" spans="1:60" outlineLevel="3" x14ac:dyDescent="0.25">
      <c r="A31" s="227"/>
      <c r="B31" s="228"/>
      <c r="C31" s="263" t="s">
        <v>572</v>
      </c>
      <c r="D31" s="233"/>
      <c r="E31" s="234"/>
      <c r="F31" s="231"/>
      <c r="G31" s="231"/>
      <c r="H31" s="231"/>
      <c r="I31" s="231"/>
      <c r="J31" s="231"/>
      <c r="K31" s="231"/>
      <c r="L31" s="231"/>
      <c r="M31" s="231"/>
      <c r="N31" s="230"/>
      <c r="O31" s="230"/>
      <c r="P31" s="230"/>
      <c r="Q31" s="230"/>
      <c r="R31" s="231"/>
      <c r="S31" s="231"/>
      <c r="T31" s="231"/>
      <c r="U31" s="231"/>
      <c r="V31" s="231"/>
      <c r="W31" s="231"/>
      <c r="X31" s="231"/>
      <c r="Y31" s="231"/>
      <c r="Z31" s="210"/>
      <c r="AA31" s="210"/>
      <c r="AB31" s="210"/>
      <c r="AC31" s="210"/>
      <c r="AD31" s="210"/>
      <c r="AE31" s="210"/>
      <c r="AF31" s="210"/>
      <c r="AG31" s="210" t="s">
        <v>180</v>
      </c>
      <c r="AH31" s="210">
        <v>0</v>
      </c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</row>
    <row r="32" spans="1:60" ht="20.399999999999999" outlineLevel="3" x14ac:dyDescent="0.25">
      <c r="A32" s="227"/>
      <c r="B32" s="228"/>
      <c r="C32" s="263" t="s">
        <v>573</v>
      </c>
      <c r="D32" s="233"/>
      <c r="E32" s="234"/>
      <c r="F32" s="231"/>
      <c r="G32" s="231"/>
      <c r="H32" s="231"/>
      <c r="I32" s="231"/>
      <c r="J32" s="231"/>
      <c r="K32" s="231"/>
      <c r="L32" s="231"/>
      <c r="M32" s="231"/>
      <c r="N32" s="230"/>
      <c r="O32" s="230"/>
      <c r="P32" s="230"/>
      <c r="Q32" s="230"/>
      <c r="R32" s="231"/>
      <c r="S32" s="231"/>
      <c r="T32" s="231"/>
      <c r="U32" s="231"/>
      <c r="V32" s="231"/>
      <c r="W32" s="231"/>
      <c r="X32" s="231"/>
      <c r="Y32" s="231"/>
      <c r="Z32" s="210"/>
      <c r="AA32" s="210"/>
      <c r="AB32" s="210"/>
      <c r="AC32" s="210"/>
      <c r="AD32" s="210"/>
      <c r="AE32" s="210"/>
      <c r="AF32" s="210"/>
      <c r="AG32" s="210" t="s">
        <v>180</v>
      </c>
      <c r="AH32" s="210">
        <v>0</v>
      </c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</row>
    <row r="33" spans="1:60" outlineLevel="3" x14ac:dyDescent="0.25">
      <c r="A33" s="227"/>
      <c r="B33" s="228"/>
      <c r="C33" s="263" t="s">
        <v>574</v>
      </c>
      <c r="D33" s="233"/>
      <c r="E33" s="234"/>
      <c r="F33" s="231"/>
      <c r="G33" s="231"/>
      <c r="H33" s="231"/>
      <c r="I33" s="231"/>
      <c r="J33" s="231"/>
      <c r="K33" s="231"/>
      <c r="L33" s="231"/>
      <c r="M33" s="231"/>
      <c r="N33" s="230"/>
      <c r="O33" s="230"/>
      <c r="P33" s="230"/>
      <c r="Q33" s="230"/>
      <c r="R33" s="231"/>
      <c r="S33" s="231"/>
      <c r="T33" s="231"/>
      <c r="U33" s="231"/>
      <c r="V33" s="231"/>
      <c r="W33" s="231"/>
      <c r="X33" s="231"/>
      <c r="Y33" s="231"/>
      <c r="Z33" s="210"/>
      <c r="AA33" s="210"/>
      <c r="AB33" s="210"/>
      <c r="AC33" s="210"/>
      <c r="AD33" s="210"/>
      <c r="AE33" s="210"/>
      <c r="AF33" s="210"/>
      <c r="AG33" s="210" t="s">
        <v>180</v>
      </c>
      <c r="AH33" s="210">
        <v>0</v>
      </c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10"/>
      <c r="BB33" s="210"/>
      <c r="BC33" s="210"/>
      <c r="BD33" s="210"/>
      <c r="BE33" s="210"/>
      <c r="BF33" s="210"/>
      <c r="BG33" s="210"/>
      <c r="BH33" s="210"/>
    </row>
    <row r="34" spans="1:60" outlineLevel="3" x14ac:dyDescent="0.25">
      <c r="A34" s="227"/>
      <c r="B34" s="228"/>
      <c r="C34" s="263" t="s">
        <v>575</v>
      </c>
      <c r="D34" s="233"/>
      <c r="E34" s="234"/>
      <c r="F34" s="231"/>
      <c r="G34" s="231"/>
      <c r="H34" s="231"/>
      <c r="I34" s="231"/>
      <c r="J34" s="231"/>
      <c r="K34" s="231"/>
      <c r="L34" s="231"/>
      <c r="M34" s="231"/>
      <c r="N34" s="230"/>
      <c r="O34" s="230"/>
      <c r="P34" s="230"/>
      <c r="Q34" s="230"/>
      <c r="R34" s="231"/>
      <c r="S34" s="231"/>
      <c r="T34" s="231"/>
      <c r="U34" s="231"/>
      <c r="V34" s="231"/>
      <c r="W34" s="231"/>
      <c r="X34" s="231"/>
      <c r="Y34" s="231"/>
      <c r="Z34" s="210"/>
      <c r="AA34" s="210"/>
      <c r="AB34" s="210"/>
      <c r="AC34" s="210"/>
      <c r="AD34" s="210"/>
      <c r="AE34" s="210"/>
      <c r="AF34" s="210"/>
      <c r="AG34" s="210" t="s">
        <v>180</v>
      </c>
      <c r="AH34" s="210">
        <v>0</v>
      </c>
      <c r="AI34" s="210"/>
      <c r="AJ34" s="210"/>
      <c r="AK34" s="210"/>
      <c r="AL34" s="210"/>
      <c r="AM34" s="210"/>
      <c r="AN34" s="210"/>
      <c r="AO34" s="210"/>
      <c r="AP34" s="210"/>
      <c r="AQ34" s="210"/>
      <c r="AR34" s="210"/>
      <c r="AS34" s="210"/>
      <c r="AT34" s="210"/>
      <c r="AU34" s="210"/>
      <c r="AV34" s="210"/>
      <c r="AW34" s="210"/>
      <c r="AX34" s="210"/>
      <c r="AY34" s="210"/>
      <c r="AZ34" s="210"/>
      <c r="BA34" s="210"/>
      <c r="BB34" s="210"/>
      <c r="BC34" s="210"/>
      <c r="BD34" s="210"/>
      <c r="BE34" s="210"/>
      <c r="BF34" s="210"/>
      <c r="BG34" s="210"/>
      <c r="BH34" s="210"/>
    </row>
    <row r="35" spans="1:60" outlineLevel="3" x14ac:dyDescent="0.25">
      <c r="A35" s="227"/>
      <c r="B35" s="228"/>
      <c r="C35" s="263" t="s">
        <v>72</v>
      </c>
      <c r="D35" s="233"/>
      <c r="E35" s="234">
        <v>1</v>
      </c>
      <c r="F35" s="231"/>
      <c r="G35" s="231"/>
      <c r="H35" s="231"/>
      <c r="I35" s="231"/>
      <c r="J35" s="231"/>
      <c r="K35" s="231"/>
      <c r="L35" s="231"/>
      <c r="M35" s="231"/>
      <c r="N35" s="230"/>
      <c r="O35" s="230"/>
      <c r="P35" s="230"/>
      <c r="Q35" s="230"/>
      <c r="R35" s="231"/>
      <c r="S35" s="231"/>
      <c r="T35" s="231"/>
      <c r="U35" s="231"/>
      <c r="V35" s="231"/>
      <c r="W35" s="231"/>
      <c r="X35" s="231"/>
      <c r="Y35" s="231"/>
      <c r="Z35" s="210"/>
      <c r="AA35" s="210"/>
      <c r="AB35" s="210"/>
      <c r="AC35" s="210"/>
      <c r="AD35" s="210"/>
      <c r="AE35" s="210"/>
      <c r="AF35" s="210"/>
      <c r="AG35" s="210" t="s">
        <v>180</v>
      </c>
      <c r="AH35" s="210">
        <v>0</v>
      </c>
      <c r="AI35" s="210"/>
      <c r="AJ35" s="210"/>
      <c r="AK35" s="210"/>
      <c r="AL35" s="210"/>
      <c r="AM35" s="210"/>
      <c r="AN35" s="210"/>
      <c r="AO35" s="210"/>
      <c r="AP35" s="210"/>
      <c r="AQ35" s="210"/>
      <c r="AR35" s="210"/>
      <c r="AS35" s="210"/>
      <c r="AT35" s="210"/>
      <c r="AU35" s="210"/>
      <c r="AV35" s="210"/>
      <c r="AW35" s="210"/>
      <c r="AX35" s="210"/>
      <c r="AY35" s="210"/>
      <c r="AZ35" s="210"/>
      <c r="BA35" s="210"/>
      <c r="BB35" s="210"/>
      <c r="BC35" s="210"/>
      <c r="BD35" s="210"/>
      <c r="BE35" s="210"/>
      <c r="BF35" s="210"/>
      <c r="BG35" s="210"/>
      <c r="BH35" s="210"/>
    </row>
    <row r="36" spans="1:60" ht="30.6" outlineLevel="1" x14ac:dyDescent="0.25">
      <c r="A36" s="252">
        <v>7</v>
      </c>
      <c r="B36" s="253" t="s">
        <v>576</v>
      </c>
      <c r="C36" s="266" t="s">
        <v>577</v>
      </c>
      <c r="D36" s="254" t="s">
        <v>557</v>
      </c>
      <c r="E36" s="255">
        <v>1</v>
      </c>
      <c r="F36" s="256"/>
      <c r="G36" s="257">
        <f>ROUND(E36*F36,2)</f>
        <v>0</v>
      </c>
      <c r="H36" s="256"/>
      <c r="I36" s="257">
        <f>ROUND(E36*H36,2)</f>
        <v>0</v>
      </c>
      <c r="J36" s="256"/>
      <c r="K36" s="257">
        <f>ROUND(E36*J36,2)</f>
        <v>0</v>
      </c>
      <c r="L36" s="257">
        <v>21</v>
      </c>
      <c r="M36" s="257">
        <f>G36*(1+L36/100)</f>
        <v>0</v>
      </c>
      <c r="N36" s="255">
        <v>0</v>
      </c>
      <c r="O36" s="255">
        <f>ROUND(E36*N36,2)</f>
        <v>0</v>
      </c>
      <c r="P36" s="255">
        <v>0</v>
      </c>
      <c r="Q36" s="255">
        <f>ROUND(E36*P36,2)</f>
        <v>0</v>
      </c>
      <c r="R36" s="257"/>
      <c r="S36" s="257" t="s">
        <v>298</v>
      </c>
      <c r="T36" s="258" t="s">
        <v>299</v>
      </c>
      <c r="U36" s="231">
        <v>0</v>
      </c>
      <c r="V36" s="231">
        <f>ROUND(E36*U36,2)</f>
        <v>0</v>
      </c>
      <c r="W36" s="231"/>
      <c r="X36" s="231" t="s">
        <v>215</v>
      </c>
      <c r="Y36" s="231" t="s">
        <v>177</v>
      </c>
      <c r="Z36" s="210"/>
      <c r="AA36" s="210"/>
      <c r="AB36" s="210"/>
      <c r="AC36" s="210"/>
      <c r="AD36" s="210"/>
      <c r="AE36" s="210"/>
      <c r="AF36" s="210"/>
      <c r="AG36" s="210" t="s">
        <v>546</v>
      </c>
      <c r="AH36" s="210"/>
      <c r="AI36" s="210"/>
      <c r="AJ36" s="210"/>
      <c r="AK36" s="210"/>
      <c r="AL36" s="210"/>
      <c r="AM36" s="210"/>
      <c r="AN36" s="210"/>
      <c r="AO36" s="210"/>
      <c r="AP36" s="210"/>
      <c r="AQ36" s="210"/>
      <c r="AR36" s="210"/>
      <c r="AS36" s="210"/>
      <c r="AT36" s="210"/>
      <c r="AU36" s="210"/>
      <c r="AV36" s="210"/>
      <c r="AW36" s="210"/>
      <c r="AX36" s="210"/>
      <c r="AY36" s="210"/>
      <c r="AZ36" s="210"/>
      <c r="BA36" s="210"/>
      <c r="BB36" s="210"/>
      <c r="BC36" s="210"/>
      <c r="BD36" s="210"/>
      <c r="BE36" s="210"/>
      <c r="BF36" s="210"/>
      <c r="BG36" s="210"/>
      <c r="BH36" s="210"/>
    </row>
    <row r="37" spans="1:60" outlineLevel="1" x14ac:dyDescent="0.25">
      <c r="A37" s="252">
        <v>8</v>
      </c>
      <c r="B37" s="253" t="s">
        <v>578</v>
      </c>
      <c r="C37" s="266" t="s">
        <v>579</v>
      </c>
      <c r="D37" s="254"/>
      <c r="E37" s="255">
        <v>0</v>
      </c>
      <c r="F37" s="256"/>
      <c r="G37" s="257">
        <f>ROUND(E37*F37,2)</f>
        <v>0</v>
      </c>
      <c r="H37" s="256"/>
      <c r="I37" s="257">
        <f>ROUND(E37*H37,2)</f>
        <v>0</v>
      </c>
      <c r="J37" s="256"/>
      <c r="K37" s="257">
        <f>ROUND(E37*J37,2)</f>
        <v>0</v>
      </c>
      <c r="L37" s="257">
        <v>21</v>
      </c>
      <c r="M37" s="257">
        <f>G37*(1+L37/100)</f>
        <v>0</v>
      </c>
      <c r="N37" s="255">
        <v>0</v>
      </c>
      <c r="O37" s="255">
        <f>ROUND(E37*N37,2)</f>
        <v>0</v>
      </c>
      <c r="P37" s="255">
        <v>0</v>
      </c>
      <c r="Q37" s="255">
        <f>ROUND(E37*P37,2)</f>
        <v>0</v>
      </c>
      <c r="R37" s="257"/>
      <c r="S37" s="257" t="s">
        <v>298</v>
      </c>
      <c r="T37" s="258" t="s">
        <v>299</v>
      </c>
      <c r="U37" s="231">
        <v>0</v>
      </c>
      <c r="V37" s="231">
        <f>ROUND(E37*U37,2)</f>
        <v>0</v>
      </c>
      <c r="W37" s="231"/>
      <c r="X37" s="231" t="s">
        <v>176</v>
      </c>
      <c r="Y37" s="231" t="s">
        <v>177</v>
      </c>
      <c r="Z37" s="210"/>
      <c r="AA37" s="210"/>
      <c r="AB37" s="210"/>
      <c r="AC37" s="210"/>
      <c r="AD37" s="210"/>
      <c r="AE37" s="210"/>
      <c r="AF37" s="210"/>
      <c r="AG37" s="210" t="s">
        <v>544</v>
      </c>
      <c r="AH37" s="210"/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0"/>
      <c r="BA37" s="210"/>
      <c r="BB37" s="210"/>
      <c r="BC37" s="210"/>
      <c r="BD37" s="210"/>
      <c r="BE37" s="210"/>
      <c r="BF37" s="210"/>
      <c r="BG37" s="210"/>
      <c r="BH37" s="210"/>
    </row>
    <row r="38" spans="1:60" ht="40.799999999999997" outlineLevel="1" x14ac:dyDescent="0.25">
      <c r="A38" s="252">
        <v>9</v>
      </c>
      <c r="B38" s="253" t="s">
        <v>580</v>
      </c>
      <c r="C38" s="266" t="s">
        <v>581</v>
      </c>
      <c r="D38" s="254" t="s">
        <v>582</v>
      </c>
      <c r="E38" s="255">
        <v>1</v>
      </c>
      <c r="F38" s="256"/>
      <c r="G38" s="257">
        <f>ROUND(E38*F38,2)</f>
        <v>0</v>
      </c>
      <c r="H38" s="256"/>
      <c r="I38" s="257">
        <f>ROUND(E38*H38,2)</f>
        <v>0</v>
      </c>
      <c r="J38" s="256"/>
      <c r="K38" s="257">
        <f>ROUND(E38*J38,2)</f>
        <v>0</v>
      </c>
      <c r="L38" s="257">
        <v>21</v>
      </c>
      <c r="M38" s="257">
        <f>G38*(1+L38/100)</f>
        <v>0</v>
      </c>
      <c r="N38" s="255">
        <v>10</v>
      </c>
      <c r="O38" s="255">
        <f>ROUND(E38*N38,2)</f>
        <v>10</v>
      </c>
      <c r="P38" s="255">
        <v>0</v>
      </c>
      <c r="Q38" s="255">
        <f>ROUND(E38*P38,2)</f>
        <v>0</v>
      </c>
      <c r="R38" s="257"/>
      <c r="S38" s="257" t="s">
        <v>298</v>
      </c>
      <c r="T38" s="258" t="s">
        <v>299</v>
      </c>
      <c r="U38" s="231">
        <v>0</v>
      </c>
      <c r="V38" s="231">
        <f>ROUND(E38*U38,2)</f>
        <v>0</v>
      </c>
      <c r="W38" s="231"/>
      <c r="X38" s="231" t="s">
        <v>176</v>
      </c>
      <c r="Y38" s="231" t="s">
        <v>177</v>
      </c>
      <c r="Z38" s="210"/>
      <c r="AA38" s="210"/>
      <c r="AB38" s="210"/>
      <c r="AC38" s="210"/>
      <c r="AD38" s="210"/>
      <c r="AE38" s="210"/>
      <c r="AF38" s="210"/>
      <c r="AG38" s="210" t="s">
        <v>544</v>
      </c>
      <c r="AH38" s="210"/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10"/>
      <c r="BB38" s="210"/>
      <c r="BC38" s="210"/>
      <c r="BD38" s="210"/>
      <c r="BE38" s="210"/>
      <c r="BF38" s="210"/>
      <c r="BG38" s="210"/>
      <c r="BH38" s="210"/>
    </row>
    <row r="39" spans="1:60" outlineLevel="1" x14ac:dyDescent="0.25">
      <c r="A39" s="252">
        <v>10</v>
      </c>
      <c r="B39" s="253" t="s">
        <v>583</v>
      </c>
      <c r="C39" s="266" t="s">
        <v>584</v>
      </c>
      <c r="D39" s="254"/>
      <c r="E39" s="255">
        <v>0</v>
      </c>
      <c r="F39" s="256"/>
      <c r="G39" s="257">
        <f>ROUND(E39*F39,2)</f>
        <v>0</v>
      </c>
      <c r="H39" s="256"/>
      <c r="I39" s="257">
        <f>ROUND(E39*H39,2)</f>
        <v>0</v>
      </c>
      <c r="J39" s="256"/>
      <c r="K39" s="257">
        <f>ROUND(E39*J39,2)</f>
        <v>0</v>
      </c>
      <c r="L39" s="257">
        <v>21</v>
      </c>
      <c r="M39" s="257">
        <f>G39*(1+L39/100)</f>
        <v>0</v>
      </c>
      <c r="N39" s="255">
        <v>0</v>
      </c>
      <c r="O39" s="255">
        <f>ROUND(E39*N39,2)</f>
        <v>0</v>
      </c>
      <c r="P39" s="255">
        <v>0</v>
      </c>
      <c r="Q39" s="255">
        <f>ROUND(E39*P39,2)</f>
        <v>0</v>
      </c>
      <c r="R39" s="257"/>
      <c r="S39" s="257" t="s">
        <v>298</v>
      </c>
      <c r="T39" s="258" t="s">
        <v>299</v>
      </c>
      <c r="U39" s="231">
        <v>0</v>
      </c>
      <c r="V39" s="231">
        <f>ROUND(E39*U39,2)</f>
        <v>0</v>
      </c>
      <c r="W39" s="231"/>
      <c r="X39" s="231" t="s">
        <v>176</v>
      </c>
      <c r="Y39" s="231" t="s">
        <v>177</v>
      </c>
      <c r="Z39" s="210"/>
      <c r="AA39" s="210"/>
      <c r="AB39" s="210"/>
      <c r="AC39" s="210"/>
      <c r="AD39" s="210"/>
      <c r="AE39" s="210"/>
      <c r="AF39" s="210"/>
      <c r="AG39" s="210" t="s">
        <v>544</v>
      </c>
      <c r="AH39" s="210"/>
      <c r="AI39" s="210"/>
      <c r="AJ39" s="210"/>
      <c r="AK39" s="210"/>
      <c r="AL39" s="210"/>
      <c r="AM39" s="210"/>
      <c r="AN39" s="210"/>
      <c r="AO39" s="210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10"/>
      <c r="BB39" s="210"/>
      <c r="BC39" s="210"/>
      <c r="BD39" s="210"/>
      <c r="BE39" s="210"/>
      <c r="BF39" s="210"/>
      <c r="BG39" s="210"/>
      <c r="BH39" s="210"/>
    </row>
    <row r="40" spans="1:60" outlineLevel="1" x14ac:dyDescent="0.25">
      <c r="A40" s="252">
        <v>11</v>
      </c>
      <c r="B40" s="253" t="s">
        <v>585</v>
      </c>
      <c r="C40" s="266" t="s">
        <v>586</v>
      </c>
      <c r="D40" s="254" t="s">
        <v>557</v>
      </c>
      <c r="E40" s="255">
        <v>1</v>
      </c>
      <c r="F40" s="256"/>
      <c r="G40" s="257">
        <f>ROUND(E40*F40,2)</f>
        <v>0</v>
      </c>
      <c r="H40" s="256"/>
      <c r="I40" s="257">
        <f>ROUND(E40*H40,2)</f>
        <v>0</v>
      </c>
      <c r="J40" s="256"/>
      <c r="K40" s="257">
        <f>ROUND(E40*J40,2)</f>
        <v>0</v>
      </c>
      <c r="L40" s="257">
        <v>21</v>
      </c>
      <c r="M40" s="257">
        <f>G40*(1+L40/100)</f>
        <v>0</v>
      </c>
      <c r="N40" s="255">
        <v>0.2</v>
      </c>
      <c r="O40" s="255">
        <f>ROUND(E40*N40,2)</f>
        <v>0.2</v>
      </c>
      <c r="P40" s="255">
        <v>0</v>
      </c>
      <c r="Q40" s="255">
        <f>ROUND(E40*P40,2)</f>
        <v>0</v>
      </c>
      <c r="R40" s="257"/>
      <c r="S40" s="257" t="s">
        <v>298</v>
      </c>
      <c r="T40" s="258" t="s">
        <v>299</v>
      </c>
      <c r="U40" s="231">
        <v>0</v>
      </c>
      <c r="V40" s="231">
        <f>ROUND(E40*U40,2)</f>
        <v>0</v>
      </c>
      <c r="W40" s="231"/>
      <c r="X40" s="231" t="s">
        <v>176</v>
      </c>
      <c r="Y40" s="231" t="s">
        <v>177</v>
      </c>
      <c r="Z40" s="210"/>
      <c r="AA40" s="210"/>
      <c r="AB40" s="210"/>
      <c r="AC40" s="210"/>
      <c r="AD40" s="210"/>
      <c r="AE40" s="210"/>
      <c r="AF40" s="210"/>
      <c r="AG40" s="210" t="s">
        <v>544</v>
      </c>
      <c r="AH40" s="210"/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  <c r="AT40" s="210"/>
      <c r="AU40" s="210"/>
      <c r="AV40" s="210"/>
      <c r="AW40" s="210"/>
      <c r="AX40" s="210"/>
      <c r="AY40" s="210"/>
      <c r="AZ40" s="210"/>
      <c r="BA40" s="210"/>
      <c r="BB40" s="210"/>
      <c r="BC40" s="210"/>
      <c r="BD40" s="210"/>
      <c r="BE40" s="210"/>
      <c r="BF40" s="210"/>
      <c r="BG40" s="210"/>
      <c r="BH40" s="210"/>
    </row>
    <row r="41" spans="1:60" outlineLevel="1" x14ac:dyDescent="0.25">
      <c r="A41" s="252">
        <v>12</v>
      </c>
      <c r="B41" s="253" t="s">
        <v>587</v>
      </c>
      <c r="C41" s="266" t="s">
        <v>588</v>
      </c>
      <c r="D41" s="254" t="s">
        <v>589</v>
      </c>
      <c r="E41" s="255">
        <v>10</v>
      </c>
      <c r="F41" s="256"/>
      <c r="G41" s="257">
        <f>ROUND(E41*F41,2)</f>
        <v>0</v>
      </c>
      <c r="H41" s="256"/>
      <c r="I41" s="257">
        <f>ROUND(E41*H41,2)</f>
        <v>0</v>
      </c>
      <c r="J41" s="256"/>
      <c r="K41" s="257">
        <f>ROUND(E41*J41,2)</f>
        <v>0</v>
      </c>
      <c r="L41" s="257">
        <v>21</v>
      </c>
      <c r="M41" s="257">
        <f>G41*(1+L41/100)</f>
        <v>0</v>
      </c>
      <c r="N41" s="255">
        <v>2</v>
      </c>
      <c r="O41" s="255">
        <f>ROUND(E41*N41,2)</f>
        <v>20</v>
      </c>
      <c r="P41" s="255">
        <v>0</v>
      </c>
      <c r="Q41" s="255">
        <f>ROUND(E41*P41,2)</f>
        <v>0</v>
      </c>
      <c r="R41" s="257"/>
      <c r="S41" s="257" t="s">
        <v>298</v>
      </c>
      <c r="T41" s="258" t="s">
        <v>299</v>
      </c>
      <c r="U41" s="231">
        <v>0</v>
      </c>
      <c r="V41" s="231">
        <f>ROUND(E41*U41,2)</f>
        <v>0</v>
      </c>
      <c r="W41" s="231"/>
      <c r="X41" s="231" t="s">
        <v>176</v>
      </c>
      <c r="Y41" s="231" t="s">
        <v>177</v>
      </c>
      <c r="Z41" s="210"/>
      <c r="AA41" s="210"/>
      <c r="AB41" s="210"/>
      <c r="AC41" s="210"/>
      <c r="AD41" s="210"/>
      <c r="AE41" s="210"/>
      <c r="AF41" s="210"/>
      <c r="AG41" s="210" t="s">
        <v>544</v>
      </c>
      <c r="AH41" s="210"/>
      <c r="AI41" s="210"/>
      <c r="AJ41" s="210"/>
      <c r="AK41" s="210"/>
      <c r="AL41" s="210"/>
      <c r="AM41" s="210"/>
      <c r="AN41" s="210"/>
      <c r="AO41" s="210"/>
      <c r="AP41" s="210"/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A41" s="210"/>
      <c r="BB41" s="210"/>
      <c r="BC41" s="210"/>
      <c r="BD41" s="210"/>
      <c r="BE41" s="210"/>
      <c r="BF41" s="210"/>
      <c r="BG41" s="210"/>
      <c r="BH41" s="210"/>
    </row>
    <row r="42" spans="1:60" outlineLevel="1" x14ac:dyDescent="0.25">
      <c r="A42" s="252">
        <v>13</v>
      </c>
      <c r="B42" s="253" t="s">
        <v>590</v>
      </c>
      <c r="C42" s="266" t="s">
        <v>591</v>
      </c>
      <c r="D42" s="254"/>
      <c r="E42" s="255">
        <v>0</v>
      </c>
      <c r="F42" s="256"/>
      <c r="G42" s="257">
        <f>ROUND(E42*F42,2)</f>
        <v>0</v>
      </c>
      <c r="H42" s="256"/>
      <c r="I42" s="257">
        <f>ROUND(E42*H42,2)</f>
        <v>0</v>
      </c>
      <c r="J42" s="256"/>
      <c r="K42" s="257">
        <f>ROUND(E42*J42,2)</f>
        <v>0</v>
      </c>
      <c r="L42" s="257">
        <v>21</v>
      </c>
      <c r="M42" s="257">
        <f>G42*(1+L42/100)</f>
        <v>0</v>
      </c>
      <c r="N42" s="255">
        <v>0</v>
      </c>
      <c r="O42" s="255">
        <f>ROUND(E42*N42,2)</f>
        <v>0</v>
      </c>
      <c r="P42" s="255">
        <v>0</v>
      </c>
      <c r="Q42" s="255">
        <f>ROUND(E42*P42,2)</f>
        <v>0</v>
      </c>
      <c r="R42" s="257"/>
      <c r="S42" s="257" t="s">
        <v>298</v>
      </c>
      <c r="T42" s="258" t="s">
        <v>299</v>
      </c>
      <c r="U42" s="231">
        <v>0</v>
      </c>
      <c r="V42" s="231">
        <f>ROUND(E42*U42,2)</f>
        <v>0</v>
      </c>
      <c r="W42" s="231"/>
      <c r="X42" s="231" t="s">
        <v>176</v>
      </c>
      <c r="Y42" s="231" t="s">
        <v>177</v>
      </c>
      <c r="Z42" s="210"/>
      <c r="AA42" s="210"/>
      <c r="AB42" s="210"/>
      <c r="AC42" s="210"/>
      <c r="AD42" s="210"/>
      <c r="AE42" s="210"/>
      <c r="AF42" s="210"/>
      <c r="AG42" s="210" t="s">
        <v>544</v>
      </c>
      <c r="AH42" s="210"/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0"/>
      <c r="BB42" s="210"/>
      <c r="BC42" s="210"/>
      <c r="BD42" s="210"/>
      <c r="BE42" s="210"/>
      <c r="BF42" s="210"/>
      <c r="BG42" s="210"/>
      <c r="BH42" s="210"/>
    </row>
    <row r="43" spans="1:60" ht="30.6" outlineLevel="1" x14ac:dyDescent="0.25">
      <c r="A43" s="252">
        <v>14</v>
      </c>
      <c r="B43" s="253" t="s">
        <v>592</v>
      </c>
      <c r="C43" s="266" t="s">
        <v>593</v>
      </c>
      <c r="D43" s="254" t="s">
        <v>557</v>
      </c>
      <c r="E43" s="255">
        <v>1</v>
      </c>
      <c r="F43" s="256"/>
      <c r="G43" s="257">
        <f>ROUND(E43*F43,2)</f>
        <v>0</v>
      </c>
      <c r="H43" s="256"/>
      <c r="I43" s="257">
        <f>ROUND(E43*H43,2)</f>
        <v>0</v>
      </c>
      <c r="J43" s="256"/>
      <c r="K43" s="257">
        <f>ROUND(E43*J43,2)</f>
        <v>0</v>
      </c>
      <c r="L43" s="257">
        <v>21</v>
      </c>
      <c r="M43" s="257">
        <f>G43*(1+L43/100)</f>
        <v>0</v>
      </c>
      <c r="N43" s="255">
        <v>2.2000000000000002</v>
      </c>
      <c r="O43" s="255">
        <f>ROUND(E43*N43,2)</f>
        <v>2.2000000000000002</v>
      </c>
      <c r="P43" s="255">
        <v>0</v>
      </c>
      <c r="Q43" s="255">
        <f>ROUND(E43*P43,2)</f>
        <v>0</v>
      </c>
      <c r="R43" s="257"/>
      <c r="S43" s="257" t="s">
        <v>298</v>
      </c>
      <c r="T43" s="258" t="s">
        <v>299</v>
      </c>
      <c r="U43" s="231">
        <v>0</v>
      </c>
      <c r="V43" s="231">
        <f>ROUND(E43*U43,2)</f>
        <v>0</v>
      </c>
      <c r="W43" s="231"/>
      <c r="X43" s="231" t="s">
        <v>176</v>
      </c>
      <c r="Y43" s="231" t="s">
        <v>177</v>
      </c>
      <c r="Z43" s="210"/>
      <c r="AA43" s="210"/>
      <c r="AB43" s="210"/>
      <c r="AC43" s="210"/>
      <c r="AD43" s="210"/>
      <c r="AE43" s="210"/>
      <c r="AF43" s="210"/>
      <c r="AG43" s="210" t="s">
        <v>544</v>
      </c>
      <c r="AH43" s="210"/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210"/>
      <c r="AT43" s="210"/>
      <c r="AU43" s="210"/>
      <c r="AV43" s="210"/>
      <c r="AW43" s="210"/>
      <c r="AX43" s="210"/>
      <c r="AY43" s="210"/>
      <c r="AZ43" s="210"/>
      <c r="BA43" s="210"/>
      <c r="BB43" s="210"/>
      <c r="BC43" s="210"/>
      <c r="BD43" s="210"/>
      <c r="BE43" s="210"/>
      <c r="BF43" s="210"/>
      <c r="BG43" s="210"/>
      <c r="BH43" s="210"/>
    </row>
    <row r="44" spans="1:60" outlineLevel="1" x14ac:dyDescent="0.25">
      <c r="A44" s="252">
        <v>15</v>
      </c>
      <c r="B44" s="253" t="s">
        <v>594</v>
      </c>
      <c r="C44" s="266" t="s">
        <v>595</v>
      </c>
      <c r="D44" s="254"/>
      <c r="E44" s="255">
        <v>0</v>
      </c>
      <c r="F44" s="256"/>
      <c r="G44" s="257">
        <f>ROUND(E44*F44,2)</f>
        <v>0</v>
      </c>
      <c r="H44" s="256"/>
      <c r="I44" s="257">
        <f>ROUND(E44*H44,2)</f>
        <v>0</v>
      </c>
      <c r="J44" s="256"/>
      <c r="K44" s="257">
        <f>ROUND(E44*J44,2)</f>
        <v>0</v>
      </c>
      <c r="L44" s="257">
        <v>21</v>
      </c>
      <c r="M44" s="257">
        <f>G44*(1+L44/100)</f>
        <v>0</v>
      </c>
      <c r="N44" s="255">
        <v>0</v>
      </c>
      <c r="O44" s="255">
        <f>ROUND(E44*N44,2)</f>
        <v>0</v>
      </c>
      <c r="P44" s="255">
        <v>0</v>
      </c>
      <c r="Q44" s="255">
        <f>ROUND(E44*P44,2)</f>
        <v>0</v>
      </c>
      <c r="R44" s="257"/>
      <c r="S44" s="257" t="s">
        <v>298</v>
      </c>
      <c r="T44" s="258" t="s">
        <v>299</v>
      </c>
      <c r="U44" s="231">
        <v>0</v>
      </c>
      <c r="V44" s="231">
        <f>ROUND(E44*U44,2)</f>
        <v>0</v>
      </c>
      <c r="W44" s="231"/>
      <c r="X44" s="231" t="s">
        <v>176</v>
      </c>
      <c r="Y44" s="231" t="s">
        <v>177</v>
      </c>
      <c r="Z44" s="210"/>
      <c r="AA44" s="210"/>
      <c r="AB44" s="210"/>
      <c r="AC44" s="210"/>
      <c r="AD44" s="210"/>
      <c r="AE44" s="210"/>
      <c r="AF44" s="210"/>
      <c r="AG44" s="210" t="s">
        <v>544</v>
      </c>
      <c r="AH44" s="210"/>
      <c r="AI44" s="210"/>
      <c r="AJ44" s="210"/>
      <c r="AK44" s="210"/>
      <c r="AL44" s="210"/>
      <c r="AM44" s="210"/>
      <c r="AN44" s="210"/>
      <c r="AO44" s="210"/>
      <c r="AP44" s="210"/>
      <c r="AQ44" s="210"/>
      <c r="AR44" s="210"/>
      <c r="AS44" s="210"/>
      <c r="AT44" s="210"/>
      <c r="AU44" s="210"/>
      <c r="AV44" s="210"/>
      <c r="AW44" s="210"/>
      <c r="AX44" s="210"/>
      <c r="AY44" s="210"/>
      <c r="AZ44" s="210"/>
      <c r="BA44" s="210"/>
      <c r="BB44" s="210"/>
      <c r="BC44" s="210"/>
      <c r="BD44" s="210"/>
      <c r="BE44" s="210"/>
      <c r="BF44" s="210"/>
      <c r="BG44" s="210"/>
      <c r="BH44" s="210"/>
    </row>
    <row r="45" spans="1:60" ht="20.399999999999999" outlineLevel="1" x14ac:dyDescent="0.25">
      <c r="A45" s="252">
        <v>16</v>
      </c>
      <c r="B45" s="253" t="s">
        <v>596</v>
      </c>
      <c r="C45" s="266" t="s">
        <v>597</v>
      </c>
      <c r="D45" s="254" t="s">
        <v>557</v>
      </c>
      <c r="E45" s="255">
        <v>1</v>
      </c>
      <c r="F45" s="256"/>
      <c r="G45" s="257">
        <f>ROUND(E45*F45,2)</f>
        <v>0</v>
      </c>
      <c r="H45" s="256"/>
      <c r="I45" s="257">
        <f>ROUND(E45*H45,2)</f>
        <v>0</v>
      </c>
      <c r="J45" s="256"/>
      <c r="K45" s="257">
        <f>ROUND(E45*J45,2)</f>
        <v>0</v>
      </c>
      <c r="L45" s="257">
        <v>21</v>
      </c>
      <c r="M45" s="257">
        <f>G45*(1+L45/100)</f>
        <v>0</v>
      </c>
      <c r="N45" s="255">
        <v>0.9</v>
      </c>
      <c r="O45" s="255">
        <f>ROUND(E45*N45,2)</f>
        <v>0.9</v>
      </c>
      <c r="P45" s="255">
        <v>0</v>
      </c>
      <c r="Q45" s="255">
        <f>ROUND(E45*P45,2)</f>
        <v>0</v>
      </c>
      <c r="R45" s="257"/>
      <c r="S45" s="257" t="s">
        <v>298</v>
      </c>
      <c r="T45" s="258" t="s">
        <v>299</v>
      </c>
      <c r="U45" s="231">
        <v>0</v>
      </c>
      <c r="V45" s="231">
        <f>ROUND(E45*U45,2)</f>
        <v>0</v>
      </c>
      <c r="W45" s="231"/>
      <c r="X45" s="231" t="s">
        <v>176</v>
      </c>
      <c r="Y45" s="231" t="s">
        <v>177</v>
      </c>
      <c r="Z45" s="210"/>
      <c r="AA45" s="210"/>
      <c r="AB45" s="210"/>
      <c r="AC45" s="210"/>
      <c r="AD45" s="210"/>
      <c r="AE45" s="210"/>
      <c r="AF45" s="210"/>
      <c r="AG45" s="210" t="s">
        <v>544</v>
      </c>
      <c r="AH45" s="210"/>
      <c r="AI45" s="210"/>
      <c r="AJ45" s="210"/>
      <c r="AK45" s="210"/>
      <c r="AL45" s="210"/>
      <c r="AM45" s="210"/>
      <c r="AN45" s="210"/>
      <c r="AO45" s="210"/>
      <c r="AP45" s="210"/>
      <c r="AQ45" s="210"/>
      <c r="AR45" s="210"/>
      <c r="AS45" s="210"/>
      <c r="AT45" s="210"/>
      <c r="AU45" s="210"/>
      <c r="AV45" s="210"/>
      <c r="AW45" s="210"/>
      <c r="AX45" s="210"/>
      <c r="AY45" s="210"/>
      <c r="AZ45" s="210"/>
      <c r="BA45" s="210"/>
      <c r="BB45" s="210"/>
      <c r="BC45" s="210"/>
      <c r="BD45" s="210"/>
      <c r="BE45" s="210"/>
      <c r="BF45" s="210"/>
      <c r="BG45" s="210"/>
      <c r="BH45" s="210"/>
    </row>
    <row r="46" spans="1:60" ht="20.399999999999999" outlineLevel="1" x14ac:dyDescent="0.25">
      <c r="A46" s="252">
        <v>17</v>
      </c>
      <c r="B46" s="253" t="s">
        <v>598</v>
      </c>
      <c r="C46" s="266" t="s">
        <v>599</v>
      </c>
      <c r="D46" s="254"/>
      <c r="E46" s="255">
        <v>0</v>
      </c>
      <c r="F46" s="256"/>
      <c r="G46" s="257">
        <f>ROUND(E46*F46,2)</f>
        <v>0</v>
      </c>
      <c r="H46" s="256"/>
      <c r="I46" s="257">
        <f>ROUND(E46*H46,2)</f>
        <v>0</v>
      </c>
      <c r="J46" s="256"/>
      <c r="K46" s="257">
        <f>ROUND(E46*J46,2)</f>
        <v>0</v>
      </c>
      <c r="L46" s="257">
        <v>21</v>
      </c>
      <c r="M46" s="257">
        <f>G46*(1+L46/100)</f>
        <v>0</v>
      </c>
      <c r="N46" s="255">
        <v>0</v>
      </c>
      <c r="O46" s="255">
        <f>ROUND(E46*N46,2)</f>
        <v>0</v>
      </c>
      <c r="P46" s="255">
        <v>0</v>
      </c>
      <c r="Q46" s="255">
        <f>ROUND(E46*P46,2)</f>
        <v>0</v>
      </c>
      <c r="R46" s="257"/>
      <c r="S46" s="257" t="s">
        <v>298</v>
      </c>
      <c r="T46" s="258" t="s">
        <v>299</v>
      </c>
      <c r="U46" s="231">
        <v>0</v>
      </c>
      <c r="V46" s="231">
        <f>ROUND(E46*U46,2)</f>
        <v>0</v>
      </c>
      <c r="W46" s="231"/>
      <c r="X46" s="231" t="s">
        <v>176</v>
      </c>
      <c r="Y46" s="231" t="s">
        <v>177</v>
      </c>
      <c r="Z46" s="210"/>
      <c r="AA46" s="210"/>
      <c r="AB46" s="210"/>
      <c r="AC46" s="210"/>
      <c r="AD46" s="210"/>
      <c r="AE46" s="210"/>
      <c r="AF46" s="210"/>
      <c r="AG46" s="210" t="s">
        <v>544</v>
      </c>
      <c r="AH46" s="210"/>
      <c r="AI46" s="210"/>
      <c r="AJ46" s="210"/>
      <c r="AK46" s="210"/>
      <c r="AL46" s="210"/>
      <c r="AM46" s="210"/>
      <c r="AN46" s="210"/>
      <c r="AO46" s="210"/>
      <c r="AP46" s="210"/>
      <c r="AQ46" s="210"/>
      <c r="AR46" s="210"/>
      <c r="AS46" s="210"/>
      <c r="AT46" s="210"/>
      <c r="AU46" s="210"/>
      <c r="AV46" s="210"/>
      <c r="AW46" s="210"/>
      <c r="AX46" s="210"/>
      <c r="AY46" s="210"/>
      <c r="AZ46" s="210"/>
      <c r="BA46" s="210"/>
      <c r="BB46" s="210"/>
      <c r="BC46" s="210"/>
      <c r="BD46" s="210"/>
      <c r="BE46" s="210"/>
      <c r="BF46" s="210"/>
      <c r="BG46" s="210"/>
      <c r="BH46" s="210"/>
    </row>
    <row r="47" spans="1:60" outlineLevel="1" x14ac:dyDescent="0.25">
      <c r="A47" s="252">
        <v>18</v>
      </c>
      <c r="B47" s="253" t="s">
        <v>600</v>
      </c>
      <c r="C47" s="266" t="s">
        <v>601</v>
      </c>
      <c r="D47" s="254" t="s">
        <v>557</v>
      </c>
      <c r="E47" s="255">
        <v>1</v>
      </c>
      <c r="F47" s="256"/>
      <c r="G47" s="257">
        <f>ROUND(E47*F47,2)</f>
        <v>0</v>
      </c>
      <c r="H47" s="256"/>
      <c r="I47" s="257">
        <f>ROUND(E47*H47,2)</f>
        <v>0</v>
      </c>
      <c r="J47" s="256"/>
      <c r="K47" s="257">
        <f>ROUND(E47*J47,2)</f>
        <v>0</v>
      </c>
      <c r="L47" s="257">
        <v>21</v>
      </c>
      <c r="M47" s="257">
        <f>G47*(1+L47/100)</f>
        <v>0</v>
      </c>
      <c r="N47" s="255">
        <v>0.4</v>
      </c>
      <c r="O47" s="255">
        <f>ROUND(E47*N47,2)</f>
        <v>0.4</v>
      </c>
      <c r="P47" s="255">
        <v>0</v>
      </c>
      <c r="Q47" s="255">
        <f>ROUND(E47*P47,2)</f>
        <v>0</v>
      </c>
      <c r="R47" s="257"/>
      <c r="S47" s="257" t="s">
        <v>298</v>
      </c>
      <c r="T47" s="258" t="s">
        <v>299</v>
      </c>
      <c r="U47" s="231">
        <v>0</v>
      </c>
      <c r="V47" s="231">
        <f>ROUND(E47*U47,2)</f>
        <v>0</v>
      </c>
      <c r="W47" s="231"/>
      <c r="X47" s="231" t="s">
        <v>176</v>
      </c>
      <c r="Y47" s="231" t="s">
        <v>177</v>
      </c>
      <c r="Z47" s="210"/>
      <c r="AA47" s="210"/>
      <c r="AB47" s="210"/>
      <c r="AC47" s="210"/>
      <c r="AD47" s="210"/>
      <c r="AE47" s="210"/>
      <c r="AF47" s="210"/>
      <c r="AG47" s="210" t="s">
        <v>544</v>
      </c>
      <c r="AH47" s="210"/>
      <c r="AI47" s="210"/>
      <c r="AJ47" s="210"/>
      <c r="AK47" s="210"/>
      <c r="AL47" s="210"/>
      <c r="AM47" s="210"/>
      <c r="AN47" s="210"/>
      <c r="AO47" s="210"/>
      <c r="AP47" s="210"/>
      <c r="AQ47" s="210"/>
      <c r="AR47" s="210"/>
      <c r="AS47" s="210"/>
      <c r="AT47" s="210"/>
      <c r="AU47" s="210"/>
      <c r="AV47" s="210"/>
      <c r="AW47" s="210"/>
      <c r="AX47" s="210"/>
      <c r="AY47" s="210"/>
      <c r="AZ47" s="210"/>
      <c r="BA47" s="210"/>
      <c r="BB47" s="210"/>
      <c r="BC47" s="210"/>
      <c r="BD47" s="210"/>
      <c r="BE47" s="210"/>
      <c r="BF47" s="210"/>
      <c r="BG47" s="210"/>
      <c r="BH47" s="210"/>
    </row>
    <row r="48" spans="1:60" outlineLevel="1" x14ac:dyDescent="0.25">
      <c r="A48" s="252">
        <v>19</v>
      </c>
      <c r="B48" s="253" t="s">
        <v>602</v>
      </c>
      <c r="C48" s="266" t="s">
        <v>603</v>
      </c>
      <c r="D48" s="254" t="s">
        <v>557</v>
      </c>
      <c r="E48" s="255">
        <v>1</v>
      </c>
      <c r="F48" s="256"/>
      <c r="G48" s="257">
        <f>ROUND(E48*F48,2)</f>
        <v>0</v>
      </c>
      <c r="H48" s="256"/>
      <c r="I48" s="257">
        <f>ROUND(E48*H48,2)</f>
        <v>0</v>
      </c>
      <c r="J48" s="256"/>
      <c r="K48" s="257">
        <f>ROUND(E48*J48,2)</f>
        <v>0</v>
      </c>
      <c r="L48" s="257">
        <v>21</v>
      </c>
      <c r="M48" s="257">
        <f>G48*(1+L48/100)</f>
        <v>0</v>
      </c>
      <c r="N48" s="255">
        <v>2.2999999999999998</v>
      </c>
      <c r="O48" s="255">
        <f>ROUND(E48*N48,2)</f>
        <v>2.2999999999999998</v>
      </c>
      <c r="P48" s="255">
        <v>0</v>
      </c>
      <c r="Q48" s="255">
        <f>ROUND(E48*P48,2)</f>
        <v>0</v>
      </c>
      <c r="R48" s="257"/>
      <c r="S48" s="257" t="s">
        <v>298</v>
      </c>
      <c r="T48" s="258" t="s">
        <v>299</v>
      </c>
      <c r="U48" s="231">
        <v>0</v>
      </c>
      <c r="V48" s="231">
        <f>ROUND(E48*U48,2)</f>
        <v>0</v>
      </c>
      <c r="W48" s="231"/>
      <c r="X48" s="231" t="s">
        <v>176</v>
      </c>
      <c r="Y48" s="231" t="s">
        <v>177</v>
      </c>
      <c r="Z48" s="210"/>
      <c r="AA48" s="210"/>
      <c r="AB48" s="210"/>
      <c r="AC48" s="210"/>
      <c r="AD48" s="210"/>
      <c r="AE48" s="210"/>
      <c r="AF48" s="210"/>
      <c r="AG48" s="210" t="s">
        <v>544</v>
      </c>
      <c r="AH48" s="210"/>
      <c r="AI48" s="210"/>
      <c r="AJ48" s="210"/>
      <c r="AK48" s="210"/>
      <c r="AL48" s="210"/>
      <c r="AM48" s="210"/>
      <c r="AN48" s="210"/>
      <c r="AO48" s="210"/>
      <c r="AP48" s="210"/>
      <c r="AQ48" s="210"/>
      <c r="AR48" s="210"/>
      <c r="AS48" s="210"/>
      <c r="AT48" s="210"/>
      <c r="AU48" s="210"/>
      <c r="AV48" s="210"/>
      <c r="AW48" s="210"/>
      <c r="AX48" s="210"/>
      <c r="AY48" s="210"/>
      <c r="AZ48" s="210"/>
      <c r="BA48" s="210"/>
      <c r="BB48" s="210"/>
      <c r="BC48" s="210"/>
      <c r="BD48" s="210"/>
      <c r="BE48" s="210"/>
      <c r="BF48" s="210"/>
      <c r="BG48" s="210"/>
      <c r="BH48" s="210"/>
    </row>
    <row r="49" spans="1:60" outlineLevel="1" x14ac:dyDescent="0.25">
      <c r="A49" s="252">
        <v>20</v>
      </c>
      <c r="B49" s="253" t="s">
        <v>604</v>
      </c>
      <c r="C49" s="266" t="s">
        <v>601</v>
      </c>
      <c r="D49" s="254" t="s">
        <v>557</v>
      </c>
      <c r="E49" s="255">
        <v>1</v>
      </c>
      <c r="F49" s="256"/>
      <c r="G49" s="257">
        <f>ROUND(E49*F49,2)</f>
        <v>0</v>
      </c>
      <c r="H49" s="256"/>
      <c r="I49" s="257">
        <f>ROUND(E49*H49,2)</f>
        <v>0</v>
      </c>
      <c r="J49" s="256"/>
      <c r="K49" s="257">
        <f>ROUND(E49*J49,2)</f>
        <v>0</v>
      </c>
      <c r="L49" s="257">
        <v>21</v>
      </c>
      <c r="M49" s="257">
        <f>G49*(1+L49/100)</f>
        <v>0</v>
      </c>
      <c r="N49" s="255">
        <v>0.4</v>
      </c>
      <c r="O49" s="255">
        <f>ROUND(E49*N49,2)</f>
        <v>0.4</v>
      </c>
      <c r="P49" s="255">
        <v>0</v>
      </c>
      <c r="Q49" s="255">
        <f>ROUND(E49*P49,2)</f>
        <v>0</v>
      </c>
      <c r="R49" s="257"/>
      <c r="S49" s="257" t="s">
        <v>298</v>
      </c>
      <c r="T49" s="258" t="s">
        <v>299</v>
      </c>
      <c r="U49" s="231">
        <v>0</v>
      </c>
      <c r="V49" s="231">
        <f>ROUND(E49*U49,2)</f>
        <v>0</v>
      </c>
      <c r="W49" s="231"/>
      <c r="X49" s="231" t="s">
        <v>176</v>
      </c>
      <c r="Y49" s="231" t="s">
        <v>177</v>
      </c>
      <c r="Z49" s="210"/>
      <c r="AA49" s="210"/>
      <c r="AB49" s="210"/>
      <c r="AC49" s="210"/>
      <c r="AD49" s="210"/>
      <c r="AE49" s="210"/>
      <c r="AF49" s="210"/>
      <c r="AG49" s="210" t="s">
        <v>544</v>
      </c>
      <c r="AH49" s="210"/>
      <c r="AI49" s="210"/>
      <c r="AJ49" s="210"/>
      <c r="AK49" s="210"/>
      <c r="AL49" s="210"/>
      <c r="AM49" s="210"/>
      <c r="AN49" s="210"/>
      <c r="AO49" s="210"/>
      <c r="AP49" s="210"/>
      <c r="AQ49" s="210"/>
      <c r="AR49" s="210"/>
      <c r="AS49" s="210"/>
      <c r="AT49" s="210"/>
      <c r="AU49" s="210"/>
      <c r="AV49" s="210"/>
      <c r="AW49" s="210"/>
      <c r="AX49" s="210"/>
      <c r="AY49" s="210"/>
      <c r="AZ49" s="210"/>
      <c r="BA49" s="210"/>
      <c r="BB49" s="210"/>
      <c r="BC49" s="210"/>
      <c r="BD49" s="210"/>
      <c r="BE49" s="210"/>
      <c r="BF49" s="210"/>
      <c r="BG49" s="210"/>
      <c r="BH49" s="210"/>
    </row>
    <row r="50" spans="1:60" outlineLevel="1" x14ac:dyDescent="0.25">
      <c r="A50" s="252">
        <v>21</v>
      </c>
      <c r="B50" s="253" t="s">
        <v>605</v>
      </c>
      <c r="C50" s="266" t="s">
        <v>603</v>
      </c>
      <c r="D50" s="254" t="s">
        <v>557</v>
      </c>
      <c r="E50" s="255">
        <v>1</v>
      </c>
      <c r="F50" s="256"/>
      <c r="G50" s="257">
        <f>ROUND(E50*F50,2)</f>
        <v>0</v>
      </c>
      <c r="H50" s="256"/>
      <c r="I50" s="257">
        <f>ROUND(E50*H50,2)</f>
        <v>0</v>
      </c>
      <c r="J50" s="256"/>
      <c r="K50" s="257">
        <f>ROUND(E50*J50,2)</f>
        <v>0</v>
      </c>
      <c r="L50" s="257">
        <v>21</v>
      </c>
      <c r="M50" s="257">
        <f>G50*(1+L50/100)</f>
        <v>0</v>
      </c>
      <c r="N50" s="255">
        <v>2.2999999999999998</v>
      </c>
      <c r="O50" s="255">
        <f>ROUND(E50*N50,2)</f>
        <v>2.2999999999999998</v>
      </c>
      <c r="P50" s="255">
        <v>0</v>
      </c>
      <c r="Q50" s="255">
        <f>ROUND(E50*P50,2)</f>
        <v>0</v>
      </c>
      <c r="R50" s="257"/>
      <c r="S50" s="257" t="s">
        <v>298</v>
      </c>
      <c r="T50" s="258" t="s">
        <v>299</v>
      </c>
      <c r="U50" s="231">
        <v>0</v>
      </c>
      <c r="V50" s="231">
        <f>ROUND(E50*U50,2)</f>
        <v>0</v>
      </c>
      <c r="W50" s="231"/>
      <c r="X50" s="231" t="s">
        <v>176</v>
      </c>
      <c r="Y50" s="231" t="s">
        <v>177</v>
      </c>
      <c r="Z50" s="210"/>
      <c r="AA50" s="210"/>
      <c r="AB50" s="210"/>
      <c r="AC50" s="210"/>
      <c r="AD50" s="210"/>
      <c r="AE50" s="210"/>
      <c r="AF50" s="210"/>
      <c r="AG50" s="210" t="s">
        <v>544</v>
      </c>
      <c r="AH50" s="210"/>
      <c r="AI50" s="210"/>
      <c r="AJ50" s="210"/>
      <c r="AK50" s="210"/>
      <c r="AL50" s="210"/>
      <c r="AM50" s="210"/>
      <c r="AN50" s="210"/>
      <c r="AO50" s="210"/>
      <c r="AP50" s="210"/>
      <c r="AQ50" s="210"/>
      <c r="AR50" s="210"/>
      <c r="AS50" s="210"/>
      <c r="AT50" s="210"/>
      <c r="AU50" s="210"/>
      <c r="AV50" s="210"/>
      <c r="AW50" s="210"/>
      <c r="AX50" s="210"/>
      <c r="AY50" s="210"/>
      <c r="AZ50" s="210"/>
      <c r="BA50" s="210"/>
      <c r="BB50" s="210"/>
      <c r="BC50" s="210"/>
      <c r="BD50" s="210"/>
      <c r="BE50" s="210"/>
      <c r="BF50" s="210"/>
      <c r="BG50" s="210"/>
      <c r="BH50" s="210"/>
    </row>
    <row r="51" spans="1:60" outlineLevel="1" x14ac:dyDescent="0.25">
      <c r="A51" s="252">
        <v>22</v>
      </c>
      <c r="B51" s="253" t="s">
        <v>606</v>
      </c>
      <c r="C51" s="266" t="s">
        <v>607</v>
      </c>
      <c r="D51" s="254"/>
      <c r="E51" s="255">
        <v>0</v>
      </c>
      <c r="F51" s="256"/>
      <c r="G51" s="257">
        <f>ROUND(E51*F51,2)</f>
        <v>0</v>
      </c>
      <c r="H51" s="256"/>
      <c r="I51" s="257">
        <f>ROUND(E51*H51,2)</f>
        <v>0</v>
      </c>
      <c r="J51" s="256"/>
      <c r="K51" s="257">
        <f>ROUND(E51*J51,2)</f>
        <v>0</v>
      </c>
      <c r="L51" s="257">
        <v>21</v>
      </c>
      <c r="M51" s="257">
        <f>G51*(1+L51/100)</f>
        <v>0</v>
      </c>
      <c r="N51" s="255">
        <v>0</v>
      </c>
      <c r="O51" s="255">
        <f>ROUND(E51*N51,2)</f>
        <v>0</v>
      </c>
      <c r="P51" s="255">
        <v>0</v>
      </c>
      <c r="Q51" s="255">
        <f>ROUND(E51*P51,2)</f>
        <v>0</v>
      </c>
      <c r="R51" s="257"/>
      <c r="S51" s="257" t="s">
        <v>298</v>
      </c>
      <c r="T51" s="258" t="s">
        <v>299</v>
      </c>
      <c r="U51" s="231">
        <v>0</v>
      </c>
      <c r="V51" s="231">
        <f>ROUND(E51*U51,2)</f>
        <v>0</v>
      </c>
      <c r="W51" s="231"/>
      <c r="X51" s="231" t="s">
        <v>176</v>
      </c>
      <c r="Y51" s="231" t="s">
        <v>177</v>
      </c>
      <c r="Z51" s="210"/>
      <c r="AA51" s="210"/>
      <c r="AB51" s="210"/>
      <c r="AC51" s="210"/>
      <c r="AD51" s="210"/>
      <c r="AE51" s="210"/>
      <c r="AF51" s="210"/>
      <c r="AG51" s="210" t="s">
        <v>544</v>
      </c>
      <c r="AH51" s="210"/>
      <c r="AI51" s="210"/>
      <c r="AJ51" s="210"/>
      <c r="AK51" s="210"/>
      <c r="AL51" s="210"/>
      <c r="AM51" s="210"/>
      <c r="AN51" s="210"/>
      <c r="AO51" s="210"/>
      <c r="AP51" s="210"/>
      <c r="AQ51" s="210"/>
      <c r="AR51" s="210"/>
      <c r="AS51" s="210"/>
      <c r="AT51" s="210"/>
      <c r="AU51" s="210"/>
      <c r="AV51" s="210"/>
      <c r="AW51" s="210"/>
      <c r="AX51" s="210"/>
      <c r="AY51" s="210"/>
      <c r="AZ51" s="210"/>
      <c r="BA51" s="210"/>
      <c r="BB51" s="210"/>
      <c r="BC51" s="210"/>
      <c r="BD51" s="210"/>
      <c r="BE51" s="210"/>
      <c r="BF51" s="210"/>
      <c r="BG51" s="210"/>
      <c r="BH51" s="210"/>
    </row>
    <row r="52" spans="1:60" ht="20.399999999999999" outlineLevel="1" x14ac:dyDescent="0.25">
      <c r="A52" s="252">
        <v>23</v>
      </c>
      <c r="B52" s="253" t="s">
        <v>608</v>
      </c>
      <c r="C52" s="266" t="s">
        <v>609</v>
      </c>
      <c r="D52" s="254" t="s">
        <v>557</v>
      </c>
      <c r="E52" s="255">
        <v>1</v>
      </c>
      <c r="F52" s="256"/>
      <c r="G52" s="257">
        <f>ROUND(E52*F52,2)</f>
        <v>0</v>
      </c>
      <c r="H52" s="256"/>
      <c r="I52" s="257">
        <f>ROUND(E52*H52,2)</f>
        <v>0</v>
      </c>
      <c r="J52" s="256"/>
      <c r="K52" s="257">
        <f>ROUND(E52*J52,2)</f>
        <v>0</v>
      </c>
      <c r="L52" s="257">
        <v>21</v>
      </c>
      <c r="M52" s="257">
        <f>G52*(1+L52/100)</f>
        <v>0</v>
      </c>
      <c r="N52" s="255">
        <v>1.4</v>
      </c>
      <c r="O52" s="255">
        <f>ROUND(E52*N52,2)</f>
        <v>1.4</v>
      </c>
      <c r="P52" s="255">
        <v>0</v>
      </c>
      <c r="Q52" s="255">
        <f>ROUND(E52*P52,2)</f>
        <v>0</v>
      </c>
      <c r="R52" s="257"/>
      <c r="S52" s="257" t="s">
        <v>298</v>
      </c>
      <c r="T52" s="258" t="s">
        <v>299</v>
      </c>
      <c r="U52" s="231">
        <v>0</v>
      </c>
      <c r="V52" s="231">
        <f>ROUND(E52*U52,2)</f>
        <v>0</v>
      </c>
      <c r="W52" s="231"/>
      <c r="X52" s="231" t="s">
        <v>176</v>
      </c>
      <c r="Y52" s="231" t="s">
        <v>177</v>
      </c>
      <c r="Z52" s="210"/>
      <c r="AA52" s="210"/>
      <c r="AB52" s="210"/>
      <c r="AC52" s="210"/>
      <c r="AD52" s="210"/>
      <c r="AE52" s="210"/>
      <c r="AF52" s="210"/>
      <c r="AG52" s="210" t="s">
        <v>544</v>
      </c>
      <c r="AH52" s="210"/>
      <c r="AI52" s="210"/>
      <c r="AJ52" s="210"/>
      <c r="AK52" s="210"/>
      <c r="AL52" s="210"/>
      <c r="AM52" s="210"/>
      <c r="AN52" s="210"/>
      <c r="AO52" s="210"/>
      <c r="AP52" s="210"/>
      <c r="AQ52" s="210"/>
      <c r="AR52" s="210"/>
      <c r="AS52" s="210"/>
      <c r="AT52" s="210"/>
      <c r="AU52" s="210"/>
      <c r="AV52" s="210"/>
      <c r="AW52" s="210"/>
      <c r="AX52" s="210"/>
      <c r="AY52" s="210"/>
      <c r="AZ52" s="210"/>
      <c r="BA52" s="210"/>
      <c r="BB52" s="210"/>
      <c r="BC52" s="210"/>
      <c r="BD52" s="210"/>
      <c r="BE52" s="210"/>
      <c r="BF52" s="210"/>
      <c r="BG52" s="210"/>
      <c r="BH52" s="210"/>
    </row>
    <row r="53" spans="1:60" ht="20.399999999999999" outlineLevel="1" x14ac:dyDescent="0.25">
      <c r="A53" s="252">
        <v>24</v>
      </c>
      <c r="B53" s="253" t="s">
        <v>610</v>
      </c>
      <c r="C53" s="266" t="s">
        <v>611</v>
      </c>
      <c r="D53" s="254" t="s">
        <v>557</v>
      </c>
      <c r="E53" s="255">
        <v>2</v>
      </c>
      <c r="F53" s="256"/>
      <c r="G53" s="257">
        <f>ROUND(E53*F53,2)</f>
        <v>0</v>
      </c>
      <c r="H53" s="256"/>
      <c r="I53" s="257">
        <f>ROUND(E53*H53,2)</f>
        <v>0</v>
      </c>
      <c r="J53" s="256"/>
      <c r="K53" s="257">
        <f>ROUND(E53*J53,2)</f>
        <v>0</v>
      </c>
      <c r="L53" s="257">
        <v>21</v>
      </c>
      <c r="M53" s="257">
        <f>G53*(1+L53/100)</f>
        <v>0</v>
      </c>
      <c r="N53" s="255">
        <v>1.2</v>
      </c>
      <c r="O53" s="255">
        <f>ROUND(E53*N53,2)</f>
        <v>2.4</v>
      </c>
      <c r="P53" s="255">
        <v>0</v>
      </c>
      <c r="Q53" s="255">
        <f>ROUND(E53*P53,2)</f>
        <v>0</v>
      </c>
      <c r="R53" s="257"/>
      <c r="S53" s="257" t="s">
        <v>298</v>
      </c>
      <c r="T53" s="258" t="s">
        <v>299</v>
      </c>
      <c r="U53" s="231">
        <v>0</v>
      </c>
      <c r="V53" s="231">
        <f>ROUND(E53*U53,2)</f>
        <v>0</v>
      </c>
      <c r="W53" s="231"/>
      <c r="X53" s="231" t="s">
        <v>176</v>
      </c>
      <c r="Y53" s="231" t="s">
        <v>177</v>
      </c>
      <c r="Z53" s="210"/>
      <c r="AA53" s="210"/>
      <c r="AB53" s="210"/>
      <c r="AC53" s="210"/>
      <c r="AD53" s="210"/>
      <c r="AE53" s="210"/>
      <c r="AF53" s="210"/>
      <c r="AG53" s="210" t="s">
        <v>544</v>
      </c>
      <c r="AH53" s="210"/>
      <c r="AI53" s="210"/>
      <c r="AJ53" s="210"/>
      <c r="AK53" s="210"/>
      <c r="AL53" s="210"/>
      <c r="AM53" s="210"/>
      <c r="AN53" s="210"/>
      <c r="AO53" s="210"/>
      <c r="AP53" s="210"/>
      <c r="AQ53" s="210"/>
      <c r="AR53" s="210"/>
      <c r="AS53" s="210"/>
      <c r="AT53" s="210"/>
      <c r="AU53" s="210"/>
      <c r="AV53" s="210"/>
      <c r="AW53" s="210"/>
      <c r="AX53" s="210"/>
      <c r="AY53" s="210"/>
      <c r="AZ53" s="210"/>
      <c r="BA53" s="210"/>
      <c r="BB53" s="210"/>
      <c r="BC53" s="210"/>
      <c r="BD53" s="210"/>
      <c r="BE53" s="210"/>
      <c r="BF53" s="210"/>
      <c r="BG53" s="210"/>
      <c r="BH53" s="210"/>
    </row>
    <row r="54" spans="1:60" ht="20.399999999999999" outlineLevel="1" x14ac:dyDescent="0.25">
      <c r="A54" s="252">
        <v>25</v>
      </c>
      <c r="B54" s="253" t="s">
        <v>612</v>
      </c>
      <c r="C54" s="266" t="s">
        <v>613</v>
      </c>
      <c r="D54" s="254" t="s">
        <v>557</v>
      </c>
      <c r="E54" s="255">
        <v>2</v>
      </c>
      <c r="F54" s="256"/>
      <c r="G54" s="257">
        <f>ROUND(E54*F54,2)</f>
        <v>0</v>
      </c>
      <c r="H54" s="256"/>
      <c r="I54" s="257">
        <f>ROUND(E54*H54,2)</f>
        <v>0</v>
      </c>
      <c r="J54" s="256"/>
      <c r="K54" s="257">
        <f>ROUND(E54*J54,2)</f>
        <v>0</v>
      </c>
      <c r="L54" s="257">
        <v>21</v>
      </c>
      <c r="M54" s="257">
        <f>G54*(1+L54/100)</f>
        <v>0</v>
      </c>
      <c r="N54" s="255">
        <v>1.1000000000000001</v>
      </c>
      <c r="O54" s="255">
        <f>ROUND(E54*N54,2)</f>
        <v>2.2000000000000002</v>
      </c>
      <c r="P54" s="255">
        <v>0</v>
      </c>
      <c r="Q54" s="255">
        <f>ROUND(E54*P54,2)</f>
        <v>0</v>
      </c>
      <c r="R54" s="257"/>
      <c r="S54" s="257" t="s">
        <v>298</v>
      </c>
      <c r="T54" s="258" t="s">
        <v>299</v>
      </c>
      <c r="U54" s="231">
        <v>0</v>
      </c>
      <c r="V54" s="231">
        <f>ROUND(E54*U54,2)</f>
        <v>0</v>
      </c>
      <c r="W54" s="231"/>
      <c r="X54" s="231" t="s">
        <v>176</v>
      </c>
      <c r="Y54" s="231" t="s">
        <v>177</v>
      </c>
      <c r="Z54" s="210"/>
      <c r="AA54" s="210"/>
      <c r="AB54" s="210"/>
      <c r="AC54" s="210"/>
      <c r="AD54" s="210"/>
      <c r="AE54" s="210"/>
      <c r="AF54" s="210"/>
      <c r="AG54" s="210" t="s">
        <v>544</v>
      </c>
      <c r="AH54" s="210"/>
      <c r="AI54" s="210"/>
      <c r="AJ54" s="210"/>
      <c r="AK54" s="210"/>
      <c r="AL54" s="210"/>
      <c r="AM54" s="210"/>
      <c r="AN54" s="210"/>
      <c r="AO54" s="210"/>
      <c r="AP54" s="210"/>
      <c r="AQ54" s="210"/>
      <c r="AR54" s="210"/>
      <c r="AS54" s="210"/>
      <c r="AT54" s="210"/>
      <c r="AU54" s="210"/>
      <c r="AV54" s="210"/>
      <c r="AW54" s="210"/>
      <c r="AX54" s="210"/>
      <c r="AY54" s="210"/>
      <c r="AZ54" s="210"/>
      <c r="BA54" s="210"/>
      <c r="BB54" s="210"/>
      <c r="BC54" s="210"/>
      <c r="BD54" s="210"/>
      <c r="BE54" s="210"/>
      <c r="BF54" s="210"/>
      <c r="BG54" s="210"/>
      <c r="BH54" s="210"/>
    </row>
    <row r="55" spans="1:60" outlineLevel="1" x14ac:dyDescent="0.25">
      <c r="A55" s="252">
        <v>26</v>
      </c>
      <c r="B55" s="253" t="s">
        <v>614</v>
      </c>
      <c r="C55" s="266" t="s">
        <v>615</v>
      </c>
      <c r="D55" s="254"/>
      <c r="E55" s="255">
        <v>0</v>
      </c>
      <c r="F55" s="256"/>
      <c r="G55" s="257">
        <f>ROUND(E55*F55,2)</f>
        <v>0</v>
      </c>
      <c r="H55" s="256"/>
      <c r="I55" s="257">
        <f>ROUND(E55*H55,2)</f>
        <v>0</v>
      </c>
      <c r="J55" s="256"/>
      <c r="K55" s="257">
        <f>ROUND(E55*J55,2)</f>
        <v>0</v>
      </c>
      <c r="L55" s="257">
        <v>21</v>
      </c>
      <c r="M55" s="257">
        <f>G55*(1+L55/100)</f>
        <v>0</v>
      </c>
      <c r="N55" s="255">
        <v>0</v>
      </c>
      <c r="O55" s="255">
        <f>ROUND(E55*N55,2)</f>
        <v>0</v>
      </c>
      <c r="P55" s="255">
        <v>0</v>
      </c>
      <c r="Q55" s="255">
        <f>ROUND(E55*P55,2)</f>
        <v>0</v>
      </c>
      <c r="R55" s="257"/>
      <c r="S55" s="257" t="s">
        <v>298</v>
      </c>
      <c r="T55" s="258" t="s">
        <v>299</v>
      </c>
      <c r="U55" s="231">
        <v>0</v>
      </c>
      <c r="V55" s="231">
        <f>ROUND(E55*U55,2)</f>
        <v>0</v>
      </c>
      <c r="W55" s="231"/>
      <c r="X55" s="231" t="s">
        <v>176</v>
      </c>
      <c r="Y55" s="231" t="s">
        <v>177</v>
      </c>
      <c r="Z55" s="210"/>
      <c r="AA55" s="210"/>
      <c r="AB55" s="210"/>
      <c r="AC55" s="210"/>
      <c r="AD55" s="210"/>
      <c r="AE55" s="210"/>
      <c r="AF55" s="210"/>
      <c r="AG55" s="210" t="s">
        <v>544</v>
      </c>
      <c r="AH55" s="210"/>
      <c r="AI55" s="210"/>
      <c r="AJ55" s="210"/>
      <c r="AK55" s="210"/>
      <c r="AL55" s="210"/>
      <c r="AM55" s="210"/>
      <c r="AN55" s="210"/>
      <c r="AO55" s="210"/>
      <c r="AP55" s="210"/>
      <c r="AQ55" s="210"/>
      <c r="AR55" s="210"/>
      <c r="AS55" s="210"/>
      <c r="AT55" s="210"/>
      <c r="AU55" s="210"/>
      <c r="AV55" s="210"/>
      <c r="AW55" s="210"/>
      <c r="AX55" s="210"/>
      <c r="AY55" s="210"/>
      <c r="AZ55" s="210"/>
      <c r="BA55" s="210"/>
      <c r="BB55" s="210"/>
      <c r="BC55" s="210"/>
      <c r="BD55" s="210"/>
      <c r="BE55" s="210"/>
      <c r="BF55" s="210"/>
      <c r="BG55" s="210"/>
      <c r="BH55" s="210"/>
    </row>
    <row r="56" spans="1:60" ht="20.399999999999999" outlineLevel="1" x14ac:dyDescent="0.25">
      <c r="A56" s="252">
        <v>27</v>
      </c>
      <c r="B56" s="253" t="s">
        <v>616</v>
      </c>
      <c r="C56" s="266" t="s">
        <v>617</v>
      </c>
      <c r="D56" s="254" t="s">
        <v>557</v>
      </c>
      <c r="E56" s="255">
        <v>6</v>
      </c>
      <c r="F56" s="256"/>
      <c r="G56" s="257">
        <f>ROUND(E56*F56,2)</f>
        <v>0</v>
      </c>
      <c r="H56" s="256"/>
      <c r="I56" s="257">
        <f>ROUND(E56*H56,2)</f>
        <v>0</v>
      </c>
      <c r="J56" s="256"/>
      <c r="K56" s="257">
        <f>ROUND(E56*J56,2)</f>
        <v>0</v>
      </c>
      <c r="L56" s="257">
        <v>21</v>
      </c>
      <c r="M56" s="257">
        <f>G56*(1+L56/100)</f>
        <v>0</v>
      </c>
      <c r="N56" s="255">
        <v>0.2</v>
      </c>
      <c r="O56" s="255">
        <f>ROUND(E56*N56,2)</f>
        <v>1.2</v>
      </c>
      <c r="P56" s="255">
        <v>0</v>
      </c>
      <c r="Q56" s="255">
        <f>ROUND(E56*P56,2)</f>
        <v>0</v>
      </c>
      <c r="R56" s="257"/>
      <c r="S56" s="257" t="s">
        <v>298</v>
      </c>
      <c r="T56" s="258" t="s">
        <v>299</v>
      </c>
      <c r="U56" s="231">
        <v>0</v>
      </c>
      <c r="V56" s="231">
        <f>ROUND(E56*U56,2)</f>
        <v>0</v>
      </c>
      <c r="W56" s="231"/>
      <c r="X56" s="231" t="s">
        <v>176</v>
      </c>
      <c r="Y56" s="231" t="s">
        <v>177</v>
      </c>
      <c r="Z56" s="210"/>
      <c r="AA56" s="210"/>
      <c r="AB56" s="210"/>
      <c r="AC56" s="210"/>
      <c r="AD56" s="210"/>
      <c r="AE56" s="210"/>
      <c r="AF56" s="210"/>
      <c r="AG56" s="210" t="s">
        <v>544</v>
      </c>
      <c r="AH56" s="210"/>
      <c r="AI56" s="210"/>
      <c r="AJ56" s="210"/>
      <c r="AK56" s="210"/>
      <c r="AL56" s="210"/>
      <c r="AM56" s="210"/>
      <c r="AN56" s="210"/>
      <c r="AO56" s="210"/>
      <c r="AP56" s="210"/>
      <c r="AQ56" s="210"/>
      <c r="AR56" s="210"/>
      <c r="AS56" s="210"/>
      <c r="AT56" s="210"/>
      <c r="AU56" s="210"/>
      <c r="AV56" s="210"/>
      <c r="AW56" s="210"/>
      <c r="AX56" s="210"/>
      <c r="AY56" s="210"/>
      <c r="AZ56" s="210"/>
      <c r="BA56" s="210"/>
      <c r="BB56" s="210"/>
      <c r="BC56" s="210"/>
      <c r="BD56" s="210"/>
      <c r="BE56" s="210"/>
      <c r="BF56" s="210"/>
      <c r="BG56" s="210"/>
      <c r="BH56" s="210"/>
    </row>
    <row r="57" spans="1:60" outlineLevel="1" x14ac:dyDescent="0.25">
      <c r="A57" s="252">
        <v>28</v>
      </c>
      <c r="B57" s="253" t="s">
        <v>618</v>
      </c>
      <c r="C57" s="266" t="s">
        <v>619</v>
      </c>
      <c r="D57" s="254"/>
      <c r="E57" s="255">
        <v>0</v>
      </c>
      <c r="F57" s="256"/>
      <c r="G57" s="257">
        <f>ROUND(E57*F57,2)</f>
        <v>0</v>
      </c>
      <c r="H57" s="256"/>
      <c r="I57" s="257">
        <f>ROUND(E57*H57,2)</f>
        <v>0</v>
      </c>
      <c r="J57" s="256"/>
      <c r="K57" s="257">
        <f>ROUND(E57*J57,2)</f>
        <v>0</v>
      </c>
      <c r="L57" s="257">
        <v>21</v>
      </c>
      <c r="M57" s="257">
        <f>G57*(1+L57/100)</f>
        <v>0</v>
      </c>
      <c r="N57" s="255">
        <v>0</v>
      </c>
      <c r="O57" s="255">
        <f>ROUND(E57*N57,2)</f>
        <v>0</v>
      </c>
      <c r="P57" s="255">
        <v>0</v>
      </c>
      <c r="Q57" s="255">
        <f>ROUND(E57*P57,2)</f>
        <v>0</v>
      </c>
      <c r="R57" s="257"/>
      <c r="S57" s="257" t="s">
        <v>298</v>
      </c>
      <c r="T57" s="258" t="s">
        <v>299</v>
      </c>
      <c r="U57" s="231">
        <v>0</v>
      </c>
      <c r="V57" s="231">
        <f>ROUND(E57*U57,2)</f>
        <v>0</v>
      </c>
      <c r="W57" s="231"/>
      <c r="X57" s="231" t="s">
        <v>176</v>
      </c>
      <c r="Y57" s="231" t="s">
        <v>177</v>
      </c>
      <c r="Z57" s="210"/>
      <c r="AA57" s="210"/>
      <c r="AB57" s="210"/>
      <c r="AC57" s="210"/>
      <c r="AD57" s="210"/>
      <c r="AE57" s="210"/>
      <c r="AF57" s="210"/>
      <c r="AG57" s="210" t="s">
        <v>544</v>
      </c>
      <c r="AH57" s="210"/>
      <c r="AI57" s="210"/>
      <c r="AJ57" s="210"/>
      <c r="AK57" s="210"/>
      <c r="AL57" s="210"/>
      <c r="AM57" s="210"/>
      <c r="AN57" s="210"/>
      <c r="AO57" s="210"/>
      <c r="AP57" s="210"/>
      <c r="AQ57" s="210"/>
      <c r="AR57" s="210"/>
      <c r="AS57" s="210"/>
      <c r="AT57" s="210"/>
      <c r="AU57" s="210"/>
      <c r="AV57" s="210"/>
      <c r="AW57" s="210"/>
      <c r="AX57" s="210"/>
      <c r="AY57" s="210"/>
      <c r="AZ57" s="210"/>
      <c r="BA57" s="210"/>
      <c r="BB57" s="210"/>
      <c r="BC57" s="210"/>
      <c r="BD57" s="210"/>
      <c r="BE57" s="210"/>
      <c r="BF57" s="210"/>
      <c r="BG57" s="210"/>
      <c r="BH57" s="210"/>
    </row>
    <row r="58" spans="1:60" outlineLevel="1" x14ac:dyDescent="0.25">
      <c r="A58" s="252">
        <v>29</v>
      </c>
      <c r="B58" s="253" t="s">
        <v>620</v>
      </c>
      <c r="C58" s="266" t="s">
        <v>621</v>
      </c>
      <c r="D58" s="254" t="s">
        <v>557</v>
      </c>
      <c r="E58" s="255">
        <v>2</v>
      </c>
      <c r="F58" s="256"/>
      <c r="G58" s="257">
        <f>ROUND(E58*F58,2)</f>
        <v>0</v>
      </c>
      <c r="H58" s="256"/>
      <c r="I58" s="257">
        <f>ROUND(E58*H58,2)</f>
        <v>0</v>
      </c>
      <c r="J58" s="256"/>
      <c r="K58" s="257">
        <f>ROUND(E58*J58,2)</f>
        <v>0</v>
      </c>
      <c r="L58" s="257">
        <v>21</v>
      </c>
      <c r="M58" s="257">
        <f>G58*(1+L58/100)</f>
        <v>0</v>
      </c>
      <c r="N58" s="255">
        <v>0.2</v>
      </c>
      <c r="O58" s="255">
        <f>ROUND(E58*N58,2)</f>
        <v>0.4</v>
      </c>
      <c r="P58" s="255">
        <v>0</v>
      </c>
      <c r="Q58" s="255">
        <f>ROUND(E58*P58,2)</f>
        <v>0</v>
      </c>
      <c r="R58" s="257"/>
      <c r="S58" s="257" t="s">
        <v>298</v>
      </c>
      <c r="T58" s="258" t="s">
        <v>299</v>
      </c>
      <c r="U58" s="231">
        <v>0</v>
      </c>
      <c r="V58" s="231">
        <f>ROUND(E58*U58,2)</f>
        <v>0</v>
      </c>
      <c r="W58" s="231"/>
      <c r="X58" s="231" t="s">
        <v>176</v>
      </c>
      <c r="Y58" s="231" t="s">
        <v>177</v>
      </c>
      <c r="Z58" s="210"/>
      <c r="AA58" s="210"/>
      <c r="AB58" s="210"/>
      <c r="AC58" s="210"/>
      <c r="AD58" s="210"/>
      <c r="AE58" s="210"/>
      <c r="AF58" s="210"/>
      <c r="AG58" s="210" t="s">
        <v>544</v>
      </c>
      <c r="AH58" s="210"/>
      <c r="AI58" s="210"/>
      <c r="AJ58" s="210"/>
      <c r="AK58" s="210"/>
      <c r="AL58" s="210"/>
      <c r="AM58" s="210"/>
      <c r="AN58" s="210"/>
      <c r="AO58" s="210"/>
      <c r="AP58" s="210"/>
      <c r="AQ58" s="210"/>
      <c r="AR58" s="210"/>
      <c r="AS58" s="210"/>
      <c r="AT58" s="210"/>
      <c r="AU58" s="210"/>
      <c r="AV58" s="210"/>
      <c r="AW58" s="210"/>
      <c r="AX58" s="210"/>
      <c r="AY58" s="210"/>
      <c r="AZ58" s="210"/>
      <c r="BA58" s="210"/>
      <c r="BB58" s="210"/>
      <c r="BC58" s="210"/>
      <c r="BD58" s="210"/>
      <c r="BE58" s="210"/>
      <c r="BF58" s="210"/>
      <c r="BG58" s="210"/>
      <c r="BH58" s="210"/>
    </row>
    <row r="59" spans="1:60" outlineLevel="1" x14ac:dyDescent="0.25">
      <c r="A59" s="252">
        <v>30</v>
      </c>
      <c r="B59" s="253" t="s">
        <v>622</v>
      </c>
      <c r="C59" s="266" t="s">
        <v>623</v>
      </c>
      <c r="D59" s="254" t="s">
        <v>557</v>
      </c>
      <c r="E59" s="255">
        <v>1</v>
      </c>
      <c r="F59" s="256"/>
      <c r="G59" s="257">
        <f>ROUND(E59*F59,2)</f>
        <v>0</v>
      </c>
      <c r="H59" s="256"/>
      <c r="I59" s="257">
        <f>ROUND(E59*H59,2)</f>
        <v>0</v>
      </c>
      <c r="J59" s="256"/>
      <c r="K59" s="257">
        <f>ROUND(E59*J59,2)</f>
        <v>0</v>
      </c>
      <c r="L59" s="257">
        <v>21</v>
      </c>
      <c r="M59" s="257">
        <f>G59*(1+L59/100)</f>
        <v>0</v>
      </c>
      <c r="N59" s="255">
        <v>0.2</v>
      </c>
      <c r="O59" s="255">
        <f>ROUND(E59*N59,2)</f>
        <v>0.2</v>
      </c>
      <c r="P59" s="255">
        <v>0</v>
      </c>
      <c r="Q59" s="255">
        <f>ROUND(E59*P59,2)</f>
        <v>0</v>
      </c>
      <c r="R59" s="257"/>
      <c r="S59" s="257" t="s">
        <v>298</v>
      </c>
      <c r="T59" s="258" t="s">
        <v>299</v>
      </c>
      <c r="U59" s="231">
        <v>0</v>
      </c>
      <c r="V59" s="231">
        <f>ROUND(E59*U59,2)</f>
        <v>0</v>
      </c>
      <c r="W59" s="231"/>
      <c r="X59" s="231" t="s">
        <v>176</v>
      </c>
      <c r="Y59" s="231" t="s">
        <v>177</v>
      </c>
      <c r="Z59" s="210"/>
      <c r="AA59" s="210"/>
      <c r="AB59" s="210"/>
      <c r="AC59" s="210"/>
      <c r="AD59" s="210"/>
      <c r="AE59" s="210"/>
      <c r="AF59" s="210"/>
      <c r="AG59" s="210" t="s">
        <v>544</v>
      </c>
      <c r="AH59" s="210"/>
      <c r="AI59" s="210"/>
      <c r="AJ59" s="210"/>
      <c r="AK59" s="210"/>
      <c r="AL59" s="210"/>
      <c r="AM59" s="210"/>
      <c r="AN59" s="210"/>
      <c r="AO59" s="210"/>
      <c r="AP59" s="210"/>
      <c r="AQ59" s="210"/>
      <c r="AR59" s="210"/>
      <c r="AS59" s="210"/>
      <c r="AT59" s="210"/>
      <c r="AU59" s="210"/>
      <c r="AV59" s="210"/>
      <c r="AW59" s="210"/>
      <c r="AX59" s="210"/>
      <c r="AY59" s="210"/>
      <c r="AZ59" s="210"/>
      <c r="BA59" s="210"/>
      <c r="BB59" s="210"/>
      <c r="BC59" s="210"/>
      <c r="BD59" s="210"/>
      <c r="BE59" s="210"/>
      <c r="BF59" s="210"/>
      <c r="BG59" s="210"/>
      <c r="BH59" s="210"/>
    </row>
    <row r="60" spans="1:60" outlineLevel="1" x14ac:dyDescent="0.25">
      <c r="A60" s="252">
        <v>31</v>
      </c>
      <c r="B60" s="253" t="s">
        <v>624</v>
      </c>
      <c r="C60" s="266" t="s">
        <v>625</v>
      </c>
      <c r="D60" s="254" t="s">
        <v>557</v>
      </c>
      <c r="E60" s="255">
        <v>2</v>
      </c>
      <c r="F60" s="256"/>
      <c r="G60" s="257">
        <f>ROUND(E60*F60,2)</f>
        <v>0</v>
      </c>
      <c r="H60" s="256"/>
      <c r="I60" s="257">
        <f>ROUND(E60*H60,2)</f>
        <v>0</v>
      </c>
      <c r="J60" s="256"/>
      <c r="K60" s="257">
        <f>ROUND(E60*J60,2)</f>
        <v>0</v>
      </c>
      <c r="L60" s="257">
        <v>21</v>
      </c>
      <c r="M60" s="257">
        <f>G60*(1+L60/100)</f>
        <v>0</v>
      </c>
      <c r="N60" s="255">
        <v>0.2</v>
      </c>
      <c r="O60" s="255">
        <f>ROUND(E60*N60,2)</f>
        <v>0.4</v>
      </c>
      <c r="P60" s="255">
        <v>0</v>
      </c>
      <c r="Q60" s="255">
        <f>ROUND(E60*P60,2)</f>
        <v>0</v>
      </c>
      <c r="R60" s="257"/>
      <c r="S60" s="257" t="s">
        <v>298</v>
      </c>
      <c r="T60" s="258" t="s">
        <v>299</v>
      </c>
      <c r="U60" s="231">
        <v>0</v>
      </c>
      <c r="V60" s="231">
        <f>ROUND(E60*U60,2)</f>
        <v>0</v>
      </c>
      <c r="W60" s="231"/>
      <c r="X60" s="231" t="s">
        <v>176</v>
      </c>
      <c r="Y60" s="231" t="s">
        <v>177</v>
      </c>
      <c r="Z60" s="210"/>
      <c r="AA60" s="210"/>
      <c r="AB60" s="210"/>
      <c r="AC60" s="210"/>
      <c r="AD60" s="210"/>
      <c r="AE60" s="210"/>
      <c r="AF60" s="210"/>
      <c r="AG60" s="210" t="s">
        <v>544</v>
      </c>
      <c r="AH60" s="210"/>
      <c r="AI60" s="210"/>
      <c r="AJ60" s="210"/>
      <c r="AK60" s="210"/>
      <c r="AL60" s="210"/>
      <c r="AM60" s="210"/>
      <c r="AN60" s="210"/>
      <c r="AO60" s="210"/>
      <c r="AP60" s="210"/>
      <c r="AQ60" s="210"/>
      <c r="AR60" s="210"/>
      <c r="AS60" s="210"/>
      <c r="AT60" s="210"/>
      <c r="AU60" s="210"/>
      <c r="AV60" s="210"/>
      <c r="AW60" s="210"/>
      <c r="AX60" s="210"/>
      <c r="AY60" s="210"/>
      <c r="AZ60" s="210"/>
      <c r="BA60" s="210"/>
      <c r="BB60" s="210"/>
      <c r="BC60" s="210"/>
      <c r="BD60" s="210"/>
      <c r="BE60" s="210"/>
      <c r="BF60" s="210"/>
      <c r="BG60" s="210"/>
      <c r="BH60" s="210"/>
    </row>
    <row r="61" spans="1:60" outlineLevel="1" x14ac:dyDescent="0.25">
      <c r="A61" s="252">
        <v>32</v>
      </c>
      <c r="B61" s="253" t="s">
        <v>626</v>
      </c>
      <c r="C61" s="266" t="s">
        <v>627</v>
      </c>
      <c r="D61" s="254"/>
      <c r="E61" s="255">
        <v>0</v>
      </c>
      <c r="F61" s="256"/>
      <c r="G61" s="257">
        <f>ROUND(E61*F61,2)</f>
        <v>0</v>
      </c>
      <c r="H61" s="256"/>
      <c r="I61" s="257">
        <f>ROUND(E61*H61,2)</f>
        <v>0</v>
      </c>
      <c r="J61" s="256"/>
      <c r="K61" s="257">
        <f>ROUND(E61*J61,2)</f>
        <v>0</v>
      </c>
      <c r="L61" s="257">
        <v>21</v>
      </c>
      <c r="M61" s="257">
        <f>G61*(1+L61/100)</f>
        <v>0</v>
      </c>
      <c r="N61" s="255">
        <v>0</v>
      </c>
      <c r="O61" s="255">
        <f>ROUND(E61*N61,2)</f>
        <v>0</v>
      </c>
      <c r="P61" s="255">
        <v>0</v>
      </c>
      <c r="Q61" s="255">
        <f>ROUND(E61*P61,2)</f>
        <v>0</v>
      </c>
      <c r="R61" s="257"/>
      <c r="S61" s="257" t="s">
        <v>298</v>
      </c>
      <c r="T61" s="258" t="s">
        <v>299</v>
      </c>
      <c r="U61" s="231">
        <v>0</v>
      </c>
      <c r="V61" s="231">
        <f>ROUND(E61*U61,2)</f>
        <v>0</v>
      </c>
      <c r="W61" s="231"/>
      <c r="X61" s="231" t="s">
        <v>176</v>
      </c>
      <c r="Y61" s="231" t="s">
        <v>177</v>
      </c>
      <c r="Z61" s="210"/>
      <c r="AA61" s="210"/>
      <c r="AB61" s="210"/>
      <c r="AC61" s="210"/>
      <c r="AD61" s="210"/>
      <c r="AE61" s="210"/>
      <c r="AF61" s="210"/>
      <c r="AG61" s="210" t="s">
        <v>544</v>
      </c>
      <c r="AH61" s="210"/>
      <c r="AI61" s="210"/>
      <c r="AJ61" s="210"/>
      <c r="AK61" s="210"/>
      <c r="AL61" s="210"/>
      <c r="AM61" s="210"/>
      <c r="AN61" s="210"/>
      <c r="AO61" s="210"/>
      <c r="AP61" s="210"/>
      <c r="AQ61" s="210"/>
      <c r="AR61" s="210"/>
      <c r="AS61" s="210"/>
      <c r="AT61" s="210"/>
      <c r="AU61" s="210"/>
      <c r="AV61" s="210"/>
      <c r="AW61" s="210"/>
      <c r="AX61" s="210"/>
      <c r="AY61" s="210"/>
      <c r="AZ61" s="210"/>
      <c r="BA61" s="210"/>
      <c r="BB61" s="210"/>
      <c r="BC61" s="210"/>
      <c r="BD61" s="210"/>
      <c r="BE61" s="210"/>
      <c r="BF61" s="210"/>
      <c r="BG61" s="210"/>
      <c r="BH61" s="210"/>
    </row>
    <row r="62" spans="1:60" outlineLevel="1" x14ac:dyDescent="0.25">
      <c r="A62" s="252">
        <v>33</v>
      </c>
      <c r="B62" s="253" t="s">
        <v>628</v>
      </c>
      <c r="C62" s="266" t="s">
        <v>629</v>
      </c>
      <c r="D62" s="254" t="s">
        <v>557</v>
      </c>
      <c r="E62" s="255">
        <v>2</v>
      </c>
      <c r="F62" s="256"/>
      <c r="G62" s="257">
        <f>ROUND(E62*F62,2)</f>
        <v>0</v>
      </c>
      <c r="H62" s="256"/>
      <c r="I62" s="257">
        <f>ROUND(E62*H62,2)</f>
        <v>0</v>
      </c>
      <c r="J62" s="256"/>
      <c r="K62" s="257">
        <f>ROUND(E62*J62,2)</f>
        <v>0</v>
      </c>
      <c r="L62" s="257">
        <v>21</v>
      </c>
      <c r="M62" s="257">
        <f>G62*(1+L62/100)</f>
        <v>0</v>
      </c>
      <c r="N62" s="255">
        <v>2.9</v>
      </c>
      <c r="O62" s="255">
        <f>ROUND(E62*N62,2)</f>
        <v>5.8</v>
      </c>
      <c r="P62" s="255">
        <v>0</v>
      </c>
      <c r="Q62" s="255">
        <f>ROUND(E62*P62,2)</f>
        <v>0</v>
      </c>
      <c r="R62" s="257"/>
      <c r="S62" s="257" t="s">
        <v>298</v>
      </c>
      <c r="T62" s="258" t="s">
        <v>299</v>
      </c>
      <c r="U62" s="231">
        <v>0</v>
      </c>
      <c r="V62" s="231">
        <f>ROUND(E62*U62,2)</f>
        <v>0</v>
      </c>
      <c r="W62" s="231"/>
      <c r="X62" s="231" t="s">
        <v>176</v>
      </c>
      <c r="Y62" s="231" t="s">
        <v>177</v>
      </c>
      <c r="Z62" s="210"/>
      <c r="AA62" s="210"/>
      <c r="AB62" s="210"/>
      <c r="AC62" s="210"/>
      <c r="AD62" s="210"/>
      <c r="AE62" s="210"/>
      <c r="AF62" s="210"/>
      <c r="AG62" s="210" t="s">
        <v>544</v>
      </c>
      <c r="AH62" s="210"/>
      <c r="AI62" s="210"/>
      <c r="AJ62" s="210"/>
      <c r="AK62" s="210"/>
      <c r="AL62" s="210"/>
      <c r="AM62" s="210"/>
      <c r="AN62" s="210"/>
      <c r="AO62" s="210"/>
      <c r="AP62" s="210"/>
      <c r="AQ62" s="210"/>
      <c r="AR62" s="210"/>
      <c r="AS62" s="210"/>
      <c r="AT62" s="210"/>
      <c r="AU62" s="210"/>
      <c r="AV62" s="210"/>
      <c r="AW62" s="210"/>
      <c r="AX62" s="210"/>
      <c r="AY62" s="210"/>
      <c r="AZ62" s="210"/>
      <c r="BA62" s="210"/>
      <c r="BB62" s="210"/>
      <c r="BC62" s="210"/>
      <c r="BD62" s="210"/>
      <c r="BE62" s="210"/>
      <c r="BF62" s="210"/>
      <c r="BG62" s="210"/>
      <c r="BH62" s="210"/>
    </row>
    <row r="63" spans="1:60" outlineLevel="1" x14ac:dyDescent="0.25">
      <c r="A63" s="252">
        <v>34</v>
      </c>
      <c r="B63" s="253" t="s">
        <v>630</v>
      </c>
      <c r="C63" s="266" t="s">
        <v>631</v>
      </c>
      <c r="D63" s="254"/>
      <c r="E63" s="255">
        <v>0</v>
      </c>
      <c r="F63" s="256"/>
      <c r="G63" s="257">
        <f>ROUND(E63*F63,2)</f>
        <v>0</v>
      </c>
      <c r="H63" s="256"/>
      <c r="I63" s="257">
        <f>ROUND(E63*H63,2)</f>
        <v>0</v>
      </c>
      <c r="J63" s="256"/>
      <c r="K63" s="257">
        <f>ROUND(E63*J63,2)</f>
        <v>0</v>
      </c>
      <c r="L63" s="257">
        <v>21</v>
      </c>
      <c r="M63" s="257">
        <f>G63*(1+L63/100)</f>
        <v>0</v>
      </c>
      <c r="N63" s="255">
        <v>0</v>
      </c>
      <c r="O63" s="255">
        <f>ROUND(E63*N63,2)</f>
        <v>0</v>
      </c>
      <c r="P63" s="255">
        <v>0</v>
      </c>
      <c r="Q63" s="255">
        <f>ROUND(E63*P63,2)</f>
        <v>0</v>
      </c>
      <c r="R63" s="257"/>
      <c r="S63" s="257" t="s">
        <v>298</v>
      </c>
      <c r="T63" s="258" t="s">
        <v>299</v>
      </c>
      <c r="U63" s="231">
        <v>0</v>
      </c>
      <c r="V63" s="231">
        <f>ROUND(E63*U63,2)</f>
        <v>0</v>
      </c>
      <c r="W63" s="231"/>
      <c r="X63" s="231" t="s">
        <v>176</v>
      </c>
      <c r="Y63" s="231" t="s">
        <v>177</v>
      </c>
      <c r="Z63" s="210"/>
      <c r="AA63" s="210"/>
      <c r="AB63" s="210"/>
      <c r="AC63" s="210"/>
      <c r="AD63" s="210"/>
      <c r="AE63" s="210"/>
      <c r="AF63" s="210"/>
      <c r="AG63" s="210" t="s">
        <v>544</v>
      </c>
      <c r="AH63" s="210"/>
      <c r="AI63" s="210"/>
      <c r="AJ63" s="210"/>
      <c r="AK63" s="210"/>
      <c r="AL63" s="210"/>
      <c r="AM63" s="210"/>
      <c r="AN63" s="210"/>
      <c r="AO63" s="210"/>
      <c r="AP63" s="210"/>
      <c r="AQ63" s="210"/>
      <c r="AR63" s="210"/>
      <c r="AS63" s="210"/>
      <c r="AT63" s="210"/>
      <c r="AU63" s="210"/>
      <c r="AV63" s="210"/>
      <c r="AW63" s="210"/>
      <c r="AX63" s="210"/>
      <c r="AY63" s="210"/>
      <c r="AZ63" s="210"/>
      <c r="BA63" s="210"/>
      <c r="BB63" s="210"/>
      <c r="BC63" s="210"/>
      <c r="BD63" s="210"/>
      <c r="BE63" s="210"/>
      <c r="BF63" s="210"/>
      <c r="BG63" s="210"/>
      <c r="BH63" s="210"/>
    </row>
    <row r="64" spans="1:60" ht="20.399999999999999" outlineLevel="1" x14ac:dyDescent="0.25">
      <c r="A64" s="252">
        <v>35</v>
      </c>
      <c r="B64" s="253" t="s">
        <v>632</v>
      </c>
      <c r="C64" s="266" t="s">
        <v>633</v>
      </c>
      <c r="D64" s="254"/>
      <c r="E64" s="255">
        <v>0</v>
      </c>
      <c r="F64" s="256"/>
      <c r="G64" s="257">
        <f>ROUND(E64*F64,2)</f>
        <v>0</v>
      </c>
      <c r="H64" s="256"/>
      <c r="I64" s="257">
        <f>ROUND(E64*H64,2)</f>
        <v>0</v>
      </c>
      <c r="J64" s="256"/>
      <c r="K64" s="257">
        <f>ROUND(E64*J64,2)</f>
        <v>0</v>
      </c>
      <c r="L64" s="257">
        <v>21</v>
      </c>
      <c r="M64" s="257">
        <f>G64*(1+L64/100)</f>
        <v>0</v>
      </c>
      <c r="N64" s="255">
        <v>0</v>
      </c>
      <c r="O64" s="255">
        <f>ROUND(E64*N64,2)</f>
        <v>0</v>
      </c>
      <c r="P64" s="255">
        <v>0</v>
      </c>
      <c r="Q64" s="255">
        <f>ROUND(E64*P64,2)</f>
        <v>0</v>
      </c>
      <c r="R64" s="257"/>
      <c r="S64" s="257" t="s">
        <v>298</v>
      </c>
      <c r="T64" s="258" t="s">
        <v>299</v>
      </c>
      <c r="U64" s="231">
        <v>0</v>
      </c>
      <c r="V64" s="231">
        <f>ROUND(E64*U64,2)</f>
        <v>0</v>
      </c>
      <c r="W64" s="231"/>
      <c r="X64" s="231" t="s">
        <v>176</v>
      </c>
      <c r="Y64" s="231" t="s">
        <v>177</v>
      </c>
      <c r="Z64" s="210"/>
      <c r="AA64" s="210"/>
      <c r="AB64" s="210"/>
      <c r="AC64" s="210"/>
      <c r="AD64" s="210"/>
      <c r="AE64" s="210"/>
      <c r="AF64" s="210"/>
      <c r="AG64" s="210" t="s">
        <v>544</v>
      </c>
      <c r="AH64" s="210"/>
      <c r="AI64" s="210"/>
      <c r="AJ64" s="210"/>
      <c r="AK64" s="210"/>
      <c r="AL64" s="210"/>
      <c r="AM64" s="210"/>
      <c r="AN64" s="210"/>
      <c r="AO64" s="210"/>
      <c r="AP64" s="210"/>
      <c r="AQ64" s="210"/>
      <c r="AR64" s="210"/>
      <c r="AS64" s="210"/>
      <c r="AT64" s="210"/>
      <c r="AU64" s="210"/>
      <c r="AV64" s="210"/>
      <c r="AW64" s="210"/>
      <c r="AX64" s="210"/>
      <c r="AY64" s="210"/>
      <c r="AZ64" s="210"/>
      <c r="BA64" s="210"/>
      <c r="BB64" s="210"/>
      <c r="BC64" s="210"/>
      <c r="BD64" s="210"/>
      <c r="BE64" s="210"/>
      <c r="BF64" s="210"/>
      <c r="BG64" s="210"/>
      <c r="BH64" s="210"/>
    </row>
    <row r="65" spans="1:60" ht="20.399999999999999" outlineLevel="1" x14ac:dyDescent="0.25">
      <c r="A65" s="252">
        <v>36</v>
      </c>
      <c r="B65" s="253" t="s">
        <v>634</v>
      </c>
      <c r="C65" s="266" t="s">
        <v>635</v>
      </c>
      <c r="D65" s="254" t="s">
        <v>589</v>
      </c>
      <c r="E65" s="255">
        <v>10</v>
      </c>
      <c r="F65" s="256"/>
      <c r="G65" s="257">
        <f>ROUND(E65*F65,2)</f>
        <v>0</v>
      </c>
      <c r="H65" s="256"/>
      <c r="I65" s="257">
        <f>ROUND(E65*H65,2)</f>
        <v>0</v>
      </c>
      <c r="J65" s="256"/>
      <c r="K65" s="257">
        <f>ROUND(E65*J65,2)</f>
        <v>0</v>
      </c>
      <c r="L65" s="257">
        <v>21</v>
      </c>
      <c r="M65" s="257">
        <f>G65*(1+L65/100)</f>
        <v>0</v>
      </c>
      <c r="N65" s="255">
        <v>1.8</v>
      </c>
      <c r="O65" s="255">
        <f>ROUND(E65*N65,2)</f>
        <v>18</v>
      </c>
      <c r="P65" s="255">
        <v>0</v>
      </c>
      <c r="Q65" s="255">
        <f>ROUND(E65*P65,2)</f>
        <v>0</v>
      </c>
      <c r="R65" s="257"/>
      <c r="S65" s="257" t="s">
        <v>298</v>
      </c>
      <c r="T65" s="258" t="s">
        <v>299</v>
      </c>
      <c r="U65" s="231">
        <v>0</v>
      </c>
      <c r="V65" s="231">
        <f>ROUND(E65*U65,2)</f>
        <v>0</v>
      </c>
      <c r="W65" s="231"/>
      <c r="X65" s="231" t="s">
        <v>176</v>
      </c>
      <c r="Y65" s="231" t="s">
        <v>177</v>
      </c>
      <c r="Z65" s="210"/>
      <c r="AA65" s="210"/>
      <c r="AB65" s="210"/>
      <c r="AC65" s="210"/>
      <c r="AD65" s="210"/>
      <c r="AE65" s="210"/>
      <c r="AF65" s="210"/>
      <c r="AG65" s="210" t="s">
        <v>544</v>
      </c>
      <c r="AH65" s="210"/>
      <c r="AI65" s="210"/>
      <c r="AJ65" s="210"/>
      <c r="AK65" s="210"/>
      <c r="AL65" s="210"/>
      <c r="AM65" s="210"/>
      <c r="AN65" s="210"/>
      <c r="AO65" s="210"/>
      <c r="AP65" s="210"/>
      <c r="AQ65" s="210"/>
      <c r="AR65" s="210"/>
      <c r="AS65" s="210"/>
      <c r="AT65" s="210"/>
      <c r="AU65" s="210"/>
      <c r="AV65" s="210"/>
      <c r="AW65" s="210"/>
      <c r="AX65" s="210"/>
      <c r="AY65" s="210"/>
      <c r="AZ65" s="210"/>
      <c r="BA65" s="210"/>
      <c r="BB65" s="210"/>
      <c r="BC65" s="210"/>
      <c r="BD65" s="210"/>
      <c r="BE65" s="210"/>
      <c r="BF65" s="210"/>
      <c r="BG65" s="210"/>
      <c r="BH65" s="210"/>
    </row>
    <row r="66" spans="1:60" outlineLevel="1" x14ac:dyDescent="0.25">
      <c r="A66" s="252">
        <v>37</v>
      </c>
      <c r="B66" s="253" t="s">
        <v>636</v>
      </c>
      <c r="C66" s="266" t="s">
        <v>637</v>
      </c>
      <c r="D66" s="254"/>
      <c r="E66" s="255">
        <v>0</v>
      </c>
      <c r="F66" s="256"/>
      <c r="G66" s="257">
        <f>ROUND(E66*F66,2)</f>
        <v>0</v>
      </c>
      <c r="H66" s="256"/>
      <c r="I66" s="257">
        <f>ROUND(E66*H66,2)</f>
        <v>0</v>
      </c>
      <c r="J66" s="256"/>
      <c r="K66" s="257">
        <f>ROUND(E66*J66,2)</f>
        <v>0</v>
      </c>
      <c r="L66" s="257">
        <v>21</v>
      </c>
      <c r="M66" s="257">
        <f>G66*(1+L66/100)</f>
        <v>0</v>
      </c>
      <c r="N66" s="255">
        <v>0</v>
      </c>
      <c r="O66" s="255">
        <f>ROUND(E66*N66,2)</f>
        <v>0</v>
      </c>
      <c r="P66" s="255">
        <v>0</v>
      </c>
      <c r="Q66" s="255">
        <f>ROUND(E66*P66,2)</f>
        <v>0</v>
      </c>
      <c r="R66" s="257"/>
      <c r="S66" s="257" t="s">
        <v>298</v>
      </c>
      <c r="T66" s="258" t="s">
        <v>299</v>
      </c>
      <c r="U66" s="231">
        <v>0</v>
      </c>
      <c r="V66" s="231">
        <f>ROUND(E66*U66,2)</f>
        <v>0</v>
      </c>
      <c r="W66" s="231"/>
      <c r="X66" s="231" t="s">
        <v>176</v>
      </c>
      <c r="Y66" s="231" t="s">
        <v>177</v>
      </c>
      <c r="Z66" s="210"/>
      <c r="AA66" s="210"/>
      <c r="AB66" s="210"/>
      <c r="AC66" s="210"/>
      <c r="AD66" s="210"/>
      <c r="AE66" s="210"/>
      <c r="AF66" s="210"/>
      <c r="AG66" s="210" t="s">
        <v>544</v>
      </c>
      <c r="AH66" s="210"/>
      <c r="AI66" s="210"/>
      <c r="AJ66" s="210"/>
      <c r="AK66" s="210"/>
      <c r="AL66" s="210"/>
      <c r="AM66" s="210"/>
      <c r="AN66" s="210"/>
      <c r="AO66" s="210"/>
      <c r="AP66" s="210"/>
      <c r="AQ66" s="210"/>
      <c r="AR66" s="210"/>
      <c r="AS66" s="210"/>
      <c r="AT66" s="210"/>
      <c r="AU66" s="210"/>
      <c r="AV66" s="210"/>
      <c r="AW66" s="210"/>
      <c r="AX66" s="210"/>
      <c r="AY66" s="210"/>
      <c r="AZ66" s="210"/>
      <c r="BA66" s="210"/>
      <c r="BB66" s="210"/>
      <c r="BC66" s="210"/>
      <c r="BD66" s="210"/>
      <c r="BE66" s="210"/>
      <c r="BF66" s="210"/>
      <c r="BG66" s="210"/>
      <c r="BH66" s="210"/>
    </row>
    <row r="67" spans="1:60" ht="20.399999999999999" outlineLevel="1" x14ac:dyDescent="0.25">
      <c r="A67" s="252">
        <v>38</v>
      </c>
      <c r="B67" s="253" t="s">
        <v>638</v>
      </c>
      <c r="C67" s="266" t="s">
        <v>639</v>
      </c>
      <c r="D67" s="254"/>
      <c r="E67" s="255">
        <v>0</v>
      </c>
      <c r="F67" s="256"/>
      <c r="G67" s="257">
        <f>ROUND(E67*F67,2)</f>
        <v>0</v>
      </c>
      <c r="H67" s="256"/>
      <c r="I67" s="257">
        <f>ROUND(E67*H67,2)</f>
        <v>0</v>
      </c>
      <c r="J67" s="256"/>
      <c r="K67" s="257">
        <f>ROUND(E67*J67,2)</f>
        <v>0</v>
      </c>
      <c r="L67" s="257">
        <v>21</v>
      </c>
      <c r="M67" s="257">
        <f>G67*(1+L67/100)</f>
        <v>0</v>
      </c>
      <c r="N67" s="255">
        <v>0</v>
      </c>
      <c r="O67" s="255">
        <f>ROUND(E67*N67,2)</f>
        <v>0</v>
      </c>
      <c r="P67" s="255">
        <v>0</v>
      </c>
      <c r="Q67" s="255">
        <f>ROUND(E67*P67,2)</f>
        <v>0</v>
      </c>
      <c r="R67" s="257"/>
      <c r="S67" s="257" t="s">
        <v>298</v>
      </c>
      <c r="T67" s="258" t="s">
        <v>299</v>
      </c>
      <c r="U67" s="231">
        <v>0</v>
      </c>
      <c r="V67" s="231">
        <f>ROUND(E67*U67,2)</f>
        <v>0</v>
      </c>
      <c r="W67" s="231"/>
      <c r="X67" s="231" t="s">
        <v>215</v>
      </c>
      <c r="Y67" s="231" t="s">
        <v>177</v>
      </c>
      <c r="Z67" s="210"/>
      <c r="AA67" s="210"/>
      <c r="AB67" s="210"/>
      <c r="AC67" s="210"/>
      <c r="AD67" s="210"/>
      <c r="AE67" s="210"/>
      <c r="AF67" s="210"/>
      <c r="AG67" s="210" t="s">
        <v>546</v>
      </c>
      <c r="AH67" s="210"/>
      <c r="AI67" s="210"/>
      <c r="AJ67" s="210"/>
      <c r="AK67" s="210"/>
      <c r="AL67" s="210"/>
      <c r="AM67" s="210"/>
      <c r="AN67" s="210"/>
      <c r="AO67" s="210"/>
      <c r="AP67" s="210"/>
      <c r="AQ67" s="210"/>
      <c r="AR67" s="210"/>
      <c r="AS67" s="210"/>
      <c r="AT67" s="210"/>
      <c r="AU67" s="210"/>
      <c r="AV67" s="210"/>
      <c r="AW67" s="210"/>
      <c r="AX67" s="210"/>
      <c r="AY67" s="210"/>
      <c r="AZ67" s="210"/>
      <c r="BA67" s="210"/>
      <c r="BB67" s="210"/>
      <c r="BC67" s="210"/>
      <c r="BD67" s="210"/>
      <c r="BE67" s="210"/>
      <c r="BF67" s="210"/>
      <c r="BG67" s="210"/>
      <c r="BH67" s="210"/>
    </row>
    <row r="68" spans="1:60" outlineLevel="1" x14ac:dyDescent="0.25">
      <c r="A68" s="252">
        <v>39</v>
      </c>
      <c r="B68" s="253" t="s">
        <v>638</v>
      </c>
      <c r="C68" s="266" t="s">
        <v>640</v>
      </c>
      <c r="D68" s="254" t="s">
        <v>589</v>
      </c>
      <c r="E68" s="255">
        <v>12</v>
      </c>
      <c r="F68" s="256"/>
      <c r="G68" s="257">
        <f>ROUND(E68*F68,2)</f>
        <v>0</v>
      </c>
      <c r="H68" s="256"/>
      <c r="I68" s="257">
        <f>ROUND(E68*H68,2)</f>
        <v>0</v>
      </c>
      <c r="J68" s="256"/>
      <c r="K68" s="257">
        <f>ROUND(E68*J68,2)</f>
        <v>0</v>
      </c>
      <c r="L68" s="257">
        <v>21</v>
      </c>
      <c r="M68" s="257">
        <f>G68*(1+L68/100)</f>
        <v>0</v>
      </c>
      <c r="N68" s="255">
        <v>2.6</v>
      </c>
      <c r="O68" s="255">
        <f>ROUND(E68*N68,2)</f>
        <v>31.2</v>
      </c>
      <c r="P68" s="255">
        <v>0</v>
      </c>
      <c r="Q68" s="255">
        <f>ROUND(E68*P68,2)</f>
        <v>0</v>
      </c>
      <c r="R68" s="257"/>
      <c r="S68" s="257" t="s">
        <v>298</v>
      </c>
      <c r="T68" s="258" t="s">
        <v>299</v>
      </c>
      <c r="U68" s="231">
        <v>0</v>
      </c>
      <c r="V68" s="231">
        <f>ROUND(E68*U68,2)</f>
        <v>0</v>
      </c>
      <c r="W68" s="231"/>
      <c r="X68" s="231" t="s">
        <v>176</v>
      </c>
      <c r="Y68" s="231" t="s">
        <v>177</v>
      </c>
      <c r="Z68" s="210"/>
      <c r="AA68" s="210"/>
      <c r="AB68" s="210"/>
      <c r="AC68" s="210"/>
      <c r="AD68" s="210"/>
      <c r="AE68" s="210"/>
      <c r="AF68" s="210"/>
      <c r="AG68" s="210" t="s">
        <v>544</v>
      </c>
      <c r="AH68" s="210"/>
      <c r="AI68" s="210"/>
      <c r="AJ68" s="210"/>
      <c r="AK68" s="210"/>
      <c r="AL68" s="210"/>
      <c r="AM68" s="210"/>
      <c r="AN68" s="210"/>
      <c r="AO68" s="210"/>
      <c r="AP68" s="210"/>
      <c r="AQ68" s="210"/>
      <c r="AR68" s="210"/>
      <c r="AS68" s="210"/>
      <c r="AT68" s="210"/>
      <c r="AU68" s="210"/>
      <c r="AV68" s="210"/>
      <c r="AW68" s="210"/>
      <c r="AX68" s="210"/>
      <c r="AY68" s="210"/>
      <c r="AZ68" s="210"/>
      <c r="BA68" s="210"/>
      <c r="BB68" s="210"/>
      <c r="BC68" s="210"/>
      <c r="BD68" s="210"/>
      <c r="BE68" s="210"/>
      <c r="BF68" s="210"/>
      <c r="BG68" s="210"/>
      <c r="BH68" s="210"/>
    </row>
    <row r="69" spans="1:60" outlineLevel="1" x14ac:dyDescent="0.25">
      <c r="A69" s="252">
        <v>40</v>
      </c>
      <c r="B69" s="253" t="s">
        <v>638</v>
      </c>
      <c r="C69" s="266" t="s">
        <v>641</v>
      </c>
      <c r="D69" s="254" t="s">
        <v>589</v>
      </c>
      <c r="E69" s="255">
        <v>35</v>
      </c>
      <c r="F69" s="256"/>
      <c r="G69" s="257">
        <f>ROUND(E69*F69,2)</f>
        <v>0</v>
      </c>
      <c r="H69" s="256"/>
      <c r="I69" s="257">
        <f>ROUND(E69*H69,2)</f>
        <v>0</v>
      </c>
      <c r="J69" s="256"/>
      <c r="K69" s="257">
        <f>ROUND(E69*J69,2)</f>
        <v>0</v>
      </c>
      <c r="L69" s="257">
        <v>21</v>
      </c>
      <c r="M69" s="257">
        <f>G69*(1+L69/100)</f>
        <v>0</v>
      </c>
      <c r="N69" s="255">
        <v>3.8</v>
      </c>
      <c r="O69" s="255">
        <f>ROUND(E69*N69,2)</f>
        <v>133</v>
      </c>
      <c r="P69" s="255">
        <v>0</v>
      </c>
      <c r="Q69" s="255">
        <f>ROUND(E69*P69,2)</f>
        <v>0</v>
      </c>
      <c r="R69" s="257"/>
      <c r="S69" s="257" t="s">
        <v>298</v>
      </c>
      <c r="T69" s="258" t="s">
        <v>299</v>
      </c>
      <c r="U69" s="231">
        <v>0</v>
      </c>
      <c r="V69" s="231">
        <f>ROUND(E69*U69,2)</f>
        <v>0</v>
      </c>
      <c r="W69" s="231"/>
      <c r="X69" s="231" t="s">
        <v>548</v>
      </c>
      <c r="Y69" s="231" t="s">
        <v>177</v>
      </c>
      <c r="Z69" s="210"/>
      <c r="AA69" s="210"/>
      <c r="AB69" s="210"/>
      <c r="AC69" s="210"/>
      <c r="AD69" s="210"/>
      <c r="AE69" s="210"/>
      <c r="AF69" s="210"/>
      <c r="AG69" s="210" t="s">
        <v>642</v>
      </c>
      <c r="AH69" s="210"/>
      <c r="AI69" s="210"/>
      <c r="AJ69" s="210"/>
      <c r="AK69" s="210"/>
      <c r="AL69" s="210"/>
      <c r="AM69" s="210"/>
      <c r="AN69" s="210"/>
      <c r="AO69" s="210"/>
      <c r="AP69" s="210"/>
      <c r="AQ69" s="210"/>
      <c r="AR69" s="210"/>
      <c r="AS69" s="210"/>
      <c r="AT69" s="210"/>
      <c r="AU69" s="210"/>
      <c r="AV69" s="210"/>
      <c r="AW69" s="210"/>
      <c r="AX69" s="210"/>
      <c r="AY69" s="210"/>
      <c r="AZ69" s="210"/>
      <c r="BA69" s="210"/>
      <c r="BB69" s="210"/>
      <c r="BC69" s="210"/>
      <c r="BD69" s="210"/>
      <c r="BE69" s="210"/>
      <c r="BF69" s="210"/>
      <c r="BG69" s="210"/>
      <c r="BH69" s="210"/>
    </row>
    <row r="70" spans="1:60" outlineLevel="1" x14ac:dyDescent="0.25">
      <c r="A70" s="252">
        <v>41</v>
      </c>
      <c r="B70" s="253" t="s">
        <v>643</v>
      </c>
      <c r="C70" s="266" t="s">
        <v>644</v>
      </c>
      <c r="D70" s="254"/>
      <c r="E70" s="255">
        <v>0</v>
      </c>
      <c r="F70" s="256"/>
      <c r="G70" s="257">
        <f>ROUND(E70*F70,2)</f>
        <v>0</v>
      </c>
      <c r="H70" s="256"/>
      <c r="I70" s="257">
        <f>ROUND(E70*H70,2)</f>
        <v>0</v>
      </c>
      <c r="J70" s="256"/>
      <c r="K70" s="257">
        <f>ROUND(E70*J70,2)</f>
        <v>0</v>
      </c>
      <c r="L70" s="257">
        <v>21</v>
      </c>
      <c r="M70" s="257">
        <f>G70*(1+L70/100)</f>
        <v>0</v>
      </c>
      <c r="N70" s="255">
        <v>0</v>
      </c>
      <c r="O70" s="255">
        <f>ROUND(E70*N70,2)</f>
        <v>0</v>
      </c>
      <c r="P70" s="255">
        <v>0</v>
      </c>
      <c r="Q70" s="255">
        <f>ROUND(E70*P70,2)</f>
        <v>0</v>
      </c>
      <c r="R70" s="257"/>
      <c r="S70" s="257" t="s">
        <v>298</v>
      </c>
      <c r="T70" s="258" t="s">
        <v>299</v>
      </c>
      <c r="U70" s="231">
        <v>0</v>
      </c>
      <c r="V70" s="231">
        <f>ROUND(E70*U70,2)</f>
        <v>0</v>
      </c>
      <c r="W70" s="231"/>
      <c r="X70" s="231" t="s">
        <v>176</v>
      </c>
      <c r="Y70" s="231" t="s">
        <v>177</v>
      </c>
      <c r="Z70" s="210"/>
      <c r="AA70" s="210"/>
      <c r="AB70" s="210"/>
      <c r="AC70" s="210"/>
      <c r="AD70" s="210"/>
      <c r="AE70" s="210"/>
      <c r="AF70" s="210"/>
      <c r="AG70" s="210" t="s">
        <v>544</v>
      </c>
      <c r="AH70" s="210"/>
      <c r="AI70" s="210"/>
      <c r="AJ70" s="210"/>
      <c r="AK70" s="210"/>
      <c r="AL70" s="210"/>
      <c r="AM70" s="210"/>
      <c r="AN70" s="210"/>
      <c r="AO70" s="210"/>
      <c r="AP70" s="210"/>
      <c r="AQ70" s="210"/>
      <c r="AR70" s="210"/>
      <c r="AS70" s="210"/>
      <c r="AT70" s="210"/>
      <c r="AU70" s="210"/>
      <c r="AV70" s="210"/>
      <c r="AW70" s="210"/>
      <c r="AX70" s="210"/>
      <c r="AY70" s="210"/>
      <c r="AZ70" s="210"/>
      <c r="BA70" s="210"/>
      <c r="BB70" s="210"/>
      <c r="BC70" s="210"/>
      <c r="BD70" s="210"/>
      <c r="BE70" s="210"/>
      <c r="BF70" s="210"/>
      <c r="BG70" s="210"/>
      <c r="BH70" s="210"/>
    </row>
    <row r="71" spans="1:60" ht="20.399999999999999" outlineLevel="1" x14ac:dyDescent="0.25">
      <c r="A71" s="252">
        <v>42</v>
      </c>
      <c r="B71" s="253" t="s">
        <v>645</v>
      </c>
      <c r="C71" s="266" t="s">
        <v>646</v>
      </c>
      <c r="D71" s="254"/>
      <c r="E71" s="255">
        <v>0</v>
      </c>
      <c r="F71" s="256"/>
      <c r="G71" s="257">
        <f>ROUND(E71*F71,2)</f>
        <v>0</v>
      </c>
      <c r="H71" s="256"/>
      <c r="I71" s="257">
        <f>ROUND(E71*H71,2)</f>
        <v>0</v>
      </c>
      <c r="J71" s="256"/>
      <c r="K71" s="257">
        <f>ROUND(E71*J71,2)</f>
        <v>0</v>
      </c>
      <c r="L71" s="257">
        <v>21</v>
      </c>
      <c r="M71" s="257">
        <f>G71*(1+L71/100)</f>
        <v>0</v>
      </c>
      <c r="N71" s="255">
        <v>0</v>
      </c>
      <c r="O71" s="255">
        <f>ROUND(E71*N71,2)</f>
        <v>0</v>
      </c>
      <c r="P71" s="255">
        <v>0</v>
      </c>
      <c r="Q71" s="255">
        <f>ROUND(E71*P71,2)</f>
        <v>0</v>
      </c>
      <c r="R71" s="257"/>
      <c r="S71" s="257" t="s">
        <v>298</v>
      </c>
      <c r="T71" s="258" t="s">
        <v>299</v>
      </c>
      <c r="U71" s="231">
        <v>0</v>
      </c>
      <c r="V71" s="231">
        <f>ROUND(E71*U71,2)</f>
        <v>0</v>
      </c>
      <c r="W71" s="231"/>
      <c r="X71" s="231" t="s">
        <v>176</v>
      </c>
      <c r="Y71" s="231" t="s">
        <v>177</v>
      </c>
      <c r="Z71" s="210"/>
      <c r="AA71" s="210"/>
      <c r="AB71" s="210"/>
      <c r="AC71" s="210"/>
      <c r="AD71" s="210"/>
      <c r="AE71" s="210"/>
      <c r="AF71" s="210"/>
      <c r="AG71" s="210" t="s">
        <v>544</v>
      </c>
      <c r="AH71" s="210"/>
      <c r="AI71" s="210"/>
      <c r="AJ71" s="210"/>
      <c r="AK71" s="210"/>
      <c r="AL71" s="210"/>
      <c r="AM71" s="210"/>
      <c r="AN71" s="210"/>
      <c r="AO71" s="210"/>
      <c r="AP71" s="210"/>
      <c r="AQ71" s="210"/>
      <c r="AR71" s="210"/>
      <c r="AS71" s="210"/>
      <c r="AT71" s="210"/>
      <c r="AU71" s="210"/>
      <c r="AV71" s="210"/>
      <c r="AW71" s="210"/>
      <c r="AX71" s="210"/>
      <c r="AY71" s="210"/>
      <c r="AZ71" s="210"/>
      <c r="BA71" s="210"/>
      <c r="BB71" s="210"/>
      <c r="BC71" s="210"/>
      <c r="BD71" s="210"/>
      <c r="BE71" s="210"/>
      <c r="BF71" s="210"/>
      <c r="BG71" s="210"/>
      <c r="BH71" s="210"/>
    </row>
    <row r="72" spans="1:60" outlineLevel="1" x14ac:dyDescent="0.25">
      <c r="A72" s="252">
        <v>43</v>
      </c>
      <c r="B72" s="253" t="s">
        <v>645</v>
      </c>
      <c r="C72" s="266" t="s">
        <v>647</v>
      </c>
      <c r="D72" s="254" t="s">
        <v>194</v>
      </c>
      <c r="E72" s="255">
        <v>6</v>
      </c>
      <c r="F72" s="256"/>
      <c r="G72" s="257">
        <f>ROUND(E72*F72,2)</f>
        <v>0</v>
      </c>
      <c r="H72" s="256"/>
      <c r="I72" s="257">
        <f>ROUND(E72*H72,2)</f>
        <v>0</v>
      </c>
      <c r="J72" s="256"/>
      <c r="K72" s="257">
        <f>ROUND(E72*J72,2)</f>
        <v>0</v>
      </c>
      <c r="L72" s="257">
        <v>21</v>
      </c>
      <c r="M72" s="257">
        <f>G72*(1+L72/100)</f>
        <v>0</v>
      </c>
      <c r="N72" s="255">
        <v>11.2</v>
      </c>
      <c r="O72" s="255">
        <f>ROUND(E72*N72,2)</f>
        <v>67.2</v>
      </c>
      <c r="P72" s="255">
        <v>0</v>
      </c>
      <c r="Q72" s="255">
        <f>ROUND(E72*P72,2)</f>
        <v>0</v>
      </c>
      <c r="R72" s="257"/>
      <c r="S72" s="257" t="s">
        <v>298</v>
      </c>
      <c r="T72" s="258" t="s">
        <v>299</v>
      </c>
      <c r="U72" s="231">
        <v>0</v>
      </c>
      <c r="V72" s="231">
        <f>ROUND(E72*U72,2)</f>
        <v>0</v>
      </c>
      <c r="W72" s="231"/>
      <c r="X72" s="231" t="s">
        <v>548</v>
      </c>
      <c r="Y72" s="231" t="s">
        <v>177</v>
      </c>
      <c r="Z72" s="210"/>
      <c r="AA72" s="210"/>
      <c r="AB72" s="210"/>
      <c r="AC72" s="210"/>
      <c r="AD72" s="210"/>
      <c r="AE72" s="210"/>
      <c r="AF72" s="210"/>
      <c r="AG72" s="210" t="s">
        <v>642</v>
      </c>
      <c r="AH72" s="210"/>
      <c r="AI72" s="210"/>
      <c r="AJ72" s="210"/>
      <c r="AK72" s="210"/>
      <c r="AL72" s="210"/>
      <c r="AM72" s="210"/>
      <c r="AN72" s="210"/>
      <c r="AO72" s="210"/>
      <c r="AP72" s="210"/>
      <c r="AQ72" s="210"/>
      <c r="AR72" s="210"/>
      <c r="AS72" s="210"/>
      <c r="AT72" s="210"/>
      <c r="AU72" s="210"/>
      <c r="AV72" s="210"/>
      <c r="AW72" s="210"/>
      <c r="AX72" s="210"/>
      <c r="AY72" s="210"/>
      <c r="AZ72" s="210"/>
      <c r="BA72" s="210"/>
      <c r="BB72" s="210"/>
      <c r="BC72" s="210"/>
      <c r="BD72" s="210"/>
      <c r="BE72" s="210"/>
      <c r="BF72" s="210"/>
      <c r="BG72" s="210"/>
      <c r="BH72" s="210"/>
    </row>
    <row r="73" spans="1:60" outlineLevel="1" x14ac:dyDescent="0.25">
      <c r="A73" s="252">
        <v>44</v>
      </c>
      <c r="B73" s="253" t="s">
        <v>648</v>
      </c>
      <c r="C73" s="266" t="s">
        <v>649</v>
      </c>
      <c r="D73" s="254"/>
      <c r="E73" s="255">
        <v>0</v>
      </c>
      <c r="F73" s="256"/>
      <c r="G73" s="257">
        <f>ROUND(E73*F73,2)</f>
        <v>0</v>
      </c>
      <c r="H73" s="256"/>
      <c r="I73" s="257">
        <f>ROUND(E73*H73,2)</f>
        <v>0</v>
      </c>
      <c r="J73" s="256"/>
      <c r="K73" s="257">
        <f>ROUND(E73*J73,2)</f>
        <v>0</v>
      </c>
      <c r="L73" s="257">
        <v>21</v>
      </c>
      <c r="M73" s="257">
        <f>G73*(1+L73/100)</f>
        <v>0</v>
      </c>
      <c r="N73" s="255">
        <v>0</v>
      </c>
      <c r="O73" s="255">
        <f>ROUND(E73*N73,2)</f>
        <v>0</v>
      </c>
      <c r="P73" s="255">
        <v>0</v>
      </c>
      <c r="Q73" s="255">
        <f>ROUND(E73*P73,2)</f>
        <v>0</v>
      </c>
      <c r="R73" s="257"/>
      <c r="S73" s="257" t="s">
        <v>298</v>
      </c>
      <c r="T73" s="258" t="s">
        <v>299</v>
      </c>
      <c r="U73" s="231">
        <v>0</v>
      </c>
      <c r="V73" s="231">
        <f>ROUND(E73*U73,2)</f>
        <v>0</v>
      </c>
      <c r="W73" s="231"/>
      <c r="X73" s="231" t="s">
        <v>176</v>
      </c>
      <c r="Y73" s="231" t="s">
        <v>177</v>
      </c>
      <c r="Z73" s="210"/>
      <c r="AA73" s="210"/>
      <c r="AB73" s="210"/>
      <c r="AC73" s="210"/>
      <c r="AD73" s="210"/>
      <c r="AE73" s="210"/>
      <c r="AF73" s="210"/>
      <c r="AG73" s="210" t="s">
        <v>544</v>
      </c>
      <c r="AH73" s="210"/>
      <c r="AI73" s="210"/>
      <c r="AJ73" s="210"/>
      <c r="AK73" s="210"/>
      <c r="AL73" s="210"/>
      <c r="AM73" s="210"/>
      <c r="AN73" s="210"/>
      <c r="AO73" s="210"/>
      <c r="AP73" s="210"/>
      <c r="AQ73" s="210"/>
      <c r="AR73" s="210"/>
      <c r="AS73" s="210"/>
      <c r="AT73" s="210"/>
      <c r="AU73" s="210"/>
      <c r="AV73" s="210"/>
      <c r="AW73" s="210"/>
      <c r="AX73" s="210"/>
      <c r="AY73" s="210"/>
      <c r="AZ73" s="210"/>
      <c r="BA73" s="210"/>
      <c r="BB73" s="210"/>
      <c r="BC73" s="210"/>
      <c r="BD73" s="210"/>
      <c r="BE73" s="210"/>
      <c r="BF73" s="210"/>
      <c r="BG73" s="210"/>
      <c r="BH73" s="210"/>
    </row>
    <row r="74" spans="1:60" outlineLevel="1" x14ac:dyDescent="0.25">
      <c r="A74" s="252">
        <v>45</v>
      </c>
      <c r="B74" s="253" t="s">
        <v>650</v>
      </c>
      <c r="C74" s="266" t="s">
        <v>651</v>
      </c>
      <c r="D74" s="254" t="s">
        <v>589</v>
      </c>
      <c r="E74" s="255">
        <v>1</v>
      </c>
      <c r="F74" s="256"/>
      <c r="G74" s="257">
        <f>ROUND(E74*F74,2)</f>
        <v>0</v>
      </c>
      <c r="H74" s="256"/>
      <c r="I74" s="257">
        <f>ROUND(E74*H74,2)</f>
        <v>0</v>
      </c>
      <c r="J74" s="256"/>
      <c r="K74" s="257">
        <f>ROUND(E74*J74,2)</f>
        <v>0</v>
      </c>
      <c r="L74" s="257">
        <v>21</v>
      </c>
      <c r="M74" s="257">
        <f>G74*(1+L74/100)</f>
        <v>0</v>
      </c>
      <c r="N74" s="255">
        <v>0.2</v>
      </c>
      <c r="O74" s="255">
        <f>ROUND(E74*N74,2)</f>
        <v>0.2</v>
      </c>
      <c r="P74" s="255">
        <v>0</v>
      </c>
      <c r="Q74" s="255">
        <f>ROUND(E74*P74,2)</f>
        <v>0</v>
      </c>
      <c r="R74" s="257"/>
      <c r="S74" s="257" t="s">
        <v>298</v>
      </c>
      <c r="T74" s="258" t="s">
        <v>299</v>
      </c>
      <c r="U74" s="231">
        <v>0</v>
      </c>
      <c r="V74" s="231">
        <f>ROUND(E74*U74,2)</f>
        <v>0</v>
      </c>
      <c r="W74" s="231"/>
      <c r="X74" s="231" t="s">
        <v>176</v>
      </c>
      <c r="Y74" s="231" t="s">
        <v>177</v>
      </c>
      <c r="Z74" s="210"/>
      <c r="AA74" s="210"/>
      <c r="AB74" s="210"/>
      <c r="AC74" s="210"/>
      <c r="AD74" s="210"/>
      <c r="AE74" s="210"/>
      <c r="AF74" s="210"/>
      <c r="AG74" s="210" t="s">
        <v>544</v>
      </c>
      <c r="AH74" s="210"/>
      <c r="AI74" s="210"/>
      <c r="AJ74" s="210"/>
      <c r="AK74" s="210"/>
      <c r="AL74" s="210"/>
      <c r="AM74" s="210"/>
      <c r="AN74" s="210"/>
      <c r="AO74" s="210"/>
      <c r="AP74" s="210"/>
      <c r="AQ74" s="210"/>
      <c r="AR74" s="210"/>
      <c r="AS74" s="210"/>
      <c r="AT74" s="210"/>
      <c r="AU74" s="210"/>
      <c r="AV74" s="210"/>
      <c r="AW74" s="210"/>
      <c r="AX74" s="210"/>
      <c r="AY74" s="210"/>
      <c r="AZ74" s="210"/>
      <c r="BA74" s="210"/>
      <c r="BB74" s="210"/>
      <c r="BC74" s="210"/>
      <c r="BD74" s="210"/>
      <c r="BE74" s="210"/>
      <c r="BF74" s="210"/>
      <c r="BG74" s="210"/>
      <c r="BH74" s="210"/>
    </row>
    <row r="75" spans="1:60" ht="20.399999999999999" outlineLevel="1" x14ac:dyDescent="0.25">
      <c r="A75" s="252">
        <v>46</v>
      </c>
      <c r="B75" s="253" t="s">
        <v>652</v>
      </c>
      <c r="C75" s="266" t="s">
        <v>653</v>
      </c>
      <c r="D75" s="254"/>
      <c r="E75" s="255">
        <v>0</v>
      </c>
      <c r="F75" s="256"/>
      <c r="G75" s="257">
        <f>ROUND(E75*F75,2)</f>
        <v>0</v>
      </c>
      <c r="H75" s="256"/>
      <c r="I75" s="257">
        <f>ROUND(E75*H75,2)</f>
        <v>0</v>
      </c>
      <c r="J75" s="256"/>
      <c r="K75" s="257">
        <f>ROUND(E75*J75,2)</f>
        <v>0</v>
      </c>
      <c r="L75" s="257">
        <v>21</v>
      </c>
      <c r="M75" s="257">
        <f>G75*(1+L75/100)</f>
        <v>0</v>
      </c>
      <c r="N75" s="255">
        <v>0</v>
      </c>
      <c r="O75" s="255">
        <f>ROUND(E75*N75,2)</f>
        <v>0</v>
      </c>
      <c r="P75" s="255">
        <v>0</v>
      </c>
      <c r="Q75" s="255">
        <f>ROUND(E75*P75,2)</f>
        <v>0</v>
      </c>
      <c r="R75" s="257"/>
      <c r="S75" s="257" t="s">
        <v>298</v>
      </c>
      <c r="T75" s="258" t="s">
        <v>299</v>
      </c>
      <c r="U75" s="231">
        <v>0</v>
      </c>
      <c r="V75" s="231">
        <f>ROUND(E75*U75,2)</f>
        <v>0</v>
      </c>
      <c r="W75" s="231"/>
      <c r="X75" s="231" t="s">
        <v>176</v>
      </c>
      <c r="Y75" s="231" t="s">
        <v>177</v>
      </c>
      <c r="Z75" s="210"/>
      <c r="AA75" s="210"/>
      <c r="AB75" s="210"/>
      <c r="AC75" s="210"/>
      <c r="AD75" s="210"/>
      <c r="AE75" s="210"/>
      <c r="AF75" s="210"/>
      <c r="AG75" s="210" t="s">
        <v>544</v>
      </c>
      <c r="AH75" s="210"/>
      <c r="AI75" s="210"/>
      <c r="AJ75" s="210"/>
      <c r="AK75" s="210"/>
      <c r="AL75" s="210"/>
      <c r="AM75" s="210"/>
      <c r="AN75" s="210"/>
      <c r="AO75" s="210"/>
      <c r="AP75" s="210"/>
      <c r="AQ75" s="210"/>
      <c r="AR75" s="210"/>
      <c r="AS75" s="210"/>
      <c r="AT75" s="210"/>
      <c r="AU75" s="210"/>
      <c r="AV75" s="210"/>
      <c r="AW75" s="210"/>
      <c r="AX75" s="210"/>
      <c r="AY75" s="210"/>
      <c r="AZ75" s="210"/>
      <c r="BA75" s="210"/>
      <c r="BB75" s="210"/>
      <c r="BC75" s="210"/>
      <c r="BD75" s="210"/>
      <c r="BE75" s="210"/>
      <c r="BF75" s="210"/>
      <c r="BG75" s="210"/>
      <c r="BH75" s="210"/>
    </row>
    <row r="76" spans="1:60" outlineLevel="1" x14ac:dyDescent="0.25">
      <c r="A76" s="252">
        <v>47</v>
      </c>
      <c r="B76" s="253" t="s">
        <v>654</v>
      </c>
      <c r="C76" s="266" t="s">
        <v>655</v>
      </c>
      <c r="D76" s="254"/>
      <c r="E76" s="255">
        <v>0</v>
      </c>
      <c r="F76" s="256"/>
      <c r="G76" s="257">
        <f>ROUND(E76*F76,2)</f>
        <v>0</v>
      </c>
      <c r="H76" s="256"/>
      <c r="I76" s="257">
        <f>ROUND(E76*H76,2)</f>
        <v>0</v>
      </c>
      <c r="J76" s="256"/>
      <c r="K76" s="257">
        <f>ROUND(E76*J76,2)</f>
        <v>0</v>
      </c>
      <c r="L76" s="257">
        <v>21</v>
      </c>
      <c r="M76" s="257">
        <f>G76*(1+L76/100)</f>
        <v>0</v>
      </c>
      <c r="N76" s="255">
        <v>0</v>
      </c>
      <c r="O76" s="255">
        <f>ROUND(E76*N76,2)</f>
        <v>0</v>
      </c>
      <c r="P76" s="255">
        <v>0</v>
      </c>
      <c r="Q76" s="255">
        <f>ROUND(E76*P76,2)</f>
        <v>0</v>
      </c>
      <c r="R76" s="257"/>
      <c r="S76" s="257" t="s">
        <v>298</v>
      </c>
      <c r="T76" s="258" t="s">
        <v>299</v>
      </c>
      <c r="U76" s="231">
        <v>0</v>
      </c>
      <c r="V76" s="231">
        <f>ROUND(E76*U76,2)</f>
        <v>0</v>
      </c>
      <c r="W76" s="231"/>
      <c r="X76" s="231" t="s">
        <v>176</v>
      </c>
      <c r="Y76" s="231" t="s">
        <v>177</v>
      </c>
      <c r="Z76" s="210"/>
      <c r="AA76" s="210"/>
      <c r="AB76" s="210"/>
      <c r="AC76" s="210"/>
      <c r="AD76" s="210"/>
      <c r="AE76" s="210"/>
      <c r="AF76" s="210"/>
      <c r="AG76" s="210" t="s">
        <v>544</v>
      </c>
      <c r="AH76" s="210"/>
      <c r="AI76" s="210"/>
      <c r="AJ76" s="210"/>
      <c r="AK76" s="210"/>
      <c r="AL76" s="210"/>
      <c r="AM76" s="210"/>
      <c r="AN76" s="210"/>
      <c r="AO76" s="210"/>
      <c r="AP76" s="210"/>
      <c r="AQ76" s="210"/>
      <c r="AR76" s="210"/>
      <c r="AS76" s="210"/>
      <c r="AT76" s="210"/>
      <c r="AU76" s="210"/>
      <c r="AV76" s="210"/>
      <c r="AW76" s="210"/>
      <c r="AX76" s="210"/>
      <c r="AY76" s="210"/>
      <c r="AZ76" s="210"/>
      <c r="BA76" s="210"/>
      <c r="BB76" s="210"/>
      <c r="BC76" s="210"/>
      <c r="BD76" s="210"/>
      <c r="BE76" s="210"/>
      <c r="BF76" s="210"/>
      <c r="BG76" s="210"/>
      <c r="BH76" s="210"/>
    </row>
    <row r="77" spans="1:60" ht="40.799999999999997" outlineLevel="1" x14ac:dyDescent="0.25">
      <c r="A77" s="252">
        <v>48</v>
      </c>
      <c r="B77" s="253" t="s">
        <v>656</v>
      </c>
      <c r="C77" s="266" t="s">
        <v>657</v>
      </c>
      <c r="D77" s="254" t="s">
        <v>658</v>
      </c>
      <c r="E77" s="255">
        <v>0</v>
      </c>
      <c r="F77" s="256"/>
      <c r="G77" s="257">
        <f>ROUND(E77*F77,2)</f>
        <v>0</v>
      </c>
      <c r="H77" s="256"/>
      <c r="I77" s="257">
        <f>ROUND(E77*H77,2)</f>
        <v>0</v>
      </c>
      <c r="J77" s="256"/>
      <c r="K77" s="257">
        <f>ROUND(E77*J77,2)</f>
        <v>0</v>
      </c>
      <c r="L77" s="257">
        <v>21</v>
      </c>
      <c r="M77" s="257">
        <f>G77*(1+L77/100)</f>
        <v>0</v>
      </c>
      <c r="N77" s="255">
        <v>0</v>
      </c>
      <c r="O77" s="255">
        <f>ROUND(E77*N77,2)</f>
        <v>0</v>
      </c>
      <c r="P77" s="255">
        <v>0</v>
      </c>
      <c r="Q77" s="255">
        <f>ROUND(E77*P77,2)</f>
        <v>0</v>
      </c>
      <c r="R77" s="257"/>
      <c r="S77" s="257" t="s">
        <v>298</v>
      </c>
      <c r="T77" s="258" t="s">
        <v>299</v>
      </c>
      <c r="U77" s="231">
        <v>0</v>
      </c>
      <c r="V77" s="231">
        <f>ROUND(E77*U77,2)</f>
        <v>0</v>
      </c>
      <c r="W77" s="231"/>
      <c r="X77" s="231" t="s">
        <v>215</v>
      </c>
      <c r="Y77" s="231" t="s">
        <v>177</v>
      </c>
      <c r="Z77" s="210"/>
      <c r="AA77" s="210"/>
      <c r="AB77" s="210"/>
      <c r="AC77" s="210"/>
      <c r="AD77" s="210"/>
      <c r="AE77" s="210"/>
      <c r="AF77" s="210"/>
      <c r="AG77" s="210" t="s">
        <v>546</v>
      </c>
      <c r="AH77" s="210"/>
      <c r="AI77" s="210"/>
      <c r="AJ77" s="210"/>
      <c r="AK77" s="210"/>
      <c r="AL77" s="210"/>
      <c r="AM77" s="210"/>
      <c r="AN77" s="210"/>
      <c r="AO77" s="210"/>
      <c r="AP77" s="210"/>
      <c r="AQ77" s="210"/>
      <c r="AR77" s="210"/>
      <c r="AS77" s="210"/>
      <c r="AT77" s="210"/>
      <c r="AU77" s="210"/>
      <c r="AV77" s="210"/>
      <c r="AW77" s="210"/>
      <c r="AX77" s="210"/>
      <c r="AY77" s="210"/>
      <c r="AZ77" s="210"/>
      <c r="BA77" s="210"/>
      <c r="BB77" s="210"/>
      <c r="BC77" s="210"/>
      <c r="BD77" s="210"/>
      <c r="BE77" s="210"/>
      <c r="BF77" s="210"/>
      <c r="BG77" s="210"/>
      <c r="BH77" s="210"/>
    </row>
    <row r="78" spans="1:60" ht="20.399999999999999" outlineLevel="1" x14ac:dyDescent="0.25">
      <c r="A78" s="252">
        <v>49</v>
      </c>
      <c r="B78" s="253" t="s">
        <v>656</v>
      </c>
      <c r="C78" s="266" t="s">
        <v>659</v>
      </c>
      <c r="D78" s="254" t="s">
        <v>194</v>
      </c>
      <c r="E78" s="255">
        <v>6</v>
      </c>
      <c r="F78" s="256"/>
      <c r="G78" s="257">
        <f>ROUND(E78*F78,2)</f>
        <v>0</v>
      </c>
      <c r="H78" s="256"/>
      <c r="I78" s="257">
        <f>ROUND(E78*H78,2)</f>
        <v>0</v>
      </c>
      <c r="J78" s="256"/>
      <c r="K78" s="257">
        <f>ROUND(E78*J78,2)</f>
        <v>0</v>
      </c>
      <c r="L78" s="257">
        <v>21</v>
      </c>
      <c r="M78" s="257">
        <f>G78*(1+L78/100)</f>
        <v>0</v>
      </c>
      <c r="N78" s="255">
        <v>1.2</v>
      </c>
      <c r="O78" s="255">
        <f>ROUND(E78*N78,2)</f>
        <v>7.2</v>
      </c>
      <c r="P78" s="255">
        <v>0</v>
      </c>
      <c r="Q78" s="255">
        <f>ROUND(E78*P78,2)</f>
        <v>0</v>
      </c>
      <c r="R78" s="257"/>
      <c r="S78" s="257" t="s">
        <v>298</v>
      </c>
      <c r="T78" s="258" t="s">
        <v>299</v>
      </c>
      <c r="U78" s="231">
        <v>0</v>
      </c>
      <c r="V78" s="231">
        <f>ROUND(E78*U78,2)</f>
        <v>0</v>
      </c>
      <c r="W78" s="231"/>
      <c r="X78" s="231" t="s">
        <v>176</v>
      </c>
      <c r="Y78" s="231" t="s">
        <v>177</v>
      </c>
      <c r="Z78" s="210"/>
      <c r="AA78" s="210"/>
      <c r="AB78" s="210"/>
      <c r="AC78" s="210"/>
      <c r="AD78" s="210"/>
      <c r="AE78" s="210"/>
      <c r="AF78" s="210"/>
      <c r="AG78" s="210" t="s">
        <v>544</v>
      </c>
      <c r="AH78" s="210"/>
      <c r="AI78" s="210"/>
      <c r="AJ78" s="210"/>
      <c r="AK78" s="210"/>
      <c r="AL78" s="210"/>
      <c r="AM78" s="210"/>
      <c r="AN78" s="210"/>
      <c r="AO78" s="210"/>
      <c r="AP78" s="210"/>
      <c r="AQ78" s="210"/>
      <c r="AR78" s="210"/>
      <c r="AS78" s="210"/>
      <c r="AT78" s="210"/>
      <c r="AU78" s="210"/>
      <c r="AV78" s="210"/>
      <c r="AW78" s="210"/>
      <c r="AX78" s="210"/>
      <c r="AY78" s="210"/>
      <c r="AZ78" s="210"/>
      <c r="BA78" s="210"/>
      <c r="BB78" s="210"/>
      <c r="BC78" s="210"/>
      <c r="BD78" s="210"/>
      <c r="BE78" s="210"/>
      <c r="BF78" s="210"/>
      <c r="BG78" s="210"/>
      <c r="BH78" s="210"/>
    </row>
    <row r="79" spans="1:60" outlineLevel="1" x14ac:dyDescent="0.25">
      <c r="A79" s="252">
        <v>50</v>
      </c>
      <c r="B79" s="253" t="s">
        <v>660</v>
      </c>
      <c r="C79" s="266" t="s">
        <v>661</v>
      </c>
      <c r="D79" s="254"/>
      <c r="E79" s="255">
        <v>0</v>
      </c>
      <c r="F79" s="256"/>
      <c r="G79" s="257">
        <f>ROUND(E79*F79,2)</f>
        <v>0</v>
      </c>
      <c r="H79" s="256"/>
      <c r="I79" s="257">
        <f>ROUND(E79*H79,2)</f>
        <v>0</v>
      </c>
      <c r="J79" s="256"/>
      <c r="K79" s="257">
        <f>ROUND(E79*J79,2)</f>
        <v>0</v>
      </c>
      <c r="L79" s="257">
        <v>21</v>
      </c>
      <c r="M79" s="257">
        <f>G79*(1+L79/100)</f>
        <v>0</v>
      </c>
      <c r="N79" s="255">
        <v>0</v>
      </c>
      <c r="O79" s="255">
        <f>ROUND(E79*N79,2)</f>
        <v>0</v>
      </c>
      <c r="P79" s="255">
        <v>0</v>
      </c>
      <c r="Q79" s="255">
        <f>ROUND(E79*P79,2)</f>
        <v>0</v>
      </c>
      <c r="R79" s="257"/>
      <c r="S79" s="257" t="s">
        <v>298</v>
      </c>
      <c r="T79" s="258" t="s">
        <v>299</v>
      </c>
      <c r="U79" s="231">
        <v>0</v>
      </c>
      <c r="V79" s="231">
        <f>ROUND(E79*U79,2)</f>
        <v>0</v>
      </c>
      <c r="W79" s="231"/>
      <c r="X79" s="231" t="s">
        <v>176</v>
      </c>
      <c r="Y79" s="231" t="s">
        <v>177</v>
      </c>
      <c r="Z79" s="210"/>
      <c r="AA79" s="210"/>
      <c r="AB79" s="210"/>
      <c r="AC79" s="210"/>
      <c r="AD79" s="210"/>
      <c r="AE79" s="210"/>
      <c r="AF79" s="210"/>
      <c r="AG79" s="210" t="s">
        <v>544</v>
      </c>
      <c r="AH79" s="210"/>
      <c r="AI79" s="210"/>
      <c r="AJ79" s="210"/>
      <c r="AK79" s="210"/>
      <c r="AL79" s="210"/>
      <c r="AM79" s="210"/>
      <c r="AN79" s="210"/>
      <c r="AO79" s="210"/>
      <c r="AP79" s="210"/>
      <c r="AQ79" s="210"/>
      <c r="AR79" s="210"/>
      <c r="AS79" s="210"/>
      <c r="AT79" s="210"/>
      <c r="AU79" s="210"/>
      <c r="AV79" s="210"/>
      <c r="AW79" s="210"/>
      <c r="AX79" s="210"/>
      <c r="AY79" s="210"/>
      <c r="AZ79" s="210"/>
      <c r="BA79" s="210"/>
      <c r="BB79" s="210"/>
      <c r="BC79" s="210"/>
      <c r="BD79" s="210"/>
      <c r="BE79" s="210"/>
      <c r="BF79" s="210"/>
      <c r="BG79" s="210"/>
      <c r="BH79" s="210"/>
    </row>
    <row r="80" spans="1:60" ht="20.399999999999999" outlineLevel="1" x14ac:dyDescent="0.25">
      <c r="A80" s="252">
        <v>51</v>
      </c>
      <c r="B80" s="253" t="s">
        <v>662</v>
      </c>
      <c r="C80" s="266" t="s">
        <v>663</v>
      </c>
      <c r="D80" s="254" t="s">
        <v>658</v>
      </c>
      <c r="E80" s="255">
        <v>0</v>
      </c>
      <c r="F80" s="256"/>
      <c r="G80" s="257">
        <f>ROUND(E80*F80,2)</f>
        <v>0</v>
      </c>
      <c r="H80" s="256"/>
      <c r="I80" s="257">
        <f>ROUND(E80*H80,2)</f>
        <v>0</v>
      </c>
      <c r="J80" s="256"/>
      <c r="K80" s="257">
        <f>ROUND(E80*J80,2)</f>
        <v>0</v>
      </c>
      <c r="L80" s="257">
        <v>21</v>
      </c>
      <c r="M80" s="257">
        <f>G80*(1+L80/100)</f>
        <v>0</v>
      </c>
      <c r="N80" s="255">
        <v>0</v>
      </c>
      <c r="O80" s="255">
        <f>ROUND(E80*N80,2)</f>
        <v>0</v>
      </c>
      <c r="P80" s="255">
        <v>0</v>
      </c>
      <c r="Q80" s="255">
        <f>ROUND(E80*P80,2)</f>
        <v>0</v>
      </c>
      <c r="R80" s="257"/>
      <c r="S80" s="257" t="s">
        <v>298</v>
      </c>
      <c r="T80" s="258" t="s">
        <v>299</v>
      </c>
      <c r="U80" s="231">
        <v>0</v>
      </c>
      <c r="V80" s="231">
        <f>ROUND(E80*U80,2)</f>
        <v>0</v>
      </c>
      <c r="W80" s="231"/>
      <c r="X80" s="231" t="s">
        <v>215</v>
      </c>
      <c r="Y80" s="231" t="s">
        <v>177</v>
      </c>
      <c r="Z80" s="210"/>
      <c r="AA80" s="210"/>
      <c r="AB80" s="210"/>
      <c r="AC80" s="210"/>
      <c r="AD80" s="210"/>
      <c r="AE80" s="210"/>
      <c r="AF80" s="210"/>
      <c r="AG80" s="210" t="s">
        <v>546</v>
      </c>
      <c r="AH80" s="210"/>
      <c r="AI80" s="210"/>
      <c r="AJ80" s="210"/>
      <c r="AK80" s="210"/>
      <c r="AL80" s="210"/>
      <c r="AM80" s="210"/>
      <c r="AN80" s="210"/>
      <c r="AO80" s="210"/>
      <c r="AP80" s="210"/>
      <c r="AQ80" s="210"/>
      <c r="AR80" s="210"/>
      <c r="AS80" s="210"/>
      <c r="AT80" s="210"/>
      <c r="AU80" s="210"/>
      <c r="AV80" s="210"/>
      <c r="AW80" s="210"/>
      <c r="AX80" s="210"/>
      <c r="AY80" s="210"/>
      <c r="AZ80" s="210"/>
      <c r="BA80" s="210"/>
      <c r="BB80" s="210"/>
      <c r="BC80" s="210"/>
      <c r="BD80" s="210"/>
      <c r="BE80" s="210"/>
      <c r="BF80" s="210"/>
      <c r="BG80" s="210"/>
      <c r="BH80" s="210"/>
    </row>
    <row r="81" spans="1:60" outlineLevel="1" x14ac:dyDescent="0.25">
      <c r="A81" s="252">
        <v>52</v>
      </c>
      <c r="B81" s="253" t="s">
        <v>662</v>
      </c>
      <c r="C81" s="266" t="s">
        <v>664</v>
      </c>
      <c r="D81" s="254" t="s">
        <v>194</v>
      </c>
      <c r="E81" s="255">
        <v>8</v>
      </c>
      <c r="F81" s="256"/>
      <c r="G81" s="257">
        <f>ROUND(E81*F81,2)</f>
        <v>0</v>
      </c>
      <c r="H81" s="256"/>
      <c r="I81" s="257">
        <f>ROUND(E81*H81,2)</f>
        <v>0</v>
      </c>
      <c r="J81" s="256"/>
      <c r="K81" s="257">
        <f>ROUND(E81*J81,2)</f>
        <v>0</v>
      </c>
      <c r="L81" s="257">
        <v>21</v>
      </c>
      <c r="M81" s="257">
        <f>G81*(1+L81/100)</f>
        <v>0</v>
      </c>
      <c r="N81" s="255">
        <v>1.2</v>
      </c>
      <c r="O81" s="255">
        <f>ROUND(E81*N81,2)</f>
        <v>9.6</v>
      </c>
      <c r="P81" s="255">
        <v>0</v>
      </c>
      <c r="Q81" s="255">
        <f>ROUND(E81*P81,2)</f>
        <v>0</v>
      </c>
      <c r="R81" s="257"/>
      <c r="S81" s="257" t="s">
        <v>298</v>
      </c>
      <c r="T81" s="258" t="s">
        <v>299</v>
      </c>
      <c r="U81" s="231">
        <v>0</v>
      </c>
      <c r="V81" s="231">
        <f>ROUND(E81*U81,2)</f>
        <v>0</v>
      </c>
      <c r="W81" s="231"/>
      <c r="X81" s="231" t="s">
        <v>176</v>
      </c>
      <c r="Y81" s="231" t="s">
        <v>177</v>
      </c>
      <c r="Z81" s="210"/>
      <c r="AA81" s="210"/>
      <c r="AB81" s="210"/>
      <c r="AC81" s="210"/>
      <c r="AD81" s="210"/>
      <c r="AE81" s="210"/>
      <c r="AF81" s="210"/>
      <c r="AG81" s="210" t="s">
        <v>544</v>
      </c>
      <c r="AH81" s="210"/>
      <c r="AI81" s="210"/>
      <c r="AJ81" s="210"/>
      <c r="AK81" s="210"/>
      <c r="AL81" s="210"/>
      <c r="AM81" s="210"/>
      <c r="AN81" s="210"/>
      <c r="AO81" s="210"/>
      <c r="AP81" s="210"/>
      <c r="AQ81" s="210"/>
      <c r="AR81" s="210"/>
      <c r="AS81" s="210"/>
      <c r="AT81" s="210"/>
      <c r="AU81" s="210"/>
      <c r="AV81" s="210"/>
      <c r="AW81" s="210"/>
      <c r="AX81" s="210"/>
      <c r="AY81" s="210"/>
      <c r="AZ81" s="210"/>
      <c r="BA81" s="210"/>
      <c r="BB81" s="210"/>
      <c r="BC81" s="210"/>
      <c r="BD81" s="210"/>
      <c r="BE81" s="210"/>
      <c r="BF81" s="210"/>
      <c r="BG81" s="210"/>
      <c r="BH81" s="210"/>
    </row>
    <row r="82" spans="1:60" outlineLevel="1" x14ac:dyDescent="0.25">
      <c r="A82" s="252">
        <v>53</v>
      </c>
      <c r="B82" s="253" t="s">
        <v>665</v>
      </c>
      <c r="C82" s="266" t="s">
        <v>666</v>
      </c>
      <c r="D82" s="254"/>
      <c r="E82" s="255">
        <v>0</v>
      </c>
      <c r="F82" s="256"/>
      <c r="G82" s="257">
        <f>ROUND(E82*F82,2)</f>
        <v>0</v>
      </c>
      <c r="H82" s="256"/>
      <c r="I82" s="257">
        <f>ROUND(E82*H82,2)</f>
        <v>0</v>
      </c>
      <c r="J82" s="256"/>
      <c r="K82" s="257">
        <f>ROUND(E82*J82,2)</f>
        <v>0</v>
      </c>
      <c r="L82" s="257">
        <v>21</v>
      </c>
      <c r="M82" s="257">
        <f>G82*(1+L82/100)</f>
        <v>0</v>
      </c>
      <c r="N82" s="255">
        <v>0</v>
      </c>
      <c r="O82" s="255">
        <f>ROUND(E82*N82,2)</f>
        <v>0</v>
      </c>
      <c r="P82" s="255">
        <v>0</v>
      </c>
      <c r="Q82" s="255">
        <f>ROUND(E82*P82,2)</f>
        <v>0</v>
      </c>
      <c r="R82" s="257"/>
      <c r="S82" s="257" t="s">
        <v>298</v>
      </c>
      <c r="T82" s="258" t="s">
        <v>299</v>
      </c>
      <c r="U82" s="231">
        <v>0</v>
      </c>
      <c r="V82" s="231">
        <f>ROUND(E82*U82,2)</f>
        <v>0</v>
      </c>
      <c r="W82" s="231"/>
      <c r="X82" s="231" t="s">
        <v>176</v>
      </c>
      <c r="Y82" s="231" t="s">
        <v>177</v>
      </c>
      <c r="Z82" s="210"/>
      <c r="AA82" s="210"/>
      <c r="AB82" s="210"/>
      <c r="AC82" s="210"/>
      <c r="AD82" s="210"/>
      <c r="AE82" s="210"/>
      <c r="AF82" s="210"/>
      <c r="AG82" s="210" t="s">
        <v>544</v>
      </c>
      <c r="AH82" s="210"/>
      <c r="AI82" s="210"/>
      <c r="AJ82" s="210"/>
      <c r="AK82" s="210"/>
      <c r="AL82" s="210"/>
      <c r="AM82" s="210"/>
      <c r="AN82" s="210"/>
      <c r="AO82" s="210"/>
      <c r="AP82" s="210"/>
      <c r="AQ82" s="210"/>
      <c r="AR82" s="210"/>
      <c r="AS82" s="210"/>
      <c r="AT82" s="210"/>
      <c r="AU82" s="210"/>
      <c r="AV82" s="210"/>
      <c r="AW82" s="210"/>
      <c r="AX82" s="210"/>
      <c r="AY82" s="210"/>
      <c r="AZ82" s="210"/>
      <c r="BA82" s="210"/>
      <c r="BB82" s="210"/>
      <c r="BC82" s="210"/>
      <c r="BD82" s="210"/>
      <c r="BE82" s="210"/>
      <c r="BF82" s="210"/>
      <c r="BG82" s="210"/>
      <c r="BH82" s="210"/>
    </row>
    <row r="83" spans="1:60" outlineLevel="1" x14ac:dyDescent="0.25">
      <c r="A83" s="252">
        <v>54</v>
      </c>
      <c r="B83" s="253" t="s">
        <v>667</v>
      </c>
      <c r="C83" s="266" t="s">
        <v>668</v>
      </c>
      <c r="D83" s="254" t="s">
        <v>669</v>
      </c>
      <c r="E83" s="255">
        <v>1</v>
      </c>
      <c r="F83" s="256"/>
      <c r="G83" s="257">
        <f>ROUND(E83*F83,2)</f>
        <v>0</v>
      </c>
      <c r="H83" s="256"/>
      <c r="I83" s="257">
        <f>ROUND(E83*H83,2)</f>
        <v>0</v>
      </c>
      <c r="J83" s="256"/>
      <c r="K83" s="257">
        <f>ROUND(E83*J83,2)</f>
        <v>0</v>
      </c>
      <c r="L83" s="257">
        <v>21</v>
      </c>
      <c r="M83" s="257">
        <f>G83*(1+L83/100)</f>
        <v>0</v>
      </c>
      <c r="N83" s="255">
        <v>60</v>
      </c>
      <c r="O83" s="255">
        <f>ROUND(E83*N83,2)</f>
        <v>60</v>
      </c>
      <c r="P83" s="255">
        <v>0</v>
      </c>
      <c r="Q83" s="255">
        <f>ROUND(E83*P83,2)</f>
        <v>0</v>
      </c>
      <c r="R83" s="257"/>
      <c r="S83" s="257" t="s">
        <v>298</v>
      </c>
      <c r="T83" s="258" t="s">
        <v>299</v>
      </c>
      <c r="U83" s="231">
        <v>0</v>
      </c>
      <c r="V83" s="231">
        <f>ROUND(E83*U83,2)</f>
        <v>0</v>
      </c>
      <c r="W83" s="231"/>
      <c r="X83" s="231" t="s">
        <v>176</v>
      </c>
      <c r="Y83" s="231" t="s">
        <v>177</v>
      </c>
      <c r="Z83" s="210"/>
      <c r="AA83" s="210"/>
      <c r="AB83" s="210"/>
      <c r="AC83" s="210"/>
      <c r="AD83" s="210"/>
      <c r="AE83" s="210"/>
      <c r="AF83" s="210"/>
      <c r="AG83" s="210" t="s">
        <v>544</v>
      </c>
      <c r="AH83" s="210"/>
      <c r="AI83" s="210"/>
      <c r="AJ83" s="210"/>
      <c r="AK83" s="210"/>
      <c r="AL83" s="210"/>
      <c r="AM83" s="210"/>
      <c r="AN83" s="210"/>
      <c r="AO83" s="210"/>
      <c r="AP83" s="210"/>
      <c r="AQ83" s="210"/>
      <c r="AR83" s="210"/>
      <c r="AS83" s="210"/>
      <c r="AT83" s="210"/>
      <c r="AU83" s="210"/>
      <c r="AV83" s="210"/>
      <c r="AW83" s="210"/>
      <c r="AX83" s="210"/>
      <c r="AY83" s="210"/>
      <c r="AZ83" s="210"/>
      <c r="BA83" s="210"/>
      <c r="BB83" s="210"/>
      <c r="BC83" s="210"/>
      <c r="BD83" s="210"/>
      <c r="BE83" s="210"/>
      <c r="BF83" s="210"/>
      <c r="BG83" s="210"/>
      <c r="BH83" s="210"/>
    </row>
    <row r="84" spans="1:60" outlineLevel="1" x14ac:dyDescent="0.25">
      <c r="A84" s="252">
        <v>55</v>
      </c>
      <c r="B84" s="253" t="s">
        <v>670</v>
      </c>
      <c r="C84" s="266" t="s">
        <v>671</v>
      </c>
      <c r="D84" s="254"/>
      <c r="E84" s="255">
        <v>0</v>
      </c>
      <c r="F84" s="256"/>
      <c r="G84" s="257">
        <f>ROUND(E84*F84,2)</f>
        <v>0</v>
      </c>
      <c r="H84" s="256"/>
      <c r="I84" s="257">
        <f>ROUND(E84*H84,2)</f>
        <v>0</v>
      </c>
      <c r="J84" s="256"/>
      <c r="K84" s="257">
        <f>ROUND(E84*J84,2)</f>
        <v>0</v>
      </c>
      <c r="L84" s="257">
        <v>21</v>
      </c>
      <c r="M84" s="257">
        <f>G84*(1+L84/100)</f>
        <v>0</v>
      </c>
      <c r="N84" s="255">
        <v>0</v>
      </c>
      <c r="O84" s="255">
        <f>ROUND(E84*N84,2)</f>
        <v>0</v>
      </c>
      <c r="P84" s="255">
        <v>0</v>
      </c>
      <c r="Q84" s="255">
        <f>ROUND(E84*P84,2)</f>
        <v>0</v>
      </c>
      <c r="R84" s="257"/>
      <c r="S84" s="257" t="s">
        <v>298</v>
      </c>
      <c r="T84" s="258" t="s">
        <v>299</v>
      </c>
      <c r="U84" s="231">
        <v>0</v>
      </c>
      <c r="V84" s="231">
        <f>ROUND(E84*U84,2)</f>
        <v>0</v>
      </c>
      <c r="W84" s="231"/>
      <c r="X84" s="231" t="s">
        <v>215</v>
      </c>
      <c r="Y84" s="231" t="s">
        <v>177</v>
      </c>
      <c r="Z84" s="210"/>
      <c r="AA84" s="210"/>
      <c r="AB84" s="210"/>
      <c r="AC84" s="210"/>
      <c r="AD84" s="210"/>
      <c r="AE84" s="210"/>
      <c r="AF84" s="210"/>
      <c r="AG84" s="210" t="s">
        <v>546</v>
      </c>
      <c r="AH84" s="210"/>
      <c r="AI84" s="210"/>
      <c r="AJ84" s="210"/>
      <c r="AK84" s="210"/>
      <c r="AL84" s="210"/>
      <c r="AM84" s="210"/>
      <c r="AN84" s="210"/>
      <c r="AO84" s="210"/>
      <c r="AP84" s="210"/>
      <c r="AQ84" s="210"/>
      <c r="AR84" s="210"/>
      <c r="AS84" s="210"/>
      <c r="AT84" s="210"/>
      <c r="AU84" s="210"/>
      <c r="AV84" s="210"/>
      <c r="AW84" s="210"/>
      <c r="AX84" s="210"/>
      <c r="AY84" s="210"/>
      <c r="AZ84" s="210"/>
      <c r="BA84" s="210"/>
      <c r="BB84" s="210"/>
      <c r="BC84" s="210"/>
      <c r="BD84" s="210"/>
      <c r="BE84" s="210"/>
      <c r="BF84" s="210"/>
      <c r="BG84" s="210"/>
      <c r="BH84" s="210"/>
    </row>
    <row r="85" spans="1:60" outlineLevel="1" x14ac:dyDescent="0.25">
      <c r="A85" s="252">
        <v>56</v>
      </c>
      <c r="B85" s="253" t="s">
        <v>672</v>
      </c>
      <c r="C85" s="266" t="s">
        <v>673</v>
      </c>
      <c r="D85" s="254" t="s">
        <v>582</v>
      </c>
      <c r="E85" s="255">
        <v>1</v>
      </c>
      <c r="F85" s="256"/>
      <c r="G85" s="257">
        <f>ROUND(E85*F85,2)</f>
        <v>0</v>
      </c>
      <c r="H85" s="256"/>
      <c r="I85" s="257">
        <f>ROUND(E85*H85,2)</f>
        <v>0</v>
      </c>
      <c r="J85" s="256"/>
      <c r="K85" s="257">
        <f>ROUND(E85*J85,2)</f>
        <v>0</v>
      </c>
      <c r="L85" s="257">
        <v>21</v>
      </c>
      <c r="M85" s="257">
        <f>G85*(1+L85/100)</f>
        <v>0</v>
      </c>
      <c r="N85" s="255">
        <v>0</v>
      </c>
      <c r="O85" s="255">
        <f>ROUND(E85*N85,2)</f>
        <v>0</v>
      </c>
      <c r="P85" s="255">
        <v>0</v>
      </c>
      <c r="Q85" s="255">
        <f>ROUND(E85*P85,2)</f>
        <v>0</v>
      </c>
      <c r="R85" s="257"/>
      <c r="S85" s="257" t="s">
        <v>298</v>
      </c>
      <c r="T85" s="258" t="s">
        <v>299</v>
      </c>
      <c r="U85" s="231">
        <v>0</v>
      </c>
      <c r="V85" s="231">
        <f>ROUND(E85*U85,2)</f>
        <v>0</v>
      </c>
      <c r="W85" s="231"/>
      <c r="X85" s="231" t="s">
        <v>176</v>
      </c>
      <c r="Y85" s="231" t="s">
        <v>177</v>
      </c>
      <c r="Z85" s="210"/>
      <c r="AA85" s="210"/>
      <c r="AB85" s="210"/>
      <c r="AC85" s="210"/>
      <c r="AD85" s="210"/>
      <c r="AE85" s="210"/>
      <c r="AF85" s="210"/>
      <c r="AG85" s="210" t="s">
        <v>544</v>
      </c>
      <c r="AH85" s="210"/>
      <c r="AI85" s="210"/>
      <c r="AJ85" s="210"/>
      <c r="AK85" s="210"/>
      <c r="AL85" s="210"/>
      <c r="AM85" s="210"/>
      <c r="AN85" s="210"/>
      <c r="AO85" s="210"/>
      <c r="AP85" s="210"/>
      <c r="AQ85" s="210"/>
      <c r="AR85" s="210"/>
      <c r="AS85" s="210"/>
      <c r="AT85" s="210"/>
      <c r="AU85" s="210"/>
      <c r="AV85" s="210"/>
      <c r="AW85" s="210"/>
      <c r="AX85" s="210"/>
      <c r="AY85" s="210"/>
      <c r="AZ85" s="210"/>
      <c r="BA85" s="210"/>
      <c r="BB85" s="210"/>
      <c r="BC85" s="210"/>
      <c r="BD85" s="210"/>
      <c r="BE85" s="210"/>
      <c r="BF85" s="210"/>
      <c r="BG85" s="210"/>
      <c r="BH85" s="210"/>
    </row>
    <row r="86" spans="1:60" outlineLevel="1" x14ac:dyDescent="0.25">
      <c r="A86" s="252">
        <v>57</v>
      </c>
      <c r="B86" s="253" t="s">
        <v>542</v>
      </c>
      <c r="C86" s="266" t="s">
        <v>674</v>
      </c>
      <c r="D86" s="254" t="s">
        <v>675</v>
      </c>
      <c r="E86" s="255">
        <v>3</v>
      </c>
      <c r="F86" s="256"/>
      <c r="G86" s="257">
        <f>ROUND(E86*F86,2)</f>
        <v>0</v>
      </c>
      <c r="H86" s="256"/>
      <c r="I86" s="257">
        <f>ROUND(E86*H86,2)</f>
        <v>0</v>
      </c>
      <c r="J86" s="256"/>
      <c r="K86" s="257">
        <f>ROUND(E86*J86,2)</f>
        <v>0</v>
      </c>
      <c r="L86" s="257">
        <v>21</v>
      </c>
      <c r="M86" s="257">
        <f>G86*(1+L86/100)</f>
        <v>0</v>
      </c>
      <c r="N86" s="255">
        <v>0</v>
      </c>
      <c r="O86" s="255">
        <f>ROUND(E86*N86,2)</f>
        <v>0</v>
      </c>
      <c r="P86" s="255">
        <v>0</v>
      </c>
      <c r="Q86" s="255">
        <f>ROUND(E86*P86,2)</f>
        <v>0</v>
      </c>
      <c r="R86" s="257"/>
      <c r="S86" s="257" t="s">
        <v>298</v>
      </c>
      <c r="T86" s="258" t="s">
        <v>299</v>
      </c>
      <c r="U86" s="231">
        <v>0</v>
      </c>
      <c r="V86" s="231">
        <f>ROUND(E86*U86,2)</f>
        <v>0</v>
      </c>
      <c r="W86" s="231"/>
      <c r="X86" s="231" t="s">
        <v>548</v>
      </c>
      <c r="Y86" s="231" t="s">
        <v>177</v>
      </c>
      <c r="Z86" s="210"/>
      <c r="AA86" s="210"/>
      <c r="AB86" s="210"/>
      <c r="AC86" s="210"/>
      <c r="AD86" s="210"/>
      <c r="AE86" s="210"/>
      <c r="AF86" s="210"/>
      <c r="AG86" s="210" t="s">
        <v>642</v>
      </c>
      <c r="AH86" s="210"/>
      <c r="AI86" s="210"/>
      <c r="AJ86" s="210"/>
      <c r="AK86" s="210"/>
      <c r="AL86" s="210"/>
      <c r="AM86" s="210"/>
      <c r="AN86" s="210"/>
      <c r="AO86" s="210"/>
      <c r="AP86" s="210"/>
      <c r="AQ86" s="210"/>
      <c r="AR86" s="210"/>
      <c r="AS86" s="210"/>
      <c r="AT86" s="210"/>
      <c r="AU86" s="210"/>
      <c r="AV86" s="210"/>
      <c r="AW86" s="210"/>
      <c r="AX86" s="210"/>
      <c r="AY86" s="210"/>
      <c r="AZ86" s="210"/>
      <c r="BA86" s="210"/>
      <c r="BB86" s="210"/>
      <c r="BC86" s="210"/>
      <c r="BD86" s="210"/>
      <c r="BE86" s="210"/>
      <c r="BF86" s="210"/>
      <c r="BG86" s="210"/>
      <c r="BH86" s="210"/>
    </row>
    <row r="87" spans="1:60" ht="26.4" x14ac:dyDescent="0.25">
      <c r="A87" s="236" t="s">
        <v>170</v>
      </c>
      <c r="B87" s="237" t="s">
        <v>120</v>
      </c>
      <c r="C87" s="261" t="s">
        <v>121</v>
      </c>
      <c r="D87" s="238"/>
      <c r="E87" s="239"/>
      <c r="F87" s="240"/>
      <c r="G87" s="240">
        <f>SUMIF(AG88:AG96,"&lt;&gt;NOR",G88:G96)</f>
        <v>0</v>
      </c>
      <c r="H87" s="240"/>
      <c r="I87" s="240">
        <f>SUM(I88:I96)</f>
        <v>0</v>
      </c>
      <c r="J87" s="240"/>
      <c r="K87" s="240">
        <f>SUM(K88:K96)</f>
        <v>0</v>
      </c>
      <c r="L87" s="240"/>
      <c r="M87" s="240">
        <f>SUM(M88:M96)</f>
        <v>0</v>
      </c>
      <c r="N87" s="239"/>
      <c r="O87" s="239">
        <f>SUM(O88:O96)</f>
        <v>55.6</v>
      </c>
      <c r="P87" s="239"/>
      <c r="Q87" s="239">
        <f>SUM(Q88:Q96)</f>
        <v>0</v>
      </c>
      <c r="R87" s="240"/>
      <c r="S87" s="240"/>
      <c r="T87" s="241"/>
      <c r="U87" s="235"/>
      <c r="V87" s="235">
        <f>SUM(V88:V96)</f>
        <v>0</v>
      </c>
      <c r="W87" s="235"/>
      <c r="X87" s="235"/>
      <c r="Y87" s="235"/>
      <c r="AG87" t="s">
        <v>171</v>
      </c>
    </row>
    <row r="88" spans="1:60" ht="20.399999999999999" outlineLevel="1" x14ac:dyDescent="0.25">
      <c r="A88" s="252">
        <v>58</v>
      </c>
      <c r="B88" s="253" t="s">
        <v>676</v>
      </c>
      <c r="C88" s="266" t="s">
        <v>677</v>
      </c>
      <c r="D88" s="254"/>
      <c r="E88" s="255">
        <v>0</v>
      </c>
      <c r="F88" s="256"/>
      <c r="G88" s="257">
        <f>ROUND(E88*F88,2)</f>
        <v>0</v>
      </c>
      <c r="H88" s="256"/>
      <c r="I88" s="257">
        <f>ROUND(E88*H88,2)</f>
        <v>0</v>
      </c>
      <c r="J88" s="256"/>
      <c r="K88" s="257">
        <f>ROUND(E88*J88,2)</f>
        <v>0</v>
      </c>
      <c r="L88" s="257">
        <v>21</v>
      </c>
      <c r="M88" s="257">
        <f>G88*(1+L88/100)</f>
        <v>0</v>
      </c>
      <c r="N88" s="255">
        <v>0</v>
      </c>
      <c r="O88" s="255">
        <f>ROUND(E88*N88,2)</f>
        <v>0</v>
      </c>
      <c r="P88" s="255">
        <v>0</v>
      </c>
      <c r="Q88" s="255">
        <f>ROUND(E88*P88,2)</f>
        <v>0</v>
      </c>
      <c r="R88" s="257"/>
      <c r="S88" s="257" t="s">
        <v>298</v>
      </c>
      <c r="T88" s="258" t="s">
        <v>299</v>
      </c>
      <c r="U88" s="231">
        <v>0</v>
      </c>
      <c r="V88" s="231">
        <f>ROUND(E88*U88,2)</f>
        <v>0</v>
      </c>
      <c r="W88" s="231"/>
      <c r="X88" s="231" t="s">
        <v>176</v>
      </c>
      <c r="Y88" s="231" t="s">
        <v>177</v>
      </c>
      <c r="Z88" s="210"/>
      <c r="AA88" s="210"/>
      <c r="AB88" s="210"/>
      <c r="AC88" s="210"/>
      <c r="AD88" s="210"/>
      <c r="AE88" s="210"/>
      <c r="AF88" s="210"/>
      <c r="AG88" s="210" t="s">
        <v>544</v>
      </c>
      <c r="AH88" s="210"/>
      <c r="AI88" s="210"/>
      <c r="AJ88" s="210"/>
      <c r="AK88" s="210"/>
      <c r="AL88" s="210"/>
      <c r="AM88" s="210"/>
      <c r="AN88" s="210"/>
      <c r="AO88" s="210"/>
      <c r="AP88" s="210"/>
      <c r="AQ88" s="210"/>
      <c r="AR88" s="210"/>
      <c r="AS88" s="210"/>
      <c r="AT88" s="210"/>
      <c r="AU88" s="210"/>
      <c r="AV88" s="210"/>
      <c r="AW88" s="210"/>
      <c r="AX88" s="210"/>
      <c r="AY88" s="210"/>
      <c r="AZ88" s="210"/>
      <c r="BA88" s="210"/>
      <c r="BB88" s="210"/>
      <c r="BC88" s="210"/>
      <c r="BD88" s="210"/>
      <c r="BE88" s="210"/>
      <c r="BF88" s="210"/>
      <c r="BG88" s="210"/>
      <c r="BH88" s="210"/>
    </row>
    <row r="89" spans="1:60" ht="20.399999999999999" outlineLevel="1" x14ac:dyDescent="0.25">
      <c r="A89" s="252">
        <v>59</v>
      </c>
      <c r="B89" s="253" t="s">
        <v>678</v>
      </c>
      <c r="C89" s="266" t="s">
        <v>679</v>
      </c>
      <c r="D89" s="254" t="s">
        <v>582</v>
      </c>
      <c r="E89" s="255">
        <v>1</v>
      </c>
      <c r="F89" s="256"/>
      <c r="G89" s="257">
        <f>ROUND(E89*F89,2)</f>
        <v>0</v>
      </c>
      <c r="H89" s="256"/>
      <c r="I89" s="257">
        <f>ROUND(E89*H89,2)</f>
        <v>0</v>
      </c>
      <c r="J89" s="256"/>
      <c r="K89" s="257">
        <f>ROUND(E89*J89,2)</f>
        <v>0</v>
      </c>
      <c r="L89" s="257">
        <v>21</v>
      </c>
      <c r="M89" s="257">
        <f>G89*(1+L89/100)</f>
        <v>0</v>
      </c>
      <c r="N89" s="255">
        <v>0.8</v>
      </c>
      <c r="O89" s="255">
        <f>ROUND(E89*N89,2)</f>
        <v>0.8</v>
      </c>
      <c r="P89" s="255">
        <v>0</v>
      </c>
      <c r="Q89" s="255">
        <f>ROUND(E89*P89,2)</f>
        <v>0</v>
      </c>
      <c r="R89" s="257"/>
      <c r="S89" s="257" t="s">
        <v>298</v>
      </c>
      <c r="T89" s="258" t="s">
        <v>299</v>
      </c>
      <c r="U89" s="231">
        <v>0</v>
      </c>
      <c r="V89" s="231">
        <f>ROUND(E89*U89,2)</f>
        <v>0</v>
      </c>
      <c r="W89" s="231"/>
      <c r="X89" s="231" t="s">
        <v>176</v>
      </c>
      <c r="Y89" s="231" t="s">
        <v>177</v>
      </c>
      <c r="Z89" s="210"/>
      <c r="AA89" s="210"/>
      <c r="AB89" s="210"/>
      <c r="AC89" s="210"/>
      <c r="AD89" s="210"/>
      <c r="AE89" s="210"/>
      <c r="AF89" s="210"/>
      <c r="AG89" s="210" t="s">
        <v>544</v>
      </c>
      <c r="AH89" s="210"/>
      <c r="AI89" s="210"/>
      <c r="AJ89" s="210"/>
      <c r="AK89" s="210"/>
      <c r="AL89" s="210"/>
      <c r="AM89" s="210"/>
      <c r="AN89" s="210"/>
      <c r="AO89" s="210"/>
      <c r="AP89" s="210"/>
      <c r="AQ89" s="210"/>
      <c r="AR89" s="210"/>
      <c r="AS89" s="210"/>
      <c r="AT89" s="210"/>
      <c r="AU89" s="210"/>
      <c r="AV89" s="210"/>
      <c r="AW89" s="210"/>
      <c r="AX89" s="210"/>
      <c r="AY89" s="210"/>
      <c r="AZ89" s="210"/>
      <c r="BA89" s="210"/>
      <c r="BB89" s="210"/>
      <c r="BC89" s="210"/>
      <c r="BD89" s="210"/>
      <c r="BE89" s="210"/>
      <c r="BF89" s="210"/>
      <c r="BG89" s="210"/>
      <c r="BH89" s="210"/>
    </row>
    <row r="90" spans="1:60" ht="20.399999999999999" outlineLevel="1" x14ac:dyDescent="0.25">
      <c r="A90" s="252">
        <v>60</v>
      </c>
      <c r="B90" s="253" t="s">
        <v>680</v>
      </c>
      <c r="C90" s="266" t="s">
        <v>681</v>
      </c>
      <c r="D90" s="254" t="s">
        <v>582</v>
      </c>
      <c r="E90" s="255">
        <v>1</v>
      </c>
      <c r="F90" s="256"/>
      <c r="G90" s="257">
        <f>ROUND(E90*F90,2)</f>
        <v>0</v>
      </c>
      <c r="H90" s="256"/>
      <c r="I90" s="257">
        <f>ROUND(E90*H90,2)</f>
        <v>0</v>
      </c>
      <c r="J90" s="256"/>
      <c r="K90" s="257">
        <f>ROUND(E90*J90,2)</f>
        <v>0</v>
      </c>
      <c r="L90" s="257">
        <v>21</v>
      </c>
      <c r="M90" s="257">
        <f>G90*(1+L90/100)</f>
        <v>0</v>
      </c>
      <c r="N90" s="255">
        <v>0.8</v>
      </c>
      <c r="O90" s="255">
        <f>ROUND(E90*N90,2)</f>
        <v>0.8</v>
      </c>
      <c r="P90" s="255">
        <v>0</v>
      </c>
      <c r="Q90" s="255">
        <f>ROUND(E90*P90,2)</f>
        <v>0</v>
      </c>
      <c r="R90" s="257"/>
      <c r="S90" s="257" t="s">
        <v>298</v>
      </c>
      <c r="T90" s="258" t="s">
        <v>299</v>
      </c>
      <c r="U90" s="231">
        <v>0</v>
      </c>
      <c r="V90" s="231">
        <f>ROUND(E90*U90,2)</f>
        <v>0</v>
      </c>
      <c r="W90" s="231"/>
      <c r="X90" s="231" t="s">
        <v>176</v>
      </c>
      <c r="Y90" s="231" t="s">
        <v>177</v>
      </c>
      <c r="Z90" s="210"/>
      <c r="AA90" s="210"/>
      <c r="AB90" s="210"/>
      <c r="AC90" s="210"/>
      <c r="AD90" s="210"/>
      <c r="AE90" s="210"/>
      <c r="AF90" s="210"/>
      <c r="AG90" s="210" t="s">
        <v>544</v>
      </c>
      <c r="AH90" s="210"/>
      <c r="AI90" s="210"/>
      <c r="AJ90" s="210"/>
      <c r="AK90" s="210"/>
      <c r="AL90" s="210"/>
      <c r="AM90" s="210"/>
      <c r="AN90" s="210"/>
      <c r="AO90" s="210"/>
      <c r="AP90" s="210"/>
      <c r="AQ90" s="210"/>
      <c r="AR90" s="210"/>
      <c r="AS90" s="210"/>
      <c r="AT90" s="210"/>
      <c r="AU90" s="210"/>
      <c r="AV90" s="210"/>
      <c r="AW90" s="210"/>
      <c r="AX90" s="210"/>
      <c r="AY90" s="210"/>
      <c r="AZ90" s="210"/>
      <c r="BA90" s="210"/>
      <c r="BB90" s="210"/>
      <c r="BC90" s="210"/>
      <c r="BD90" s="210"/>
      <c r="BE90" s="210"/>
      <c r="BF90" s="210"/>
      <c r="BG90" s="210"/>
      <c r="BH90" s="210"/>
    </row>
    <row r="91" spans="1:60" outlineLevel="1" x14ac:dyDescent="0.25">
      <c r="A91" s="252">
        <v>61</v>
      </c>
      <c r="B91" s="253" t="s">
        <v>682</v>
      </c>
      <c r="C91" s="266" t="s">
        <v>683</v>
      </c>
      <c r="D91" s="254"/>
      <c r="E91" s="255">
        <v>0</v>
      </c>
      <c r="F91" s="256"/>
      <c r="G91" s="257">
        <f>ROUND(E91*F91,2)</f>
        <v>0</v>
      </c>
      <c r="H91" s="256"/>
      <c r="I91" s="257">
        <f>ROUND(E91*H91,2)</f>
        <v>0</v>
      </c>
      <c r="J91" s="256"/>
      <c r="K91" s="257">
        <f>ROUND(E91*J91,2)</f>
        <v>0</v>
      </c>
      <c r="L91" s="257">
        <v>21</v>
      </c>
      <c r="M91" s="257">
        <f>G91*(1+L91/100)</f>
        <v>0</v>
      </c>
      <c r="N91" s="255">
        <v>0</v>
      </c>
      <c r="O91" s="255">
        <f>ROUND(E91*N91,2)</f>
        <v>0</v>
      </c>
      <c r="P91" s="255">
        <v>0</v>
      </c>
      <c r="Q91" s="255">
        <f>ROUND(E91*P91,2)</f>
        <v>0</v>
      </c>
      <c r="R91" s="257"/>
      <c r="S91" s="257" t="s">
        <v>298</v>
      </c>
      <c r="T91" s="258" t="s">
        <v>299</v>
      </c>
      <c r="U91" s="231">
        <v>0</v>
      </c>
      <c r="V91" s="231">
        <f>ROUND(E91*U91,2)</f>
        <v>0</v>
      </c>
      <c r="W91" s="231"/>
      <c r="X91" s="231" t="s">
        <v>176</v>
      </c>
      <c r="Y91" s="231" t="s">
        <v>177</v>
      </c>
      <c r="Z91" s="210"/>
      <c r="AA91" s="210"/>
      <c r="AB91" s="210"/>
      <c r="AC91" s="210"/>
      <c r="AD91" s="210"/>
      <c r="AE91" s="210"/>
      <c r="AF91" s="210"/>
      <c r="AG91" s="210" t="s">
        <v>544</v>
      </c>
      <c r="AH91" s="210"/>
      <c r="AI91" s="210"/>
      <c r="AJ91" s="210"/>
      <c r="AK91" s="210"/>
      <c r="AL91" s="210"/>
      <c r="AM91" s="210"/>
      <c r="AN91" s="210"/>
      <c r="AO91" s="210"/>
      <c r="AP91" s="210"/>
      <c r="AQ91" s="210"/>
      <c r="AR91" s="210"/>
      <c r="AS91" s="210"/>
      <c r="AT91" s="210"/>
      <c r="AU91" s="210"/>
      <c r="AV91" s="210"/>
      <c r="AW91" s="210"/>
      <c r="AX91" s="210"/>
      <c r="AY91" s="210"/>
      <c r="AZ91" s="210"/>
      <c r="BA91" s="210"/>
      <c r="BB91" s="210"/>
      <c r="BC91" s="210"/>
      <c r="BD91" s="210"/>
      <c r="BE91" s="210"/>
      <c r="BF91" s="210"/>
      <c r="BG91" s="210"/>
      <c r="BH91" s="210"/>
    </row>
    <row r="92" spans="1:60" outlineLevel="1" x14ac:dyDescent="0.25">
      <c r="A92" s="252">
        <v>62</v>
      </c>
      <c r="B92" s="253" t="s">
        <v>684</v>
      </c>
      <c r="C92" s="266" t="s">
        <v>685</v>
      </c>
      <c r="D92" s="254"/>
      <c r="E92" s="255">
        <v>0</v>
      </c>
      <c r="F92" s="256"/>
      <c r="G92" s="257">
        <f>ROUND(E92*F92,2)</f>
        <v>0</v>
      </c>
      <c r="H92" s="256"/>
      <c r="I92" s="257">
        <f>ROUND(E92*H92,2)</f>
        <v>0</v>
      </c>
      <c r="J92" s="256"/>
      <c r="K92" s="257">
        <f>ROUND(E92*J92,2)</f>
        <v>0</v>
      </c>
      <c r="L92" s="257">
        <v>21</v>
      </c>
      <c r="M92" s="257">
        <f>G92*(1+L92/100)</f>
        <v>0</v>
      </c>
      <c r="N92" s="255">
        <v>0</v>
      </c>
      <c r="O92" s="255">
        <f>ROUND(E92*N92,2)</f>
        <v>0</v>
      </c>
      <c r="P92" s="255">
        <v>0</v>
      </c>
      <c r="Q92" s="255">
        <f>ROUND(E92*P92,2)</f>
        <v>0</v>
      </c>
      <c r="R92" s="257"/>
      <c r="S92" s="257" t="s">
        <v>298</v>
      </c>
      <c r="T92" s="258" t="s">
        <v>299</v>
      </c>
      <c r="U92" s="231">
        <v>0</v>
      </c>
      <c r="V92" s="231">
        <f>ROUND(E92*U92,2)</f>
        <v>0</v>
      </c>
      <c r="W92" s="231"/>
      <c r="X92" s="231" t="s">
        <v>176</v>
      </c>
      <c r="Y92" s="231" t="s">
        <v>177</v>
      </c>
      <c r="Z92" s="210"/>
      <c r="AA92" s="210"/>
      <c r="AB92" s="210"/>
      <c r="AC92" s="210"/>
      <c r="AD92" s="210"/>
      <c r="AE92" s="210"/>
      <c r="AF92" s="210"/>
      <c r="AG92" s="210" t="s">
        <v>544</v>
      </c>
      <c r="AH92" s="210"/>
      <c r="AI92" s="210"/>
      <c r="AJ92" s="210"/>
      <c r="AK92" s="210"/>
      <c r="AL92" s="210"/>
      <c r="AM92" s="210"/>
      <c r="AN92" s="210"/>
      <c r="AO92" s="210"/>
      <c r="AP92" s="210"/>
      <c r="AQ92" s="210"/>
      <c r="AR92" s="210"/>
      <c r="AS92" s="210"/>
      <c r="AT92" s="210"/>
      <c r="AU92" s="210"/>
      <c r="AV92" s="210"/>
      <c r="AW92" s="210"/>
      <c r="AX92" s="210"/>
      <c r="AY92" s="210"/>
      <c r="AZ92" s="210"/>
      <c r="BA92" s="210"/>
      <c r="BB92" s="210"/>
      <c r="BC92" s="210"/>
      <c r="BD92" s="210"/>
      <c r="BE92" s="210"/>
      <c r="BF92" s="210"/>
      <c r="BG92" s="210"/>
      <c r="BH92" s="210"/>
    </row>
    <row r="93" spans="1:60" outlineLevel="1" x14ac:dyDescent="0.25">
      <c r="A93" s="252">
        <v>63</v>
      </c>
      <c r="B93" s="253" t="s">
        <v>686</v>
      </c>
      <c r="C93" s="266" t="s">
        <v>687</v>
      </c>
      <c r="D93" s="254" t="s">
        <v>557</v>
      </c>
      <c r="E93" s="255">
        <v>1</v>
      </c>
      <c r="F93" s="256"/>
      <c r="G93" s="257">
        <f>ROUND(E93*F93,2)</f>
        <v>0</v>
      </c>
      <c r="H93" s="256"/>
      <c r="I93" s="257">
        <f>ROUND(E93*H93,2)</f>
        <v>0</v>
      </c>
      <c r="J93" s="256"/>
      <c r="K93" s="257">
        <f>ROUND(E93*J93,2)</f>
        <v>0</v>
      </c>
      <c r="L93" s="257">
        <v>21</v>
      </c>
      <c r="M93" s="257">
        <f>G93*(1+L93/100)</f>
        <v>0</v>
      </c>
      <c r="N93" s="255">
        <v>40</v>
      </c>
      <c r="O93" s="255">
        <f>ROUND(E93*N93,2)</f>
        <v>40</v>
      </c>
      <c r="P93" s="255">
        <v>0</v>
      </c>
      <c r="Q93" s="255">
        <f>ROUND(E93*P93,2)</f>
        <v>0</v>
      </c>
      <c r="R93" s="257"/>
      <c r="S93" s="257" t="s">
        <v>298</v>
      </c>
      <c r="T93" s="258" t="s">
        <v>299</v>
      </c>
      <c r="U93" s="231">
        <v>0</v>
      </c>
      <c r="V93" s="231">
        <f>ROUND(E93*U93,2)</f>
        <v>0</v>
      </c>
      <c r="W93" s="231"/>
      <c r="X93" s="231" t="s">
        <v>176</v>
      </c>
      <c r="Y93" s="231" t="s">
        <v>177</v>
      </c>
      <c r="Z93" s="210"/>
      <c r="AA93" s="210"/>
      <c r="AB93" s="210"/>
      <c r="AC93" s="210"/>
      <c r="AD93" s="210"/>
      <c r="AE93" s="210"/>
      <c r="AF93" s="210"/>
      <c r="AG93" s="210" t="s">
        <v>544</v>
      </c>
      <c r="AH93" s="210"/>
      <c r="AI93" s="210"/>
      <c r="AJ93" s="210"/>
      <c r="AK93" s="210"/>
      <c r="AL93" s="210"/>
      <c r="AM93" s="210"/>
      <c r="AN93" s="210"/>
      <c r="AO93" s="210"/>
      <c r="AP93" s="210"/>
      <c r="AQ93" s="210"/>
      <c r="AR93" s="210"/>
      <c r="AS93" s="210"/>
      <c r="AT93" s="210"/>
      <c r="AU93" s="210"/>
      <c r="AV93" s="210"/>
      <c r="AW93" s="210"/>
      <c r="AX93" s="210"/>
      <c r="AY93" s="210"/>
      <c r="AZ93" s="210"/>
      <c r="BA93" s="210"/>
      <c r="BB93" s="210"/>
      <c r="BC93" s="210"/>
      <c r="BD93" s="210"/>
      <c r="BE93" s="210"/>
      <c r="BF93" s="210"/>
      <c r="BG93" s="210"/>
      <c r="BH93" s="210"/>
    </row>
    <row r="94" spans="1:60" outlineLevel="1" x14ac:dyDescent="0.25">
      <c r="A94" s="252">
        <v>64</v>
      </c>
      <c r="B94" s="253" t="s">
        <v>688</v>
      </c>
      <c r="C94" s="266" t="s">
        <v>689</v>
      </c>
      <c r="D94" s="254" t="s">
        <v>557</v>
      </c>
      <c r="E94" s="255">
        <v>1</v>
      </c>
      <c r="F94" s="256"/>
      <c r="G94" s="257">
        <f>ROUND(E94*F94,2)</f>
        <v>0</v>
      </c>
      <c r="H94" s="256"/>
      <c r="I94" s="257">
        <f>ROUND(E94*H94,2)</f>
        <v>0</v>
      </c>
      <c r="J94" s="256"/>
      <c r="K94" s="257">
        <f>ROUND(E94*J94,2)</f>
        <v>0</v>
      </c>
      <c r="L94" s="257">
        <v>21</v>
      </c>
      <c r="M94" s="257">
        <f>G94*(1+L94/100)</f>
        <v>0</v>
      </c>
      <c r="N94" s="255">
        <v>10</v>
      </c>
      <c r="O94" s="255">
        <f>ROUND(E94*N94,2)</f>
        <v>10</v>
      </c>
      <c r="P94" s="255">
        <v>0</v>
      </c>
      <c r="Q94" s="255">
        <f>ROUND(E94*P94,2)</f>
        <v>0</v>
      </c>
      <c r="R94" s="257"/>
      <c r="S94" s="257" t="s">
        <v>298</v>
      </c>
      <c r="T94" s="258" t="s">
        <v>299</v>
      </c>
      <c r="U94" s="231">
        <v>0</v>
      </c>
      <c r="V94" s="231">
        <f>ROUND(E94*U94,2)</f>
        <v>0</v>
      </c>
      <c r="W94" s="231"/>
      <c r="X94" s="231" t="s">
        <v>176</v>
      </c>
      <c r="Y94" s="231" t="s">
        <v>177</v>
      </c>
      <c r="Z94" s="210"/>
      <c r="AA94" s="210"/>
      <c r="AB94" s="210"/>
      <c r="AC94" s="210"/>
      <c r="AD94" s="210"/>
      <c r="AE94" s="210"/>
      <c r="AF94" s="210"/>
      <c r="AG94" s="210" t="s">
        <v>544</v>
      </c>
      <c r="AH94" s="210"/>
      <c r="AI94" s="210"/>
      <c r="AJ94" s="210"/>
      <c r="AK94" s="210"/>
      <c r="AL94" s="210"/>
      <c r="AM94" s="210"/>
      <c r="AN94" s="210"/>
      <c r="AO94" s="210"/>
      <c r="AP94" s="210"/>
      <c r="AQ94" s="210"/>
      <c r="AR94" s="210"/>
      <c r="AS94" s="210"/>
      <c r="AT94" s="210"/>
      <c r="AU94" s="210"/>
      <c r="AV94" s="210"/>
      <c r="AW94" s="210"/>
      <c r="AX94" s="210"/>
      <c r="AY94" s="210"/>
      <c r="AZ94" s="210"/>
      <c r="BA94" s="210"/>
      <c r="BB94" s="210"/>
      <c r="BC94" s="210"/>
      <c r="BD94" s="210"/>
      <c r="BE94" s="210"/>
      <c r="BF94" s="210"/>
      <c r="BG94" s="210"/>
      <c r="BH94" s="210"/>
    </row>
    <row r="95" spans="1:60" outlineLevel="1" x14ac:dyDescent="0.25">
      <c r="A95" s="252">
        <v>65</v>
      </c>
      <c r="B95" s="253" t="s">
        <v>690</v>
      </c>
      <c r="C95" s="266" t="s">
        <v>691</v>
      </c>
      <c r="D95" s="254"/>
      <c r="E95" s="255">
        <v>0</v>
      </c>
      <c r="F95" s="256"/>
      <c r="G95" s="257">
        <f>ROUND(E95*F95,2)</f>
        <v>0</v>
      </c>
      <c r="H95" s="256"/>
      <c r="I95" s="257">
        <f>ROUND(E95*H95,2)</f>
        <v>0</v>
      </c>
      <c r="J95" s="256"/>
      <c r="K95" s="257">
        <f>ROUND(E95*J95,2)</f>
        <v>0</v>
      </c>
      <c r="L95" s="257">
        <v>21</v>
      </c>
      <c r="M95" s="257">
        <f>G95*(1+L95/100)</f>
        <v>0</v>
      </c>
      <c r="N95" s="255">
        <v>0</v>
      </c>
      <c r="O95" s="255">
        <f>ROUND(E95*N95,2)</f>
        <v>0</v>
      </c>
      <c r="P95" s="255">
        <v>0</v>
      </c>
      <c r="Q95" s="255">
        <f>ROUND(E95*P95,2)</f>
        <v>0</v>
      </c>
      <c r="R95" s="257"/>
      <c r="S95" s="257" t="s">
        <v>298</v>
      </c>
      <c r="T95" s="258" t="s">
        <v>299</v>
      </c>
      <c r="U95" s="231">
        <v>0</v>
      </c>
      <c r="V95" s="231">
        <f>ROUND(E95*U95,2)</f>
        <v>0</v>
      </c>
      <c r="W95" s="231"/>
      <c r="X95" s="231" t="s">
        <v>176</v>
      </c>
      <c r="Y95" s="231" t="s">
        <v>177</v>
      </c>
      <c r="Z95" s="210"/>
      <c r="AA95" s="210"/>
      <c r="AB95" s="210"/>
      <c r="AC95" s="210"/>
      <c r="AD95" s="210"/>
      <c r="AE95" s="210"/>
      <c r="AF95" s="210"/>
      <c r="AG95" s="210" t="s">
        <v>544</v>
      </c>
      <c r="AH95" s="210"/>
      <c r="AI95" s="210"/>
      <c r="AJ95" s="210"/>
      <c r="AK95" s="210"/>
      <c r="AL95" s="210"/>
      <c r="AM95" s="210"/>
      <c r="AN95" s="210"/>
      <c r="AO95" s="210"/>
      <c r="AP95" s="210"/>
      <c r="AQ95" s="210"/>
      <c r="AR95" s="210"/>
      <c r="AS95" s="210"/>
      <c r="AT95" s="210"/>
      <c r="AU95" s="210"/>
      <c r="AV95" s="210"/>
      <c r="AW95" s="210"/>
      <c r="AX95" s="210"/>
      <c r="AY95" s="210"/>
      <c r="AZ95" s="210"/>
      <c r="BA95" s="210"/>
      <c r="BB95" s="210"/>
      <c r="BC95" s="210"/>
      <c r="BD95" s="210"/>
      <c r="BE95" s="210"/>
      <c r="BF95" s="210"/>
      <c r="BG95" s="210"/>
      <c r="BH95" s="210"/>
    </row>
    <row r="96" spans="1:60" outlineLevel="1" x14ac:dyDescent="0.25">
      <c r="A96" s="252">
        <v>66</v>
      </c>
      <c r="B96" s="253" t="s">
        <v>692</v>
      </c>
      <c r="C96" s="266" t="s">
        <v>693</v>
      </c>
      <c r="D96" s="254" t="s">
        <v>669</v>
      </c>
      <c r="E96" s="255">
        <v>1</v>
      </c>
      <c r="F96" s="256"/>
      <c r="G96" s="257">
        <f>ROUND(E96*F96,2)</f>
        <v>0</v>
      </c>
      <c r="H96" s="256"/>
      <c r="I96" s="257">
        <f>ROUND(E96*H96,2)</f>
        <v>0</v>
      </c>
      <c r="J96" s="256"/>
      <c r="K96" s="257">
        <f>ROUND(E96*J96,2)</f>
        <v>0</v>
      </c>
      <c r="L96" s="257">
        <v>21</v>
      </c>
      <c r="M96" s="257">
        <f>G96*(1+L96/100)</f>
        <v>0</v>
      </c>
      <c r="N96" s="255">
        <v>4</v>
      </c>
      <c r="O96" s="255">
        <f>ROUND(E96*N96,2)</f>
        <v>4</v>
      </c>
      <c r="P96" s="255">
        <v>0</v>
      </c>
      <c r="Q96" s="255">
        <f>ROUND(E96*P96,2)</f>
        <v>0</v>
      </c>
      <c r="R96" s="257"/>
      <c r="S96" s="257" t="s">
        <v>298</v>
      </c>
      <c r="T96" s="258" t="s">
        <v>299</v>
      </c>
      <c r="U96" s="231">
        <v>0</v>
      </c>
      <c r="V96" s="231">
        <f>ROUND(E96*U96,2)</f>
        <v>0</v>
      </c>
      <c r="W96" s="231"/>
      <c r="X96" s="231" t="s">
        <v>176</v>
      </c>
      <c r="Y96" s="231" t="s">
        <v>177</v>
      </c>
      <c r="Z96" s="210"/>
      <c r="AA96" s="210"/>
      <c r="AB96" s="210"/>
      <c r="AC96" s="210"/>
      <c r="AD96" s="210"/>
      <c r="AE96" s="210"/>
      <c r="AF96" s="210"/>
      <c r="AG96" s="210" t="s">
        <v>544</v>
      </c>
      <c r="AH96" s="210"/>
      <c r="AI96" s="210"/>
      <c r="AJ96" s="210"/>
      <c r="AK96" s="210"/>
      <c r="AL96" s="210"/>
      <c r="AM96" s="210"/>
      <c r="AN96" s="210"/>
      <c r="AO96" s="210"/>
      <c r="AP96" s="210"/>
      <c r="AQ96" s="210"/>
      <c r="AR96" s="210"/>
      <c r="AS96" s="210"/>
      <c r="AT96" s="210"/>
      <c r="AU96" s="210"/>
      <c r="AV96" s="210"/>
      <c r="AW96" s="210"/>
      <c r="AX96" s="210"/>
      <c r="AY96" s="210"/>
      <c r="AZ96" s="210"/>
      <c r="BA96" s="210"/>
      <c r="BB96" s="210"/>
      <c r="BC96" s="210"/>
      <c r="BD96" s="210"/>
      <c r="BE96" s="210"/>
      <c r="BF96" s="210"/>
      <c r="BG96" s="210"/>
      <c r="BH96" s="210"/>
    </row>
    <row r="97" spans="1:60" x14ac:dyDescent="0.25">
      <c r="A97" s="236" t="s">
        <v>170</v>
      </c>
      <c r="B97" s="237" t="s">
        <v>143</v>
      </c>
      <c r="C97" s="261" t="s">
        <v>30</v>
      </c>
      <c r="D97" s="238"/>
      <c r="E97" s="239"/>
      <c r="F97" s="240"/>
      <c r="G97" s="240">
        <f>SUMIF(AG98:AG101,"&lt;&gt;NOR",G98:G101)</f>
        <v>0</v>
      </c>
      <c r="H97" s="240"/>
      <c r="I97" s="240">
        <f>SUM(I98:I101)</f>
        <v>0</v>
      </c>
      <c r="J97" s="240"/>
      <c r="K97" s="240">
        <f>SUM(K98:K101)</f>
        <v>0</v>
      </c>
      <c r="L97" s="240"/>
      <c r="M97" s="240">
        <f>SUM(M98:M101)</f>
        <v>0</v>
      </c>
      <c r="N97" s="239"/>
      <c r="O97" s="239">
        <f>SUM(O98:O101)</f>
        <v>0</v>
      </c>
      <c r="P97" s="239"/>
      <c r="Q97" s="239">
        <f>SUM(Q98:Q101)</f>
        <v>0</v>
      </c>
      <c r="R97" s="240"/>
      <c r="S97" s="240"/>
      <c r="T97" s="241"/>
      <c r="U97" s="235"/>
      <c r="V97" s="235">
        <f>SUM(V98:V101)</f>
        <v>0</v>
      </c>
      <c r="W97" s="235"/>
      <c r="X97" s="235"/>
      <c r="Y97" s="235"/>
      <c r="AG97" t="s">
        <v>171</v>
      </c>
    </row>
    <row r="98" spans="1:60" outlineLevel="1" x14ac:dyDescent="0.25">
      <c r="A98" s="252">
        <v>67</v>
      </c>
      <c r="B98" s="253" t="s">
        <v>694</v>
      </c>
      <c r="C98" s="266" t="s">
        <v>695</v>
      </c>
      <c r="D98" s="254" t="s">
        <v>696</v>
      </c>
      <c r="E98" s="255">
        <v>1</v>
      </c>
      <c r="F98" s="256"/>
      <c r="G98" s="257">
        <f>ROUND(E98*F98,2)</f>
        <v>0</v>
      </c>
      <c r="H98" s="256"/>
      <c r="I98" s="257">
        <f>ROUND(E98*H98,2)</f>
        <v>0</v>
      </c>
      <c r="J98" s="256"/>
      <c r="K98" s="257">
        <f>ROUND(E98*J98,2)</f>
        <v>0</v>
      </c>
      <c r="L98" s="257">
        <v>21</v>
      </c>
      <c r="M98" s="257">
        <f>G98*(1+L98/100)</f>
        <v>0</v>
      </c>
      <c r="N98" s="255">
        <v>0</v>
      </c>
      <c r="O98" s="255">
        <f>ROUND(E98*N98,2)</f>
        <v>0</v>
      </c>
      <c r="P98" s="255">
        <v>0</v>
      </c>
      <c r="Q98" s="255">
        <f>ROUND(E98*P98,2)</f>
        <v>0</v>
      </c>
      <c r="R98" s="257"/>
      <c r="S98" s="257" t="s">
        <v>298</v>
      </c>
      <c r="T98" s="258" t="s">
        <v>299</v>
      </c>
      <c r="U98" s="231">
        <v>0</v>
      </c>
      <c r="V98" s="231">
        <f>ROUND(E98*U98,2)</f>
        <v>0</v>
      </c>
      <c r="W98" s="231"/>
      <c r="X98" s="231" t="s">
        <v>176</v>
      </c>
      <c r="Y98" s="231" t="s">
        <v>177</v>
      </c>
      <c r="Z98" s="210"/>
      <c r="AA98" s="210"/>
      <c r="AB98" s="210"/>
      <c r="AC98" s="210"/>
      <c r="AD98" s="210"/>
      <c r="AE98" s="210"/>
      <c r="AF98" s="210"/>
      <c r="AG98" s="210" t="s">
        <v>178</v>
      </c>
      <c r="AH98" s="210"/>
      <c r="AI98" s="210"/>
      <c r="AJ98" s="210"/>
      <c r="AK98" s="210"/>
      <c r="AL98" s="210"/>
      <c r="AM98" s="210"/>
      <c r="AN98" s="210"/>
      <c r="AO98" s="210"/>
      <c r="AP98" s="210"/>
      <c r="AQ98" s="210"/>
      <c r="AR98" s="210"/>
      <c r="AS98" s="210"/>
      <c r="AT98" s="210"/>
      <c r="AU98" s="210"/>
      <c r="AV98" s="210"/>
      <c r="AW98" s="210"/>
      <c r="AX98" s="210"/>
      <c r="AY98" s="210"/>
      <c r="AZ98" s="210"/>
      <c r="BA98" s="210"/>
      <c r="BB98" s="210"/>
      <c r="BC98" s="210"/>
      <c r="BD98" s="210"/>
      <c r="BE98" s="210"/>
      <c r="BF98" s="210"/>
      <c r="BG98" s="210"/>
      <c r="BH98" s="210"/>
    </row>
    <row r="99" spans="1:60" outlineLevel="1" x14ac:dyDescent="0.25">
      <c r="A99" s="252">
        <v>68</v>
      </c>
      <c r="B99" s="253" t="s">
        <v>697</v>
      </c>
      <c r="C99" s="266" t="s">
        <v>698</v>
      </c>
      <c r="D99" s="254" t="s">
        <v>696</v>
      </c>
      <c r="E99" s="255">
        <v>1</v>
      </c>
      <c r="F99" s="256"/>
      <c r="G99" s="257">
        <f>ROUND(E99*F99,2)</f>
        <v>0</v>
      </c>
      <c r="H99" s="256"/>
      <c r="I99" s="257">
        <f>ROUND(E99*H99,2)</f>
        <v>0</v>
      </c>
      <c r="J99" s="256"/>
      <c r="K99" s="257">
        <f>ROUND(E99*J99,2)</f>
        <v>0</v>
      </c>
      <c r="L99" s="257">
        <v>21</v>
      </c>
      <c r="M99" s="257">
        <f>G99*(1+L99/100)</f>
        <v>0</v>
      </c>
      <c r="N99" s="255">
        <v>0</v>
      </c>
      <c r="O99" s="255">
        <f>ROUND(E99*N99,2)</f>
        <v>0</v>
      </c>
      <c r="P99" s="255">
        <v>0</v>
      </c>
      <c r="Q99" s="255">
        <f>ROUND(E99*P99,2)</f>
        <v>0</v>
      </c>
      <c r="R99" s="257"/>
      <c r="S99" s="257" t="s">
        <v>298</v>
      </c>
      <c r="T99" s="258" t="s">
        <v>299</v>
      </c>
      <c r="U99" s="231">
        <v>0</v>
      </c>
      <c r="V99" s="231">
        <f>ROUND(E99*U99,2)</f>
        <v>0</v>
      </c>
      <c r="W99" s="231"/>
      <c r="X99" s="231" t="s">
        <v>176</v>
      </c>
      <c r="Y99" s="231" t="s">
        <v>177</v>
      </c>
      <c r="Z99" s="210"/>
      <c r="AA99" s="210"/>
      <c r="AB99" s="210"/>
      <c r="AC99" s="210"/>
      <c r="AD99" s="210"/>
      <c r="AE99" s="210"/>
      <c r="AF99" s="210"/>
      <c r="AG99" s="210" t="s">
        <v>178</v>
      </c>
      <c r="AH99" s="210"/>
      <c r="AI99" s="210"/>
      <c r="AJ99" s="210"/>
      <c r="AK99" s="210"/>
      <c r="AL99" s="210"/>
      <c r="AM99" s="210"/>
      <c r="AN99" s="210"/>
      <c r="AO99" s="210"/>
      <c r="AP99" s="210"/>
      <c r="AQ99" s="210"/>
      <c r="AR99" s="210"/>
      <c r="AS99" s="210"/>
      <c r="AT99" s="210"/>
      <c r="AU99" s="210"/>
      <c r="AV99" s="210"/>
      <c r="AW99" s="210"/>
      <c r="AX99" s="210"/>
      <c r="AY99" s="210"/>
      <c r="AZ99" s="210"/>
      <c r="BA99" s="210"/>
      <c r="BB99" s="210"/>
      <c r="BC99" s="210"/>
      <c r="BD99" s="210"/>
      <c r="BE99" s="210"/>
      <c r="BF99" s="210"/>
      <c r="BG99" s="210"/>
      <c r="BH99" s="210"/>
    </row>
    <row r="100" spans="1:60" outlineLevel="1" x14ac:dyDescent="0.25">
      <c r="A100" s="252">
        <v>69</v>
      </c>
      <c r="B100" s="253" t="s">
        <v>699</v>
      </c>
      <c r="C100" s="266" t="s">
        <v>700</v>
      </c>
      <c r="D100" s="254" t="s">
        <v>696</v>
      </c>
      <c r="E100" s="255">
        <v>1</v>
      </c>
      <c r="F100" s="256"/>
      <c r="G100" s="257">
        <f>ROUND(E100*F100,2)</f>
        <v>0</v>
      </c>
      <c r="H100" s="256"/>
      <c r="I100" s="257">
        <f>ROUND(E100*H100,2)</f>
        <v>0</v>
      </c>
      <c r="J100" s="256"/>
      <c r="K100" s="257">
        <f>ROUND(E100*J100,2)</f>
        <v>0</v>
      </c>
      <c r="L100" s="257">
        <v>21</v>
      </c>
      <c r="M100" s="257">
        <f>G100*(1+L100/100)</f>
        <v>0</v>
      </c>
      <c r="N100" s="255">
        <v>0</v>
      </c>
      <c r="O100" s="255">
        <f>ROUND(E100*N100,2)</f>
        <v>0</v>
      </c>
      <c r="P100" s="255">
        <v>0</v>
      </c>
      <c r="Q100" s="255">
        <f>ROUND(E100*P100,2)</f>
        <v>0</v>
      </c>
      <c r="R100" s="257"/>
      <c r="S100" s="257" t="s">
        <v>298</v>
      </c>
      <c r="T100" s="258" t="s">
        <v>299</v>
      </c>
      <c r="U100" s="231">
        <v>0</v>
      </c>
      <c r="V100" s="231">
        <f>ROUND(E100*U100,2)</f>
        <v>0</v>
      </c>
      <c r="W100" s="231"/>
      <c r="X100" s="231" t="s">
        <v>176</v>
      </c>
      <c r="Y100" s="231" t="s">
        <v>177</v>
      </c>
      <c r="Z100" s="210"/>
      <c r="AA100" s="210"/>
      <c r="AB100" s="210"/>
      <c r="AC100" s="210"/>
      <c r="AD100" s="210"/>
      <c r="AE100" s="210"/>
      <c r="AF100" s="210"/>
      <c r="AG100" s="210" t="s">
        <v>178</v>
      </c>
      <c r="AH100" s="210"/>
      <c r="AI100" s="210"/>
      <c r="AJ100" s="210"/>
      <c r="AK100" s="210"/>
      <c r="AL100" s="210"/>
      <c r="AM100" s="210"/>
      <c r="AN100" s="210"/>
      <c r="AO100" s="210"/>
      <c r="AP100" s="210"/>
      <c r="AQ100" s="210"/>
      <c r="AR100" s="210"/>
      <c r="AS100" s="210"/>
      <c r="AT100" s="210"/>
      <c r="AU100" s="210"/>
      <c r="AV100" s="210"/>
      <c r="AW100" s="210"/>
      <c r="AX100" s="210"/>
      <c r="AY100" s="210"/>
      <c r="AZ100" s="210"/>
      <c r="BA100" s="210"/>
      <c r="BB100" s="210"/>
      <c r="BC100" s="210"/>
      <c r="BD100" s="210"/>
      <c r="BE100" s="210"/>
      <c r="BF100" s="210"/>
      <c r="BG100" s="210"/>
      <c r="BH100" s="210"/>
    </row>
    <row r="101" spans="1:60" outlineLevel="1" x14ac:dyDescent="0.25">
      <c r="A101" s="243">
        <v>70</v>
      </c>
      <c r="B101" s="244" t="s">
        <v>701</v>
      </c>
      <c r="C101" s="262" t="s">
        <v>702</v>
      </c>
      <c r="D101" s="245" t="s">
        <v>696</v>
      </c>
      <c r="E101" s="246">
        <v>1</v>
      </c>
      <c r="F101" s="247"/>
      <c r="G101" s="248">
        <f>ROUND(E101*F101,2)</f>
        <v>0</v>
      </c>
      <c r="H101" s="247"/>
      <c r="I101" s="248">
        <f>ROUND(E101*H101,2)</f>
        <v>0</v>
      </c>
      <c r="J101" s="247"/>
      <c r="K101" s="248">
        <f>ROUND(E101*J101,2)</f>
        <v>0</v>
      </c>
      <c r="L101" s="248">
        <v>21</v>
      </c>
      <c r="M101" s="248">
        <f>G101*(1+L101/100)</f>
        <v>0</v>
      </c>
      <c r="N101" s="246">
        <v>0</v>
      </c>
      <c r="O101" s="246">
        <f>ROUND(E101*N101,2)</f>
        <v>0</v>
      </c>
      <c r="P101" s="246">
        <v>0</v>
      </c>
      <c r="Q101" s="246">
        <f>ROUND(E101*P101,2)</f>
        <v>0</v>
      </c>
      <c r="R101" s="248"/>
      <c r="S101" s="248" t="s">
        <v>298</v>
      </c>
      <c r="T101" s="249" t="s">
        <v>299</v>
      </c>
      <c r="U101" s="231">
        <v>0</v>
      </c>
      <c r="V101" s="231">
        <f>ROUND(E101*U101,2)</f>
        <v>0</v>
      </c>
      <c r="W101" s="231"/>
      <c r="X101" s="231" t="s">
        <v>176</v>
      </c>
      <c r="Y101" s="231" t="s">
        <v>177</v>
      </c>
      <c r="Z101" s="210"/>
      <c r="AA101" s="210"/>
      <c r="AB101" s="210"/>
      <c r="AC101" s="210"/>
      <c r="AD101" s="210"/>
      <c r="AE101" s="210"/>
      <c r="AF101" s="210"/>
      <c r="AG101" s="210" t="s">
        <v>178</v>
      </c>
      <c r="AH101" s="210"/>
      <c r="AI101" s="210"/>
      <c r="AJ101" s="210"/>
      <c r="AK101" s="210"/>
      <c r="AL101" s="210"/>
      <c r="AM101" s="210"/>
      <c r="AN101" s="210"/>
      <c r="AO101" s="210"/>
      <c r="AP101" s="210"/>
      <c r="AQ101" s="210"/>
      <c r="AR101" s="210"/>
      <c r="AS101" s="210"/>
      <c r="AT101" s="210"/>
      <c r="AU101" s="210"/>
      <c r="AV101" s="210"/>
      <c r="AW101" s="210"/>
      <c r="AX101" s="210"/>
      <c r="AY101" s="210"/>
      <c r="AZ101" s="210"/>
      <c r="BA101" s="210"/>
      <c r="BB101" s="210"/>
      <c r="BC101" s="210"/>
      <c r="BD101" s="210"/>
      <c r="BE101" s="210"/>
      <c r="BF101" s="210"/>
      <c r="BG101" s="210"/>
      <c r="BH101" s="210"/>
    </row>
    <row r="102" spans="1:60" x14ac:dyDescent="0.25">
      <c r="A102" s="3"/>
      <c r="B102" s="4"/>
      <c r="C102" s="268"/>
      <c r="D102" s="6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AE102">
        <v>12</v>
      </c>
      <c r="AF102">
        <v>21</v>
      </c>
      <c r="AG102" t="s">
        <v>156</v>
      </c>
    </row>
    <row r="103" spans="1:60" x14ac:dyDescent="0.25">
      <c r="A103" s="213"/>
      <c r="B103" s="214" t="s">
        <v>31</v>
      </c>
      <c r="C103" s="269"/>
      <c r="D103" s="215"/>
      <c r="E103" s="216"/>
      <c r="F103" s="216"/>
      <c r="G103" s="242">
        <f>G8+G13+G87+G97</f>
        <v>0</v>
      </c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AE103">
        <f>SUMIF(L7:L101,AE102,G7:G101)</f>
        <v>0</v>
      </c>
      <c r="AF103">
        <f>SUMIF(L7:L101,AF102,G7:G101)</f>
        <v>0</v>
      </c>
      <c r="AG103" t="s">
        <v>448</v>
      </c>
    </row>
    <row r="104" spans="1:60" x14ac:dyDescent="0.25">
      <c r="A104" s="3"/>
      <c r="B104" s="4"/>
      <c r="C104" s="268"/>
      <c r="D104" s="6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60" x14ac:dyDescent="0.25">
      <c r="A105" s="3"/>
      <c r="B105" s="4"/>
      <c r="C105" s="268"/>
      <c r="D105" s="6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60" x14ac:dyDescent="0.25">
      <c r="A106" s="217" t="s">
        <v>449</v>
      </c>
      <c r="B106" s="217"/>
      <c r="C106" s="270"/>
      <c r="D106" s="6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60" x14ac:dyDescent="0.25">
      <c r="A107" s="218"/>
      <c r="B107" s="219"/>
      <c r="C107" s="271"/>
      <c r="D107" s="219"/>
      <c r="E107" s="219"/>
      <c r="F107" s="219"/>
      <c r="G107" s="220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AG107" t="s">
        <v>450</v>
      </c>
    </row>
    <row r="108" spans="1:60" x14ac:dyDescent="0.25">
      <c r="A108" s="221"/>
      <c r="B108" s="222"/>
      <c r="C108" s="272"/>
      <c r="D108" s="222"/>
      <c r="E108" s="222"/>
      <c r="F108" s="222"/>
      <c r="G108" s="22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60" x14ac:dyDescent="0.25">
      <c r="A109" s="221"/>
      <c r="B109" s="222"/>
      <c r="C109" s="272"/>
      <c r="D109" s="222"/>
      <c r="E109" s="222"/>
      <c r="F109" s="222"/>
      <c r="G109" s="22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60" x14ac:dyDescent="0.25">
      <c r="A110" s="221"/>
      <c r="B110" s="222"/>
      <c r="C110" s="272"/>
      <c r="D110" s="222"/>
      <c r="E110" s="222"/>
      <c r="F110" s="222"/>
      <c r="G110" s="22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60" x14ac:dyDescent="0.25">
      <c r="A111" s="224"/>
      <c r="B111" s="225"/>
      <c r="C111" s="273"/>
      <c r="D111" s="225"/>
      <c r="E111" s="225"/>
      <c r="F111" s="225"/>
      <c r="G111" s="226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60" x14ac:dyDescent="0.25">
      <c r="A112" s="3"/>
      <c r="B112" s="4"/>
      <c r="C112" s="268"/>
      <c r="D112" s="6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3:33" x14ac:dyDescent="0.25">
      <c r="C113" s="274"/>
      <c r="D113" s="10"/>
      <c r="AG113" t="s">
        <v>451</v>
      </c>
    </row>
    <row r="114" spans="3:33" x14ac:dyDescent="0.25">
      <c r="D114" s="10"/>
    </row>
    <row r="115" spans="3:33" x14ac:dyDescent="0.25">
      <c r="D115" s="10"/>
    </row>
    <row r="116" spans="3:33" x14ac:dyDescent="0.25">
      <c r="D116" s="10"/>
    </row>
    <row r="117" spans="3:33" x14ac:dyDescent="0.25">
      <c r="D117" s="10"/>
    </row>
    <row r="118" spans="3:33" x14ac:dyDescent="0.25">
      <c r="D118" s="10"/>
    </row>
    <row r="119" spans="3:33" x14ac:dyDescent="0.25">
      <c r="D119" s="10"/>
    </row>
    <row r="120" spans="3:33" x14ac:dyDescent="0.25">
      <c r="D120" s="10"/>
    </row>
    <row r="121" spans="3:33" x14ac:dyDescent="0.25">
      <c r="D121" s="10"/>
    </row>
    <row r="122" spans="3:33" x14ac:dyDescent="0.25">
      <c r="D122" s="10"/>
    </row>
    <row r="123" spans="3:33" x14ac:dyDescent="0.25">
      <c r="D123" s="10"/>
    </row>
    <row r="124" spans="3:33" x14ac:dyDescent="0.25">
      <c r="D124" s="10"/>
    </row>
    <row r="125" spans="3:33" x14ac:dyDescent="0.25">
      <c r="D125" s="10"/>
    </row>
    <row r="126" spans="3:33" x14ac:dyDescent="0.25">
      <c r="D126" s="10"/>
    </row>
    <row r="127" spans="3:33" x14ac:dyDescent="0.25">
      <c r="D127" s="10"/>
    </row>
    <row r="128" spans="3:33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mergeCells count="7">
    <mergeCell ref="A1:G1"/>
    <mergeCell ref="C2:G2"/>
    <mergeCell ref="C3:G3"/>
    <mergeCell ref="C4:G4"/>
    <mergeCell ref="A106:C106"/>
    <mergeCell ref="A107:G111"/>
    <mergeCell ref="C12:G12"/>
  </mergeCells>
  <pageMargins left="0.59055118110236204" right="0.196850393700787" top="0.78740157499999996" bottom="0.78740157499999996" header="0.3" footer="0.3"/>
  <pageSetup orientation="landscape" r:id="rId1"/>
  <headerFooter>
    <oddFooter>&amp;RStránka &amp;P z &amp;N&amp;LZpracováno programem BUILDpower S,  © RTS, a.s.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10289-BB96-4592-A7F9-97687DA484DA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3.2" outlineLevelRow="3" x14ac:dyDescent="0.25"/>
  <cols>
    <col min="1" max="1" width="3.44140625" customWidth="1"/>
    <col min="2" max="2" width="12.6640625" style="174" customWidth="1"/>
    <col min="3" max="3" width="38.33203125" style="174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13" width="0" hidden="1" customWidth="1"/>
    <col min="18" max="18" width="0" hidden="1" customWidth="1"/>
    <col min="20" max="20" width="9.21875" customWidth="1"/>
    <col min="21" max="25" width="0" hidden="1" customWidth="1"/>
    <col min="29" max="29" width="0" hidden="1" customWidth="1"/>
    <col min="31" max="41" width="0" hidden="1" customWidth="1"/>
    <col min="53" max="53" width="73.6640625" customWidth="1"/>
  </cols>
  <sheetData>
    <row r="1" spans="1:60" ht="15.75" customHeight="1" x14ac:dyDescent="0.3">
      <c r="A1" s="195" t="s">
        <v>7</v>
      </c>
      <c r="B1" s="195"/>
      <c r="C1" s="195"/>
      <c r="D1" s="195"/>
      <c r="E1" s="195"/>
      <c r="F1" s="195"/>
      <c r="G1" s="195"/>
      <c r="AG1" t="s">
        <v>144</v>
      </c>
    </row>
    <row r="2" spans="1:60" ht="25.05" customHeight="1" x14ac:dyDescent="0.25">
      <c r="A2" s="196" t="s">
        <v>8</v>
      </c>
      <c r="B2" s="49" t="s">
        <v>43</v>
      </c>
      <c r="C2" s="199" t="s">
        <v>44</v>
      </c>
      <c r="D2" s="197"/>
      <c r="E2" s="197"/>
      <c r="F2" s="197"/>
      <c r="G2" s="198"/>
      <c r="AG2" t="s">
        <v>145</v>
      </c>
    </row>
    <row r="3" spans="1:60" ht="25.05" customHeight="1" x14ac:dyDescent="0.25">
      <c r="A3" s="196" t="s">
        <v>9</v>
      </c>
      <c r="B3" s="49" t="s">
        <v>46</v>
      </c>
      <c r="C3" s="199" t="s">
        <v>47</v>
      </c>
      <c r="D3" s="197"/>
      <c r="E3" s="197"/>
      <c r="F3" s="197"/>
      <c r="G3" s="198"/>
      <c r="AC3" s="174" t="s">
        <v>145</v>
      </c>
      <c r="AG3" t="s">
        <v>146</v>
      </c>
    </row>
    <row r="4" spans="1:60" ht="25.05" customHeight="1" x14ac:dyDescent="0.25">
      <c r="A4" s="200" t="s">
        <v>10</v>
      </c>
      <c r="B4" s="201" t="s">
        <v>54</v>
      </c>
      <c r="C4" s="202" t="s">
        <v>55</v>
      </c>
      <c r="D4" s="203"/>
      <c r="E4" s="203"/>
      <c r="F4" s="203"/>
      <c r="G4" s="204"/>
      <c r="AG4" t="s">
        <v>147</v>
      </c>
    </row>
    <row r="5" spans="1:60" x14ac:dyDescent="0.25">
      <c r="D5" s="10"/>
    </row>
    <row r="6" spans="1:60" ht="39.6" x14ac:dyDescent="0.25">
      <c r="A6" s="206" t="s">
        <v>148</v>
      </c>
      <c r="B6" s="208" t="s">
        <v>149</v>
      </c>
      <c r="C6" s="208" t="s">
        <v>150</v>
      </c>
      <c r="D6" s="207" t="s">
        <v>151</v>
      </c>
      <c r="E6" s="206" t="s">
        <v>152</v>
      </c>
      <c r="F6" s="205" t="s">
        <v>153</v>
      </c>
      <c r="G6" s="206" t="s">
        <v>31</v>
      </c>
      <c r="H6" s="209" t="s">
        <v>32</v>
      </c>
      <c r="I6" s="209" t="s">
        <v>154</v>
      </c>
      <c r="J6" s="209" t="s">
        <v>33</v>
      </c>
      <c r="K6" s="209" t="s">
        <v>155</v>
      </c>
      <c r="L6" s="209" t="s">
        <v>156</v>
      </c>
      <c r="M6" s="209" t="s">
        <v>157</v>
      </c>
      <c r="N6" s="209" t="s">
        <v>158</v>
      </c>
      <c r="O6" s="209" t="s">
        <v>159</v>
      </c>
      <c r="P6" s="209" t="s">
        <v>160</v>
      </c>
      <c r="Q6" s="209" t="s">
        <v>161</v>
      </c>
      <c r="R6" s="209" t="s">
        <v>162</v>
      </c>
      <c r="S6" s="209" t="s">
        <v>163</v>
      </c>
      <c r="T6" s="209" t="s">
        <v>164</v>
      </c>
      <c r="U6" s="209" t="s">
        <v>165</v>
      </c>
      <c r="V6" s="209" t="s">
        <v>166</v>
      </c>
      <c r="W6" s="209" t="s">
        <v>167</v>
      </c>
      <c r="X6" s="209" t="s">
        <v>168</v>
      </c>
      <c r="Y6" s="209" t="s">
        <v>169</v>
      </c>
    </row>
    <row r="7" spans="1:60" hidden="1" x14ac:dyDescent="0.25">
      <c r="A7" s="3"/>
      <c r="B7" s="4"/>
      <c r="C7" s="4"/>
      <c r="D7" s="6"/>
      <c r="E7" s="211"/>
      <c r="F7" s="212"/>
      <c r="G7" s="212"/>
      <c r="H7" s="212"/>
      <c r="I7" s="212"/>
      <c r="J7" s="212"/>
      <c r="K7" s="212"/>
      <c r="L7" s="212"/>
      <c r="M7" s="212"/>
      <c r="N7" s="211"/>
      <c r="O7" s="211"/>
      <c r="P7" s="211"/>
      <c r="Q7" s="211"/>
      <c r="R7" s="212"/>
      <c r="S7" s="212"/>
      <c r="T7" s="212"/>
      <c r="U7" s="212"/>
      <c r="V7" s="212"/>
      <c r="W7" s="212"/>
      <c r="X7" s="212"/>
      <c r="Y7" s="212"/>
    </row>
    <row r="8" spans="1:60" x14ac:dyDescent="0.25">
      <c r="A8" s="236" t="s">
        <v>170</v>
      </c>
      <c r="B8" s="237" t="s">
        <v>78</v>
      </c>
      <c r="C8" s="261" t="s">
        <v>79</v>
      </c>
      <c r="D8" s="238"/>
      <c r="E8" s="239"/>
      <c r="F8" s="240"/>
      <c r="G8" s="240">
        <f>SUMIF(AG9:AG10,"&lt;&gt;NOR",G9:G10)</f>
        <v>0</v>
      </c>
      <c r="H8" s="240"/>
      <c r="I8" s="240">
        <f>SUM(I9:I10)</f>
        <v>0</v>
      </c>
      <c r="J8" s="240"/>
      <c r="K8" s="240">
        <f>SUM(K9:K10)</f>
        <v>0</v>
      </c>
      <c r="L8" s="240"/>
      <c r="M8" s="240">
        <f>SUM(M9:M10)</f>
        <v>0</v>
      </c>
      <c r="N8" s="239"/>
      <c r="O8" s="239">
        <f>SUM(O9:O10)</f>
        <v>0.03</v>
      </c>
      <c r="P8" s="239"/>
      <c r="Q8" s="239">
        <f>SUM(Q9:Q10)</f>
        <v>0</v>
      </c>
      <c r="R8" s="240"/>
      <c r="S8" s="240"/>
      <c r="T8" s="241"/>
      <c r="U8" s="235"/>
      <c r="V8" s="235">
        <f>SUM(V9:V10)</f>
        <v>1.84</v>
      </c>
      <c r="W8" s="235"/>
      <c r="X8" s="235"/>
      <c r="Y8" s="235"/>
      <c r="AG8" t="s">
        <v>171</v>
      </c>
    </row>
    <row r="9" spans="1:60" outlineLevel="1" x14ac:dyDescent="0.25">
      <c r="A9" s="243">
        <v>1</v>
      </c>
      <c r="B9" s="244" t="s">
        <v>703</v>
      </c>
      <c r="C9" s="262" t="s">
        <v>704</v>
      </c>
      <c r="D9" s="245" t="s">
        <v>194</v>
      </c>
      <c r="E9" s="246">
        <v>2</v>
      </c>
      <c r="F9" s="247"/>
      <c r="G9" s="248">
        <f>ROUND(E9*F9,2)</f>
        <v>0</v>
      </c>
      <c r="H9" s="247"/>
      <c r="I9" s="248">
        <f>ROUND(E9*H9,2)</f>
        <v>0</v>
      </c>
      <c r="J9" s="247"/>
      <c r="K9" s="248">
        <f>ROUND(E9*J9,2)</f>
        <v>0</v>
      </c>
      <c r="L9" s="248">
        <v>21</v>
      </c>
      <c r="M9" s="248">
        <f>G9*(1+L9/100)</f>
        <v>0</v>
      </c>
      <c r="N9" s="246">
        <v>1.3299999999999999E-2</v>
      </c>
      <c r="O9" s="246">
        <f>ROUND(E9*N9,2)</f>
        <v>0.03</v>
      </c>
      <c r="P9" s="246">
        <v>0</v>
      </c>
      <c r="Q9" s="246">
        <f>ROUND(E9*P9,2)</f>
        <v>0</v>
      </c>
      <c r="R9" s="248"/>
      <c r="S9" s="248" t="s">
        <v>175</v>
      </c>
      <c r="T9" s="249" t="s">
        <v>175</v>
      </c>
      <c r="U9" s="231">
        <v>0.92</v>
      </c>
      <c r="V9" s="231">
        <f>ROUND(E9*U9,2)</f>
        <v>1.84</v>
      </c>
      <c r="W9" s="231"/>
      <c r="X9" s="231" t="s">
        <v>176</v>
      </c>
      <c r="Y9" s="231" t="s">
        <v>177</v>
      </c>
      <c r="Z9" s="210"/>
      <c r="AA9" s="210"/>
      <c r="AB9" s="210"/>
      <c r="AC9" s="210"/>
      <c r="AD9" s="210"/>
      <c r="AE9" s="210"/>
      <c r="AF9" s="210"/>
      <c r="AG9" s="210" t="s">
        <v>178</v>
      </c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</row>
    <row r="10" spans="1:60" outlineLevel="2" x14ac:dyDescent="0.25">
      <c r="A10" s="227"/>
      <c r="B10" s="228"/>
      <c r="C10" s="264" t="s">
        <v>206</v>
      </c>
      <c r="D10" s="250"/>
      <c r="E10" s="250"/>
      <c r="F10" s="250"/>
      <c r="G10" s="250"/>
      <c r="H10" s="231"/>
      <c r="I10" s="231"/>
      <c r="J10" s="231"/>
      <c r="K10" s="231"/>
      <c r="L10" s="231"/>
      <c r="M10" s="231"/>
      <c r="N10" s="230"/>
      <c r="O10" s="230"/>
      <c r="P10" s="230"/>
      <c r="Q10" s="230"/>
      <c r="R10" s="231"/>
      <c r="S10" s="231"/>
      <c r="T10" s="231"/>
      <c r="U10" s="231"/>
      <c r="V10" s="231"/>
      <c r="W10" s="231"/>
      <c r="X10" s="231"/>
      <c r="Y10" s="231"/>
      <c r="Z10" s="210"/>
      <c r="AA10" s="210"/>
      <c r="AB10" s="210"/>
      <c r="AC10" s="210"/>
      <c r="AD10" s="210"/>
      <c r="AE10" s="210"/>
      <c r="AF10" s="210"/>
      <c r="AG10" s="210" t="s">
        <v>188</v>
      </c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</row>
    <row r="11" spans="1:60" x14ac:dyDescent="0.25">
      <c r="A11" s="236" t="s">
        <v>170</v>
      </c>
      <c r="B11" s="237" t="s">
        <v>84</v>
      </c>
      <c r="C11" s="261" t="s">
        <v>85</v>
      </c>
      <c r="D11" s="238"/>
      <c r="E11" s="239"/>
      <c r="F11" s="240"/>
      <c r="G11" s="240">
        <f>SUMIF(AG12:AG14,"&lt;&gt;NOR",G12:G14)</f>
        <v>0</v>
      </c>
      <c r="H11" s="240"/>
      <c r="I11" s="240">
        <f>SUM(I12:I14)</f>
        <v>0</v>
      </c>
      <c r="J11" s="240"/>
      <c r="K11" s="240">
        <f>SUM(K12:K14)</f>
        <v>0</v>
      </c>
      <c r="L11" s="240"/>
      <c r="M11" s="240">
        <f>SUM(M12:M14)</f>
        <v>0</v>
      </c>
      <c r="N11" s="239"/>
      <c r="O11" s="239">
        <f>SUM(O12:O14)</f>
        <v>0</v>
      </c>
      <c r="P11" s="239"/>
      <c r="Q11" s="239">
        <f>SUM(Q12:Q14)</f>
        <v>0.03</v>
      </c>
      <c r="R11" s="240"/>
      <c r="S11" s="240"/>
      <c r="T11" s="241"/>
      <c r="U11" s="235"/>
      <c r="V11" s="235">
        <f>SUM(V12:V14)</f>
        <v>0.26</v>
      </c>
      <c r="W11" s="235"/>
      <c r="X11" s="235"/>
      <c r="Y11" s="235"/>
      <c r="AG11" t="s">
        <v>171</v>
      </c>
    </row>
    <row r="12" spans="1:60" ht="20.399999999999999" outlineLevel="1" x14ac:dyDescent="0.25">
      <c r="A12" s="243">
        <v>2</v>
      </c>
      <c r="B12" s="244" t="s">
        <v>705</v>
      </c>
      <c r="C12" s="262" t="s">
        <v>706</v>
      </c>
      <c r="D12" s="245" t="s">
        <v>194</v>
      </c>
      <c r="E12" s="246">
        <v>0.3</v>
      </c>
      <c r="F12" s="247"/>
      <c r="G12" s="248">
        <f>ROUND(E12*F12,2)</f>
        <v>0</v>
      </c>
      <c r="H12" s="247"/>
      <c r="I12" s="248">
        <f>ROUND(E12*H12,2)</f>
        <v>0</v>
      </c>
      <c r="J12" s="247"/>
      <c r="K12" s="248">
        <f>ROUND(E12*J12,2)</f>
        <v>0</v>
      </c>
      <c r="L12" s="248">
        <v>21</v>
      </c>
      <c r="M12" s="248">
        <f>G12*(1+L12/100)</f>
        <v>0</v>
      </c>
      <c r="N12" s="246">
        <v>0</v>
      </c>
      <c r="O12" s="246">
        <f>ROUND(E12*N12,2)</f>
        <v>0</v>
      </c>
      <c r="P12" s="246">
        <v>0.11</v>
      </c>
      <c r="Q12" s="246">
        <f>ROUND(E12*P12,2)</f>
        <v>0.03</v>
      </c>
      <c r="R12" s="248"/>
      <c r="S12" s="248" t="s">
        <v>175</v>
      </c>
      <c r="T12" s="249" t="s">
        <v>299</v>
      </c>
      <c r="U12" s="231">
        <v>0.85035000000000005</v>
      </c>
      <c r="V12" s="231">
        <f>ROUND(E12*U12,2)</f>
        <v>0.26</v>
      </c>
      <c r="W12" s="231"/>
      <c r="X12" s="231" t="s">
        <v>304</v>
      </c>
      <c r="Y12" s="231" t="s">
        <v>177</v>
      </c>
      <c r="Z12" s="210"/>
      <c r="AA12" s="210"/>
      <c r="AB12" s="210"/>
      <c r="AC12" s="210"/>
      <c r="AD12" s="210"/>
      <c r="AE12" s="210"/>
      <c r="AF12" s="210"/>
      <c r="AG12" s="210" t="s">
        <v>305</v>
      </c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</row>
    <row r="13" spans="1:60" ht="21" outlineLevel="2" x14ac:dyDescent="0.25">
      <c r="A13" s="227"/>
      <c r="B13" s="228"/>
      <c r="C13" s="264" t="s">
        <v>707</v>
      </c>
      <c r="D13" s="250"/>
      <c r="E13" s="250"/>
      <c r="F13" s="250"/>
      <c r="G13" s="250"/>
      <c r="H13" s="231"/>
      <c r="I13" s="231"/>
      <c r="J13" s="231"/>
      <c r="K13" s="231"/>
      <c r="L13" s="231"/>
      <c r="M13" s="231"/>
      <c r="N13" s="230"/>
      <c r="O13" s="230"/>
      <c r="P13" s="230"/>
      <c r="Q13" s="230"/>
      <c r="R13" s="231"/>
      <c r="S13" s="231"/>
      <c r="T13" s="231"/>
      <c r="U13" s="231"/>
      <c r="V13" s="231"/>
      <c r="W13" s="231"/>
      <c r="X13" s="231"/>
      <c r="Y13" s="231"/>
      <c r="Z13" s="210"/>
      <c r="AA13" s="210"/>
      <c r="AB13" s="210"/>
      <c r="AC13" s="210"/>
      <c r="AD13" s="210"/>
      <c r="AE13" s="210"/>
      <c r="AF13" s="210"/>
      <c r="AG13" s="210" t="s">
        <v>188</v>
      </c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59" t="str">
        <f>C13</f>
        <v>Vybourání betonových podkladů pod dlažby nebo mazanin tloušťky 50 mm. Svislé přemístění do výše jednoho podlaží a odvoz na skládku do 10 km.</v>
      </c>
      <c r="BB13" s="210"/>
      <c r="BC13" s="210"/>
      <c r="BD13" s="210"/>
      <c r="BE13" s="210"/>
      <c r="BF13" s="210"/>
      <c r="BG13" s="210"/>
      <c r="BH13" s="210"/>
    </row>
    <row r="14" spans="1:60" outlineLevel="3" x14ac:dyDescent="0.25">
      <c r="A14" s="227"/>
      <c r="B14" s="228"/>
      <c r="C14" s="265" t="s">
        <v>708</v>
      </c>
      <c r="D14" s="251"/>
      <c r="E14" s="251"/>
      <c r="F14" s="251"/>
      <c r="G14" s="251"/>
      <c r="H14" s="231"/>
      <c r="I14" s="231"/>
      <c r="J14" s="231"/>
      <c r="K14" s="231"/>
      <c r="L14" s="231"/>
      <c r="M14" s="231"/>
      <c r="N14" s="230"/>
      <c r="O14" s="230"/>
      <c r="P14" s="230"/>
      <c r="Q14" s="230"/>
      <c r="R14" s="231"/>
      <c r="S14" s="231"/>
      <c r="T14" s="231"/>
      <c r="U14" s="231"/>
      <c r="V14" s="231"/>
      <c r="W14" s="231"/>
      <c r="X14" s="231"/>
      <c r="Y14" s="231"/>
      <c r="Z14" s="210"/>
      <c r="AA14" s="210"/>
      <c r="AB14" s="210"/>
      <c r="AC14" s="210"/>
      <c r="AD14" s="210"/>
      <c r="AE14" s="210"/>
      <c r="AF14" s="210"/>
      <c r="AG14" s="210" t="s">
        <v>188</v>
      </c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</row>
    <row r="15" spans="1:60" x14ac:dyDescent="0.25">
      <c r="A15" s="236" t="s">
        <v>170</v>
      </c>
      <c r="B15" s="237" t="s">
        <v>98</v>
      </c>
      <c r="C15" s="261" t="s">
        <v>99</v>
      </c>
      <c r="D15" s="238"/>
      <c r="E15" s="239"/>
      <c r="F15" s="240"/>
      <c r="G15" s="240">
        <f>SUMIF(AG16:AG18,"&lt;&gt;NOR",G16:G18)</f>
        <v>0</v>
      </c>
      <c r="H15" s="240"/>
      <c r="I15" s="240">
        <f>SUM(I16:I18)</f>
        <v>0</v>
      </c>
      <c r="J15" s="240"/>
      <c r="K15" s="240">
        <f>SUM(K16:K18)</f>
        <v>0</v>
      </c>
      <c r="L15" s="240"/>
      <c r="M15" s="240">
        <f>SUM(M16:M18)</f>
        <v>0</v>
      </c>
      <c r="N15" s="239"/>
      <c r="O15" s="239">
        <f>SUM(O16:O18)</f>
        <v>0</v>
      </c>
      <c r="P15" s="239"/>
      <c r="Q15" s="239">
        <f>SUM(Q16:Q18)</f>
        <v>0</v>
      </c>
      <c r="R15" s="240"/>
      <c r="S15" s="240"/>
      <c r="T15" s="241"/>
      <c r="U15" s="235"/>
      <c r="V15" s="235">
        <f>SUM(V16:V18)</f>
        <v>7.38</v>
      </c>
      <c r="W15" s="235"/>
      <c r="X15" s="235"/>
      <c r="Y15" s="235"/>
      <c r="AG15" t="s">
        <v>171</v>
      </c>
    </row>
    <row r="16" spans="1:60" ht="20.399999999999999" outlineLevel="1" x14ac:dyDescent="0.25">
      <c r="A16" s="243">
        <v>3</v>
      </c>
      <c r="B16" s="244" t="s">
        <v>709</v>
      </c>
      <c r="C16" s="262" t="s">
        <v>710</v>
      </c>
      <c r="D16" s="245" t="s">
        <v>281</v>
      </c>
      <c r="E16" s="246">
        <v>34</v>
      </c>
      <c r="F16" s="247"/>
      <c r="G16" s="248">
        <f>ROUND(E16*F16,2)</f>
        <v>0</v>
      </c>
      <c r="H16" s="247"/>
      <c r="I16" s="248">
        <f>ROUND(E16*H16,2)</f>
        <v>0</v>
      </c>
      <c r="J16" s="247"/>
      <c r="K16" s="248">
        <f>ROUND(E16*J16,2)</f>
        <v>0</v>
      </c>
      <c r="L16" s="248">
        <v>21</v>
      </c>
      <c r="M16" s="248">
        <f>G16*(1+L16/100)</f>
        <v>0</v>
      </c>
      <c r="N16" s="246">
        <v>3.0000000000000001E-5</v>
      </c>
      <c r="O16" s="246">
        <f>ROUND(E16*N16,2)</f>
        <v>0</v>
      </c>
      <c r="P16" s="246">
        <v>0</v>
      </c>
      <c r="Q16" s="246">
        <f>ROUND(E16*P16,2)</f>
        <v>0</v>
      </c>
      <c r="R16" s="248"/>
      <c r="S16" s="248" t="s">
        <v>175</v>
      </c>
      <c r="T16" s="249" t="s">
        <v>175</v>
      </c>
      <c r="U16" s="231">
        <v>0.13500000000000001</v>
      </c>
      <c r="V16" s="231">
        <f>ROUND(E16*U16,2)</f>
        <v>4.59</v>
      </c>
      <c r="W16" s="231"/>
      <c r="X16" s="231" t="s">
        <v>176</v>
      </c>
      <c r="Y16" s="231" t="s">
        <v>177</v>
      </c>
      <c r="Z16" s="210"/>
      <c r="AA16" s="210"/>
      <c r="AB16" s="210"/>
      <c r="AC16" s="210"/>
      <c r="AD16" s="210"/>
      <c r="AE16" s="210"/>
      <c r="AF16" s="210"/>
      <c r="AG16" s="210" t="s">
        <v>178</v>
      </c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</row>
    <row r="17" spans="1:60" outlineLevel="2" x14ac:dyDescent="0.25">
      <c r="A17" s="227"/>
      <c r="B17" s="228"/>
      <c r="C17" s="264" t="s">
        <v>505</v>
      </c>
      <c r="D17" s="250"/>
      <c r="E17" s="250"/>
      <c r="F17" s="250"/>
      <c r="G17" s="250"/>
      <c r="H17" s="231"/>
      <c r="I17" s="231"/>
      <c r="J17" s="231"/>
      <c r="K17" s="231"/>
      <c r="L17" s="231"/>
      <c r="M17" s="231"/>
      <c r="N17" s="230"/>
      <c r="O17" s="230"/>
      <c r="P17" s="230"/>
      <c r="Q17" s="230"/>
      <c r="R17" s="231"/>
      <c r="S17" s="231"/>
      <c r="T17" s="231"/>
      <c r="U17" s="231"/>
      <c r="V17" s="231"/>
      <c r="W17" s="231"/>
      <c r="X17" s="231"/>
      <c r="Y17" s="231"/>
      <c r="Z17" s="210"/>
      <c r="AA17" s="210"/>
      <c r="AB17" s="210"/>
      <c r="AC17" s="210"/>
      <c r="AD17" s="210"/>
      <c r="AE17" s="210"/>
      <c r="AF17" s="210"/>
      <c r="AG17" s="210" t="s">
        <v>188</v>
      </c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</row>
    <row r="18" spans="1:60" ht="20.399999999999999" outlineLevel="1" x14ac:dyDescent="0.25">
      <c r="A18" s="252">
        <v>4</v>
      </c>
      <c r="B18" s="253" t="s">
        <v>508</v>
      </c>
      <c r="C18" s="266" t="s">
        <v>509</v>
      </c>
      <c r="D18" s="254" t="s">
        <v>281</v>
      </c>
      <c r="E18" s="255">
        <v>34</v>
      </c>
      <c r="F18" s="256"/>
      <c r="G18" s="257">
        <f>ROUND(E18*F18,2)</f>
        <v>0</v>
      </c>
      <c r="H18" s="256"/>
      <c r="I18" s="257">
        <f>ROUND(E18*H18,2)</f>
        <v>0</v>
      </c>
      <c r="J18" s="256"/>
      <c r="K18" s="257">
        <f>ROUND(E18*J18,2)</f>
        <v>0</v>
      </c>
      <c r="L18" s="257">
        <v>21</v>
      </c>
      <c r="M18" s="257">
        <f>G18*(1+L18/100)</f>
        <v>0</v>
      </c>
      <c r="N18" s="255">
        <v>0</v>
      </c>
      <c r="O18" s="255">
        <f>ROUND(E18*N18,2)</f>
        <v>0</v>
      </c>
      <c r="P18" s="255">
        <v>0</v>
      </c>
      <c r="Q18" s="255">
        <f>ROUND(E18*P18,2)</f>
        <v>0</v>
      </c>
      <c r="R18" s="257"/>
      <c r="S18" s="257" t="s">
        <v>175</v>
      </c>
      <c r="T18" s="258" t="s">
        <v>175</v>
      </c>
      <c r="U18" s="231">
        <v>8.2000000000000003E-2</v>
      </c>
      <c r="V18" s="231">
        <f>ROUND(E18*U18,2)</f>
        <v>2.79</v>
      </c>
      <c r="W18" s="231"/>
      <c r="X18" s="231" t="s">
        <v>176</v>
      </c>
      <c r="Y18" s="231" t="s">
        <v>177</v>
      </c>
      <c r="Z18" s="210"/>
      <c r="AA18" s="210"/>
      <c r="AB18" s="210"/>
      <c r="AC18" s="210"/>
      <c r="AD18" s="210"/>
      <c r="AE18" s="210"/>
      <c r="AF18" s="210"/>
      <c r="AG18" s="210" t="s">
        <v>178</v>
      </c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</row>
    <row r="19" spans="1:60" x14ac:dyDescent="0.25">
      <c r="A19" s="236" t="s">
        <v>170</v>
      </c>
      <c r="B19" s="237" t="s">
        <v>102</v>
      </c>
      <c r="C19" s="261" t="s">
        <v>103</v>
      </c>
      <c r="D19" s="238"/>
      <c r="E19" s="239"/>
      <c r="F19" s="240"/>
      <c r="G19" s="240">
        <f>SUMIF(AG20:AG28,"&lt;&gt;NOR",G20:G28)</f>
        <v>0</v>
      </c>
      <c r="H19" s="240"/>
      <c r="I19" s="240">
        <f>SUM(I20:I28)</f>
        <v>0</v>
      </c>
      <c r="J19" s="240"/>
      <c r="K19" s="240">
        <f>SUM(K20:K28)</f>
        <v>0</v>
      </c>
      <c r="L19" s="240"/>
      <c r="M19" s="240">
        <f>SUM(M20:M28)</f>
        <v>0</v>
      </c>
      <c r="N19" s="239"/>
      <c r="O19" s="239">
        <f>SUM(O20:O28)</f>
        <v>0.03</v>
      </c>
      <c r="P19" s="239"/>
      <c r="Q19" s="239">
        <f>SUM(Q20:Q28)</f>
        <v>0</v>
      </c>
      <c r="R19" s="240"/>
      <c r="S19" s="240"/>
      <c r="T19" s="241"/>
      <c r="U19" s="235"/>
      <c r="V19" s="235">
        <f>SUM(V20:V28)</f>
        <v>12.06</v>
      </c>
      <c r="W19" s="235"/>
      <c r="X19" s="235"/>
      <c r="Y19" s="235"/>
      <c r="AG19" t="s">
        <v>171</v>
      </c>
    </row>
    <row r="20" spans="1:60" outlineLevel="1" x14ac:dyDescent="0.25">
      <c r="A20" s="252">
        <v>5</v>
      </c>
      <c r="B20" s="253" t="s">
        <v>711</v>
      </c>
      <c r="C20" s="266" t="s">
        <v>712</v>
      </c>
      <c r="D20" s="254" t="s">
        <v>186</v>
      </c>
      <c r="E20" s="255">
        <v>2</v>
      </c>
      <c r="F20" s="256"/>
      <c r="G20" s="257">
        <f>ROUND(E20*F20,2)</f>
        <v>0</v>
      </c>
      <c r="H20" s="256"/>
      <c r="I20" s="257">
        <f>ROUND(E20*H20,2)</f>
        <v>0</v>
      </c>
      <c r="J20" s="256"/>
      <c r="K20" s="257">
        <f>ROUND(E20*J20,2)</f>
        <v>0</v>
      </c>
      <c r="L20" s="257">
        <v>21</v>
      </c>
      <c r="M20" s="257">
        <f>G20*(1+L20/100)</f>
        <v>0</v>
      </c>
      <c r="N20" s="255">
        <v>8.0000000000000007E-5</v>
      </c>
      <c r="O20" s="255">
        <f>ROUND(E20*N20,2)</f>
        <v>0</v>
      </c>
      <c r="P20" s="255">
        <v>0</v>
      </c>
      <c r="Q20" s="255">
        <f>ROUND(E20*P20,2)</f>
        <v>0</v>
      </c>
      <c r="R20" s="257"/>
      <c r="S20" s="257" t="s">
        <v>175</v>
      </c>
      <c r="T20" s="258" t="s">
        <v>175</v>
      </c>
      <c r="U20" s="231">
        <v>0.26</v>
      </c>
      <c r="V20" s="231">
        <f>ROUND(E20*U20,2)</f>
        <v>0.52</v>
      </c>
      <c r="W20" s="231"/>
      <c r="X20" s="231" t="s">
        <v>176</v>
      </c>
      <c r="Y20" s="231" t="s">
        <v>177</v>
      </c>
      <c r="Z20" s="210"/>
      <c r="AA20" s="210"/>
      <c r="AB20" s="210"/>
      <c r="AC20" s="210"/>
      <c r="AD20" s="210"/>
      <c r="AE20" s="210"/>
      <c r="AF20" s="210"/>
      <c r="AG20" s="210" t="s">
        <v>178</v>
      </c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</row>
    <row r="21" spans="1:60" outlineLevel="1" x14ac:dyDescent="0.25">
      <c r="A21" s="252">
        <v>6</v>
      </c>
      <c r="B21" s="253" t="s">
        <v>713</v>
      </c>
      <c r="C21" s="266" t="s">
        <v>714</v>
      </c>
      <c r="D21" s="254" t="s">
        <v>186</v>
      </c>
      <c r="E21" s="255">
        <v>2</v>
      </c>
      <c r="F21" s="256"/>
      <c r="G21" s="257">
        <f>ROUND(E21*F21,2)</f>
        <v>0</v>
      </c>
      <c r="H21" s="256"/>
      <c r="I21" s="257">
        <f>ROUND(E21*H21,2)</f>
        <v>0</v>
      </c>
      <c r="J21" s="256"/>
      <c r="K21" s="257">
        <f>ROUND(E21*J21,2)</f>
        <v>0</v>
      </c>
      <c r="L21" s="257">
        <v>21</v>
      </c>
      <c r="M21" s="257">
        <f>G21*(1+L21/100)</f>
        <v>0</v>
      </c>
      <c r="N21" s="255">
        <v>1.1E-4</v>
      </c>
      <c r="O21" s="255">
        <f>ROUND(E21*N21,2)</f>
        <v>0</v>
      </c>
      <c r="P21" s="255">
        <v>0</v>
      </c>
      <c r="Q21" s="255">
        <f>ROUND(E21*P21,2)</f>
        <v>0</v>
      </c>
      <c r="R21" s="257"/>
      <c r="S21" s="257" t="s">
        <v>175</v>
      </c>
      <c r="T21" s="258" t="s">
        <v>175</v>
      </c>
      <c r="U21" s="231">
        <v>0.3</v>
      </c>
      <c r="V21" s="231">
        <f>ROUND(E21*U21,2)</f>
        <v>0.6</v>
      </c>
      <c r="W21" s="231"/>
      <c r="X21" s="231" t="s">
        <v>176</v>
      </c>
      <c r="Y21" s="231" t="s">
        <v>177</v>
      </c>
      <c r="Z21" s="210"/>
      <c r="AA21" s="210"/>
      <c r="AB21" s="210"/>
      <c r="AC21" s="210"/>
      <c r="AD21" s="210"/>
      <c r="AE21" s="210"/>
      <c r="AF21" s="210"/>
      <c r="AG21" s="210" t="s">
        <v>178</v>
      </c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</row>
    <row r="22" spans="1:60" outlineLevel="1" x14ac:dyDescent="0.25">
      <c r="A22" s="243">
        <v>7</v>
      </c>
      <c r="B22" s="244" t="s">
        <v>715</v>
      </c>
      <c r="C22" s="262" t="s">
        <v>716</v>
      </c>
      <c r="D22" s="245" t="s">
        <v>281</v>
      </c>
      <c r="E22" s="246">
        <v>34</v>
      </c>
      <c r="F22" s="247"/>
      <c r="G22" s="248">
        <f>ROUND(E22*F22,2)</f>
        <v>0</v>
      </c>
      <c r="H22" s="247"/>
      <c r="I22" s="248">
        <f>ROUND(E22*H22,2)</f>
        <v>0</v>
      </c>
      <c r="J22" s="247"/>
      <c r="K22" s="248">
        <f>ROUND(E22*J22,2)</f>
        <v>0</v>
      </c>
      <c r="L22" s="248">
        <v>21</v>
      </c>
      <c r="M22" s="248">
        <f>G22*(1+L22/100)</f>
        <v>0</v>
      </c>
      <c r="N22" s="246">
        <v>7.6000000000000004E-4</v>
      </c>
      <c r="O22" s="246">
        <f>ROUND(E22*N22,2)</f>
        <v>0.03</v>
      </c>
      <c r="P22" s="246">
        <v>0</v>
      </c>
      <c r="Q22" s="246">
        <f>ROUND(E22*P22,2)</f>
        <v>0</v>
      </c>
      <c r="R22" s="248"/>
      <c r="S22" s="248" t="s">
        <v>175</v>
      </c>
      <c r="T22" s="249" t="s">
        <v>175</v>
      </c>
      <c r="U22" s="231">
        <v>0.29737999999999998</v>
      </c>
      <c r="V22" s="231">
        <f>ROUND(E22*U22,2)</f>
        <v>10.11</v>
      </c>
      <c r="W22" s="231"/>
      <c r="X22" s="231" t="s">
        <v>176</v>
      </c>
      <c r="Y22" s="231" t="s">
        <v>177</v>
      </c>
      <c r="Z22" s="210"/>
      <c r="AA22" s="210"/>
      <c r="AB22" s="210"/>
      <c r="AC22" s="210"/>
      <c r="AD22" s="210"/>
      <c r="AE22" s="210"/>
      <c r="AF22" s="210"/>
      <c r="AG22" s="210" t="s">
        <v>178</v>
      </c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</row>
    <row r="23" spans="1:60" outlineLevel="2" x14ac:dyDescent="0.25">
      <c r="A23" s="227"/>
      <c r="B23" s="228"/>
      <c r="C23" s="264" t="s">
        <v>463</v>
      </c>
      <c r="D23" s="250"/>
      <c r="E23" s="250"/>
      <c r="F23" s="250"/>
      <c r="G23" s="250"/>
      <c r="H23" s="231"/>
      <c r="I23" s="231"/>
      <c r="J23" s="231"/>
      <c r="K23" s="231"/>
      <c r="L23" s="231"/>
      <c r="M23" s="231"/>
      <c r="N23" s="230"/>
      <c r="O23" s="230"/>
      <c r="P23" s="230"/>
      <c r="Q23" s="230"/>
      <c r="R23" s="231"/>
      <c r="S23" s="231"/>
      <c r="T23" s="231"/>
      <c r="U23" s="231"/>
      <c r="V23" s="231"/>
      <c r="W23" s="231"/>
      <c r="X23" s="231"/>
      <c r="Y23" s="231"/>
      <c r="Z23" s="210"/>
      <c r="AA23" s="210"/>
      <c r="AB23" s="210"/>
      <c r="AC23" s="210"/>
      <c r="AD23" s="210"/>
      <c r="AE23" s="210"/>
      <c r="AF23" s="210"/>
      <c r="AG23" s="210" t="s">
        <v>188</v>
      </c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</row>
    <row r="24" spans="1:60" outlineLevel="1" x14ac:dyDescent="0.25">
      <c r="A24" s="243">
        <v>8</v>
      </c>
      <c r="B24" s="244" t="s">
        <v>717</v>
      </c>
      <c r="C24" s="262" t="s">
        <v>718</v>
      </c>
      <c r="D24" s="245" t="s">
        <v>281</v>
      </c>
      <c r="E24" s="246">
        <v>34</v>
      </c>
      <c r="F24" s="247"/>
      <c r="G24" s="248">
        <f>ROUND(E24*F24,2)</f>
        <v>0</v>
      </c>
      <c r="H24" s="247"/>
      <c r="I24" s="248">
        <f>ROUND(E24*H24,2)</f>
        <v>0</v>
      </c>
      <c r="J24" s="247"/>
      <c r="K24" s="248">
        <f>ROUND(E24*J24,2)</f>
        <v>0</v>
      </c>
      <c r="L24" s="248">
        <v>21</v>
      </c>
      <c r="M24" s="248">
        <f>G24*(1+L24/100)</f>
        <v>0</v>
      </c>
      <c r="N24" s="246">
        <v>0</v>
      </c>
      <c r="O24" s="246">
        <f>ROUND(E24*N24,2)</f>
        <v>0</v>
      </c>
      <c r="P24" s="246">
        <v>0</v>
      </c>
      <c r="Q24" s="246">
        <f>ROUND(E24*P24,2)</f>
        <v>0</v>
      </c>
      <c r="R24" s="248"/>
      <c r="S24" s="248" t="s">
        <v>175</v>
      </c>
      <c r="T24" s="249" t="s">
        <v>175</v>
      </c>
      <c r="U24" s="231">
        <v>2.1499999999999998E-2</v>
      </c>
      <c r="V24" s="231">
        <f>ROUND(E24*U24,2)</f>
        <v>0.73</v>
      </c>
      <c r="W24" s="231"/>
      <c r="X24" s="231" t="s">
        <v>176</v>
      </c>
      <c r="Y24" s="231" t="s">
        <v>177</v>
      </c>
      <c r="Z24" s="210"/>
      <c r="AA24" s="210"/>
      <c r="AB24" s="210"/>
      <c r="AC24" s="210"/>
      <c r="AD24" s="210"/>
      <c r="AE24" s="210"/>
      <c r="AF24" s="210"/>
      <c r="AG24" s="210" t="s">
        <v>178</v>
      </c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</row>
    <row r="25" spans="1:60" outlineLevel="2" x14ac:dyDescent="0.25">
      <c r="A25" s="227"/>
      <c r="B25" s="228"/>
      <c r="C25" s="264" t="s">
        <v>518</v>
      </c>
      <c r="D25" s="250"/>
      <c r="E25" s="250"/>
      <c r="F25" s="250"/>
      <c r="G25" s="250"/>
      <c r="H25" s="231"/>
      <c r="I25" s="231"/>
      <c r="J25" s="231"/>
      <c r="K25" s="231"/>
      <c r="L25" s="231"/>
      <c r="M25" s="231"/>
      <c r="N25" s="230"/>
      <c r="O25" s="230"/>
      <c r="P25" s="230"/>
      <c r="Q25" s="230"/>
      <c r="R25" s="231"/>
      <c r="S25" s="231"/>
      <c r="T25" s="231"/>
      <c r="U25" s="231"/>
      <c r="V25" s="231"/>
      <c r="W25" s="231"/>
      <c r="X25" s="231"/>
      <c r="Y25" s="231"/>
      <c r="Z25" s="210"/>
      <c r="AA25" s="210"/>
      <c r="AB25" s="210"/>
      <c r="AC25" s="210"/>
      <c r="AD25" s="210"/>
      <c r="AE25" s="210"/>
      <c r="AF25" s="210"/>
      <c r="AG25" s="210" t="s">
        <v>188</v>
      </c>
      <c r="AH25" s="210"/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</row>
    <row r="26" spans="1:60" outlineLevel="1" x14ac:dyDescent="0.25">
      <c r="A26" s="243">
        <v>9</v>
      </c>
      <c r="B26" s="244" t="s">
        <v>719</v>
      </c>
      <c r="C26" s="262" t="s">
        <v>720</v>
      </c>
      <c r="D26" s="245" t="s">
        <v>281</v>
      </c>
      <c r="E26" s="246">
        <v>1</v>
      </c>
      <c r="F26" s="247"/>
      <c r="G26" s="248">
        <f>ROUND(E26*F26,2)</f>
        <v>0</v>
      </c>
      <c r="H26" s="247"/>
      <c r="I26" s="248">
        <f>ROUND(E26*H26,2)</f>
        <v>0</v>
      </c>
      <c r="J26" s="247"/>
      <c r="K26" s="248">
        <f>ROUND(E26*J26,2)</f>
        <v>0</v>
      </c>
      <c r="L26" s="248">
        <v>21</v>
      </c>
      <c r="M26" s="248">
        <f>G26*(1+L26/100)</f>
        <v>0</v>
      </c>
      <c r="N26" s="246">
        <v>4.0000000000000003E-5</v>
      </c>
      <c r="O26" s="246">
        <f>ROUND(E26*N26,2)</f>
        <v>0</v>
      </c>
      <c r="P26" s="246">
        <v>2.8999999999999998E-3</v>
      </c>
      <c r="Q26" s="246">
        <f>ROUND(E26*P26,2)</f>
        <v>0</v>
      </c>
      <c r="R26" s="248"/>
      <c r="S26" s="248" t="s">
        <v>175</v>
      </c>
      <c r="T26" s="249" t="s">
        <v>303</v>
      </c>
      <c r="U26" s="231">
        <v>0.10392</v>
      </c>
      <c r="V26" s="231">
        <f>ROUND(E26*U26,2)</f>
        <v>0.1</v>
      </c>
      <c r="W26" s="231"/>
      <c r="X26" s="231" t="s">
        <v>304</v>
      </c>
      <c r="Y26" s="231" t="s">
        <v>177</v>
      </c>
      <c r="Z26" s="210"/>
      <c r="AA26" s="210"/>
      <c r="AB26" s="210"/>
      <c r="AC26" s="210"/>
      <c r="AD26" s="210"/>
      <c r="AE26" s="210"/>
      <c r="AF26" s="210"/>
      <c r="AG26" s="210" t="s">
        <v>305</v>
      </c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</row>
    <row r="27" spans="1:60" ht="21" outlineLevel="2" x14ac:dyDescent="0.25">
      <c r="A27" s="227"/>
      <c r="B27" s="228"/>
      <c r="C27" s="264" t="s">
        <v>721</v>
      </c>
      <c r="D27" s="250"/>
      <c r="E27" s="250"/>
      <c r="F27" s="250"/>
      <c r="G27" s="250"/>
      <c r="H27" s="231"/>
      <c r="I27" s="231"/>
      <c r="J27" s="231"/>
      <c r="K27" s="231"/>
      <c r="L27" s="231"/>
      <c r="M27" s="231"/>
      <c r="N27" s="230"/>
      <c r="O27" s="230"/>
      <c r="P27" s="230"/>
      <c r="Q27" s="230"/>
      <c r="R27" s="231"/>
      <c r="S27" s="231"/>
      <c r="T27" s="231"/>
      <c r="U27" s="231"/>
      <c r="V27" s="231"/>
      <c r="W27" s="231"/>
      <c r="X27" s="231"/>
      <c r="Y27" s="231"/>
      <c r="Z27" s="210"/>
      <c r="AA27" s="210"/>
      <c r="AB27" s="210"/>
      <c r="AC27" s="210"/>
      <c r="AD27" s="210"/>
      <c r="AE27" s="210"/>
      <c r="AF27" s="210"/>
      <c r="AG27" s="210" t="s">
        <v>188</v>
      </c>
      <c r="AH27" s="210"/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59" t="str">
        <f>C27</f>
        <v>Svislé přemístění ze 2. NP, nebo 1. PP, vodorovné vnitrostaveništní přemístění do 30 m, odvoz na skládku do 10 km. Bez poplatku za skládku.</v>
      </c>
      <c r="BB27" s="210"/>
      <c r="BC27" s="210"/>
      <c r="BD27" s="210"/>
      <c r="BE27" s="210"/>
      <c r="BF27" s="210"/>
      <c r="BG27" s="210"/>
      <c r="BH27" s="210"/>
    </row>
    <row r="28" spans="1:60" outlineLevel="1" x14ac:dyDescent="0.25">
      <c r="A28" s="227">
        <v>10</v>
      </c>
      <c r="B28" s="228" t="s">
        <v>722</v>
      </c>
      <c r="C28" s="267" t="s">
        <v>723</v>
      </c>
      <c r="D28" s="229" t="s">
        <v>0</v>
      </c>
      <c r="E28" s="260"/>
      <c r="F28" s="232"/>
      <c r="G28" s="231">
        <f>ROUND(E28*F28,2)</f>
        <v>0</v>
      </c>
      <c r="H28" s="232"/>
      <c r="I28" s="231">
        <f>ROUND(E28*H28,2)</f>
        <v>0</v>
      </c>
      <c r="J28" s="232"/>
      <c r="K28" s="231">
        <f>ROUND(E28*J28,2)</f>
        <v>0</v>
      </c>
      <c r="L28" s="231">
        <v>21</v>
      </c>
      <c r="M28" s="231">
        <f>G28*(1+L28/100)</f>
        <v>0</v>
      </c>
      <c r="N28" s="230">
        <v>0</v>
      </c>
      <c r="O28" s="230">
        <f>ROUND(E28*N28,2)</f>
        <v>0</v>
      </c>
      <c r="P28" s="230">
        <v>0</v>
      </c>
      <c r="Q28" s="230">
        <f>ROUND(E28*P28,2)</f>
        <v>0</v>
      </c>
      <c r="R28" s="231"/>
      <c r="S28" s="231" t="s">
        <v>175</v>
      </c>
      <c r="T28" s="231" t="s">
        <v>175</v>
      </c>
      <c r="U28" s="231">
        <v>0</v>
      </c>
      <c r="V28" s="231">
        <f>ROUND(E28*U28,2)</f>
        <v>0</v>
      </c>
      <c r="W28" s="231"/>
      <c r="X28" s="231" t="s">
        <v>286</v>
      </c>
      <c r="Y28" s="231" t="s">
        <v>177</v>
      </c>
      <c r="Z28" s="210"/>
      <c r="AA28" s="210"/>
      <c r="AB28" s="210"/>
      <c r="AC28" s="210"/>
      <c r="AD28" s="210"/>
      <c r="AE28" s="210"/>
      <c r="AF28" s="210"/>
      <c r="AG28" s="210" t="s">
        <v>287</v>
      </c>
      <c r="AH28" s="210"/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</row>
    <row r="29" spans="1:60" x14ac:dyDescent="0.25">
      <c r="A29" s="236" t="s">
        <v>170</v>
      </c>
      <c r="B29" s="237" t="s">
        <v>104</v>
      </c>
      <c r="C29" s="261" t="s">
        <v>105</v>
      </c>
      <c r="D29" s="238"/>
      <c r="E29" s="239"/>
      <c r="F29" s="240"/>
      <c r="G29" s="240">
        <f>SUMIF(AG30:AG33,"&lt;&gt;NOR",G30:G33)</f>
        <v>0</v>
      </c>
      <c r="H29" s="240"/>
      <c r="I29" s="240">
        <f>SUM(I30:I33)</f>
        <v>0</v>
      </c>
      <c r="J29" s="240"/>
      <c r="K29" s="240">
        <f>SUM(K30:K33)</f>
        <v>0</v>
      </c>
      <c r="L29" s="240"/>
      <c r="M29" s="240">
        <f>SUM(M30:M33)</f>
        <v>0</v>
      </c>
      <c r="N29" s="239"/>
      <c r="O29" s="239">
        <f>SUM(O30:O33)</f>
        <v>0</v>
      </c>
      <c r="P29" s="239"/>
      <c r="Q29" s="239">
        <f>SUM(Q30:Q33)</f>
        <v>0</v>
      </c>
      <c r="R29" s="240"/>
      <c r="S29" s="240"/>
      <c r="T29" s="241"/>
      <c r="U29" s="235"/>
      <c r="V29" s="235">
        <f>SUM(V30:V33)</f>
        <v>0.33</v>
      </c>
      <c r="W29" s="235"/>
      <c r="X29" s="235"/>
      <c r="Y29" s="235"/>
      <c r="AG29" t="s">
        <v>171</v>
      </c>
    </row>
    <row r="30" spans="1:60" outlineLevel="1" x14ac:dyDescent="0.25">
      <c r="A30" s="252">
        <v>11</v>
      </c>
      <c r="B30" s="253" t="s">
        <v>724</v>
      </c>
      <c r="C30" s="266" t="s">
        <v>725</v>
      </c>
      <c r="D30" s="254" t="s">
        <v>186</v>
      </c>
      <c r="E30" s="255">
        <v>2</v>
      </c>
      <c r="F30" s="256"/>
      <c r="G30" s="257">
        <f>ROUND(E30*F30,2)</f>
        <v>0</v>
      </c>
      <c r="H30" s="256"/>
      <c r="I30" s="257">
        <f>ROUND(E30*H30,2)</f>
        <v>0</v>
      </c>
      <c r="J30" s="256"/>
      <c r="K30" s="257">
        <f>ROUND(E30*J30,2)</f>
        <v>0</v>
      </c>
      <c r="L30" s="257">
        <v>21</v>
      </c>
      <c r="M30" s="257">
        <f>G30*(1+L30/100)</f>
        <v>0</v>
      </c>
      <c r="N30" s="255">
        <v>1.3999999999999999E-4</v>
      </c>
      <c r="O30" s="255">
        <f>ROUND(E30*N30,2)</f>
        <v>0</v>
      </c>
      <c r="P30" s="255">
        <v>0</v>
      </c>
      <c r="Q30" s="255">
        <f>ROUND(E30*P30,2)</f>
        <v>0</v>
      </c>
      <c r="R30" s="257"/>
      <c r="S30" s="257" t="s">
        <v>175</v>
      </c>
      <c r="T30" s="258" t="s">
        <v>175</v>
      </c>
      <c r="U30" s="231">
        <v>0.16500000000000001</v>
      </c>
      <c r="V30" s="231">
        <f>ROUND(E30*U30,2)</f>
        <v>0.33</v>
      </c>
      <c r="W30" s="231"/>
      <c r="X30" s="231" t="s">
        <v>176</v>
      </c>
      <c r="Y30" s="231" t="s">
        <v>177</v>
      </c>
      <c r="Z30" s="210"/>
      <c r="AA30" s="210"/>
      <c r="AB30" s="210"/>
      <c r="AC30" s="210"/>
      <c r="AD30" s="210"/>
      <c r="AE30" s="210"/>
      <c r="AF30" s="210"/>
      <c r="AG30" s="210" t="s">
        <v>178</v>
      </c>
      <c r="AH30" s="210"/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</row>
    <row r="31" spans="1:60" outlineLevel="1" x14ac:dyDescent="0.25">
      <c r="A31" s="252">
        <v>12</v>
      </c>
      <c r="B31" s="253" t="s">
        <v>726</v>
      </c>
      <c r="C31" s="266" t="s">
        <v>727</v>
      </c>
      <c r="D31" s="254" t="s">
        <v>186</v>
      </c>
      <c r="E31" s="255">
        <v>2</v>
      </c>
      <c r="F31" s="256"/>
      <c r="G31" s="257">
        <f>ROUND(E31*F31,2)</f>
        <v>0</v>
      </c>
      <c r="H31" s="256"/>
      <c r="I31" s="257">
        <f>ROUND(E31*H31,2)</f>
        <v>0</v>
      </c>
      <c r="J31" s="256"/>
      <c r="K31" s="257">
        <f>ROUND(E31*J31,2)</f>
        <v>0</v>
      </c>
      <c r="L31" s="257">
        <v>21</v>
      </c>
      <c r="M31" s="257">
        <f>G31*(1+L31/100)</f>
        <v>0</v>
      </c>
      <c r="N31" s="255">
        <v>2.9999999999999997E-4</v>
      </c>
      <c r="O31" s="255">
        <f>ROUND(E31*N31,2)</f>
        <v>0</v>
      </c>
      <c r="P31" s="255">
        <v>0</v>
      </c>
      <c r="Q31" s="255">
        <f>ROUND(E31*P31,2)</f>
        <v>0</v>
      </c>
      <c r="R31" s="257" t="s">
        <v>214</v>
      </c>
      <c r="S31" s="257" t="s">
        <v>175</v>
      </c>
      <c r="T31" s="258" t="s">
        <v>175</v>
      </c>
      <c r="U31" s="231">
        <v>0</v>
      </c>
      <c r="V31" s="231">
        <f>ROUND(E31*U31,2)</f>
        <v>0</v>
      </c>
      <c r="W31" s="231"/>
      <c r="X31" s="231" t="s">
        <v>215</v>
      </c>
      <c r="Y31" s="231" t="s">
        <v>177</v>
      </c>
      <c r="Z31" s="210"/>
      <c r="AA31" s="210"/>
      <c r="AB31" s="210"/>
      <c r="AC31" s="210"/>
      <c r="AD31" s="210"/>
      <c r="AE31" s="210"/>
      <c r="AF31" s="210"/>
      <c r="AG31" s="210" t="s">
        <v>216</v>
      </c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</row>
    <row r="32" spans="1:60" ht="20.399999999999999" outlineLevel="1" x14ac:dyDescent="0.25">
      <c r="A32" s="243">
        <v>13</v>
      </c>
      <c r="B32" s="244" t="s">
        <v>728</v>
      </c>
      <c r="C32" s="262" t="s">
        <v>729</v>
      </c>
      <c r="D32" s="245" t="s">
        <v>186</v>
      </c>
      <c r="E32" s="246">
        <v>2</v>
      </c>
      <c r="F32" s="247"/>
      <c r="G32" s="248">
        <f>ROUND(E32*F32,2)</f>
        <v>0</v>
      </c>
      <c r="H32" s="247"/>
      <c r="I32" s="248">
        <f>ROUND(E32*H32,2)</f>
        <v>0</v>
      </c>
      <c r="J32" s="247"/>
      <c r="K32" s="248">
        <f>ROUND(E32*J32,2)</f>
        <v>0</v>
      </c>
      <c r="L32" s="248">
        <v>21</v>
      </c>
      <c r="M32" s="248">
        <f>G32*(1+L32/100)</f>
        <v>0</v>
      </c>
      <c r="N32" s="246">
        <v>4.2999999999999999E-4</v>
      </c>
      <c r="O32" s="246">
        <f>ROUND(E32*N32,2)</f>
        <v>0</v>
      </c>
      <c r="P32" s="246">
        <v>0</v>
      </c>
      <c r="Q32" s="246">
        <f>ROUND(E32*P32,2)</f>
        <v>0</v>
      </c>
      <c r="R32" s="248" t="s">
        <v>214</v>
      </c>
      <c r="S32" s="248" t="s">
        <v>175</v>
      </c>
      <c r="T32" s="249" t="s">
        <v>175</v>
      </c>
      <c r="U32" s="231">
        <v>0</v>
      </c>
      <c r="V32" s="231">
        <f>ROUND(E32*U32,2)</f>
        <v>0</v>
      </c>
      <c r="W32" s="231"/>
      <c r="X32" s="231" t="s">
        <v>215</v>
      </c>
      <c r="Y32" s="231" t="s">
        <v>177</v>
      </c>
      <c r="Z32" s="210"/>
      <c r="AA32" s="210"/>
      <c r="AB32" s="210"/>
      <c r="AC32" s="210"/>
      <c r="AD32" s="210"/>
      <c r="AE32" s="210"/>
      <c r="AF32" s="210"/>
      <c r="AG32" s="210" t="s">
        <v>216</v>
      </c>
      <c r="AH32" s="210"/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</row>
    <row r="33" spans="1:60" outlineLevel="1" x14ac:dyDescent="0.25">
      <c r="A33" s="227">
        <v>14</v>
      </c>
      <c r="B33" s="228" t="s">
        <v>730</v>
      </c>
      <c r="C33" s="267" t="s">
        <v>731</v>
      </c>
      <c r="D33" s="229" t="s">
        <v>0</v>
      </c>
      <c r="E33" s="260"/>
      <c r="F33" s="232"/>
      <c r="G33" s="231">
        <f>ROUND(E33*F33,2)</f>
        <v>0</v>
      </c>
      <c r="H33" s="232"/>
      <c r="I33" s="231">
        <f>ROUND(E33*H33,2)</f>
        <v>0</v>
      </c>
      <c r="J33" s="232"/>
      <c r="K33" s="231">
        <f>ROUND(E33*J33,2)</f>
        <v>0</v>
      </c>
      <c r="L33" s="231">
        <v>21</v>
      </c>
      <c r="M33" s="231">
        <f>G33*(1+L33/100)</f>
        <v>0</v>
      </c>
      <c r="N33" s="230">
        <v>0</v>
      </c>
      <c r="O33" s="230">
        <f>ROUND(E33*N33,2)</f>
        <v>0</v>
      </c>
      <c r="P33" s="230">
        <v>0</v>
      </c>
      <c r="Q33" s="230">
        <f>ROUND(E33*P33,2)</f>
        <v>0</v>
      </c>
      <c r="R33" s="231"/>
      <c r="S33" s="231" t="s">
        <v>175</v>
      </c>
      <c r="T33" s="231" t="s">
        <v>175</v>
      </c>
      <c r="U33" s="231">
        <v>0</v>
      </c>
      <c r="V33" s="231">
        <f>ROUND(E33*U33,2)</f>
        <v>0</v>
      </c>
      <c r="W33" s="231"/>
      <c r="X33" s="231" t="s">
        <v>286</v>
      </c>
      <c r="Y33" s="231" t="s">
        <v>177</v>
      </c>
      <c r="Z33" s="210"/>
      <c r="AA33" s="210"/>
      <c r="AB33" s="210"/>
      <c r="AC33" s="210"/>
      <c r="AD33" s="210"/>
      <c r="AE33" s="210"/>
      <c r="AF33" s="210"/>
      <c r="AG33" s="210" t="s">
        <v>287</v>
      </c>
      <c r="AH33" s="210"/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10"/>
      <c r="BB33" s="210"/>
      <c r="BC33" s="210"/>
      <c r="BD33" s="210"/>
      <c r="BE33" s="210"/>
      <c r="BF33" s="210"/>
      <c r="BG33" s="210"/>
      <c r="BH33" s="210"/>
    </row>
    <row r="34" spans="1:60" x14ac:dyDescent="0.25">
      <c r="A34" s="236" t="s">
        <v>170</v>
      </c>
      <c r="B34" s="237" t="s">
        <v>106</v>
      </c>
      <c r="C34" s="261" t="s">
        <v>107</v>
      </c>
      <c r="D34" s="238"/>
      <c r="E34" s="239"/>
      <c r="F34" s="240"/>
      <c r="G34" s="240">
        <f>SUMIF(AG35:AG42,"&lt;&gt;NOR",G35:G42)</f>
        <v>0</v>
      </c>
      <c r="H34" s="240"/>
      <c r="I34" s="240">
        <f>SUM(I35:I42)</f>
        <v>0</v>
      </c>
      <c r="J34" s="240"/>
      <c r="K34" s="240">
        <f>SUM(K35:K42)</f>
        <v>0</v>
      </c>
      <c r="L34" s="240"/>
      <c r="M34" s="240">
        <f>SUM(M35:M42)</f>
        <v>0</v>
      </c>
      <c r="N34" s="239"/>
      <c r="O34" s="239">
        <f>SUM(O35:O42)</f>
        <v>0.16</v>
      </c>
      <c r="P34" s="239"/>
      <c r="Q34" s="239">
        <f>SUM(Q35:Q42)</f>
        <v>0.02</v>
      </c>
      <c r="R34" s="240"/>
      <c r="S34" s="240"/>
      <c r="T34" s="241"/>
      <c r="U34" s="235"/>
      <c r="V34" s="235">
        <f>SUM(V35:V42)</f>
        <v>15.99</v>
      </c>
      <c r="W34" s="235"/>
      <c r="X34" s="235"/>
      <c r="Y34" s="235"/>
      <c r="AG34" t="s">
        <v>171</v>
      </c>
    </row>
    <row r="35" spans="1:60" outlineLevel="1" x14ac:dyDescent="0.25">
      <c r="A35" s="252">
        <v>15</v>
      </c>
      <c r="B35" s="253" t="s">
        <v>732</v>
      </c>
      <c r="C35" s="266" t="s">
        <v>733</v>
      </c>
      <c r="D35" s="254" t="s">
        <v>186</v>
      </c>
      <c r="E35" s="255">
        <v>48</v>
      </c>
      <c r="F35" s="256"/>
      <c r="G35" s="257">
        <f>ROUND(E35*F35,2)</f>
        <v>0</v>
      </c>
      <c r="H35" s="256"/>
      <c r="I35" s="257">
        <f>ROUND(E35*H35,2)</f>
        <v>0</v>
      </c>
      <c r="J35" s="256"/>
      <c r="K35" s="257">
        <f>ROUND(E35*J35,2)</f>
        <v>0</v>
      </c>
      <c r="L35" s="257">
        <v>21</v>
      </c>
      <c r="M35" s="257">
        <f>G35*(1+L35/100)</f>
        <v>0</v>
      </c>
      <c r="N35" s="255">
        <v>0</v>
      </c>
      <c r="O35" s="255">
        <f>ROUND(E35*N35,2)</f>
        <v>0</v>
      </c>
      <c r="P35" s="255">
        <v>0</v>
      </c>
      <c r="Q35" s="255">
        <f>ROUND(E35*P35,2)</f>
        <v>0</v>
      </c>
      <c r="R35" s="257"/>
      <c r="S35" s="257" t="s">
        <v>175</v>
      </c>
      <c r="T35" s="258" t="s">
        <v>175</v>
      </c>
      <c r="U35" s="231">
        <v>0.26800000000000002</v>
      </c>
      <c r="V35" s="231">
        <f>ROUND(E35*U35,2)</f>
        <v>12.86</v>
      </c>
      <c r="W35" s="231"/>
      <c r="X35" s="231" t="s">
        <v>176</v>
      </c>
      <c r="Y35" s="231" t="s">
        <v>177</v>
      </c>
      <c r="Z35" s="210"/>
      <c r="AA35" s="210"/>
      <c r="AB35" s="210"/>
      <c r="AC35" s="210"/>
      <c r="AD35" s="210"/>
      <c r="AE35" s="210"/>
      <c r="AF35" s="210"/>
      <c r="AG35" s="210" t="s">
        <v>178</v>
      </c>
      <c r="AH35" s="210"/>
      <c r="AI35" s="210"/>
      <c r="AJ35" s="210"/>
      <c r="AK35" s="210"/>
      <c r="AL35" s="210"/>
      <c r="AM35" s="210"/>
      <c r="AN35" s="210"/>
      <c r="AO35" s="210"/>
      <c r="AP35" s="210"/>
      <c r="AQ35" s="210"/>
      <c r="AR35" s="210"/>
      <c r="AS35" s="210"/>
      <c r="AT35" s="210"/>
      <c r="AU35" s="210"/>
      <c r="AV35" s="210"/>
      <c r="AW35" s="210"/>
      <c r="AX35" s="210"/>
      <c r="AY35" s="210"/>
      <c r="AZ35" s="210"/>
      <c r="BA35" s="210"/>
      <c r="BB35" s="210"/>
      <c r="BC35" s="210"/>
      <c r="BD35" s="210"/>
      <c r="BE35" s="210"/>
      <c r="BF35" s="210"/>
      <c r="BG35" s="210"/>
      <c r="BH35" s="210"/>
    </row>
    <row r="36" spans="1:60" ht="20.399999999999999" outlineLevel="1" x14ac:dyDescent="0.25">
      <c r="A36" s="252">
        <v>16</v>
      </c>
      <c r="B36" s="253" t="s">
        <v>734</v>
      </c>
      <c r="C36" s="266" t="s">
        <v>735</v>
      </c>
      <c r="D36" s="254" t="s">
        <v>186</v>
      </c>
      <c r="E36" s="255">
        <v>2</v>
      </c>
      <c r="F36" s="256"/>
      <c r="G36" s="257">
        <f>ROUND(E36*F36,2)</f>
        <v>0</v>
      </c>
      <c r="H36" s="256"/>
      <c r="I36" s="257">
        <f>ROUND(E36*H36,2)</f>
        <v>0</v>
      </c>
      <c r="J36" s="256"/>
      <c r="K36" s="257">
        <f>ROUND(E36*J36,2)</f>
        <v>0</v>
      </c>
      <c r="L36" s="257">
        <v>21</v>
      </c>
      <c r="M36" s="257">
        <f>G36*(1+L36/100)</f>
        <v>0</v>
      </c>
      <c r="N36" s="255">
        <v>0</v>
      </c>
      <c r="O36" s="255">
        <f>ROUND(E36*N36,2)</f>
        <v>0</v>
      </c>
      <c r="P36" s="255">
        <v>0</v>
      </c>
      <c r="Q36" s="255">
        <f>ROUND(E36*P36,2)</f>
        <v>0</v>
      </c>
      <c r="R36" s="257"/>
      <c r="S36" s="257" t="s">
        <v>175</v>
      </c>
      <c r="T36" s="258" t="s">
        <v>175</v>
      </c>
      <c r="U36" s="231">
        <v>0.33500000000000002</v>
      </c>
      <c r="V36" s="231">
        <f>ROUND(E36*U36,2)</f>
        <v>0.67</v>
      </c>
      <c r="W36" s="231"/>
      <c r="X36" s="231" t="s">
        <v>176</v>
      </c>
      <c r="Y36" s="231" t="s">
        <v>177</v>
      </c>
      <c r="Z36" s="210"/>
      <c r="AA36" s="210"/>
      <c r="AB36" s="210"/>
      <c r="AC36" s="210"/>
      <c r="AD36" s="210"/>
      <c r="AE36" s="210"/>
      <c r="AF36" s="210"/>
      <c r="AG36" s="210" t="s">
        <v>178</v>
      </c>
      <c r="AH36" s="210"/>
      <c r="AI36" s="210"/>
      <c r="AJ36" s="210"/>
      <c r="AK36" s="210"/>
      <c r="AL36" s="210"/>
      <c r="AM36" s="210"/>
      <c r="AN36" s="210"/>
      <c r="AO36" s="210"/>
      <c r="AP36" s="210"/>
      <c r="AQ36" s="210"/>
      <c r="AR36" s="210"/>
      <c r="AS36" s="210"/>
      <c r="AT36" s="210"/>
      <c r="AU36" s="210"/>
      <c r="AV36" s="210"/>
      <c r="AW36" s="210"/>
      <c r="AX36" s="210"/>
      <c r="AY36" s="210"/>
      <c r="AZ36" s="210"/>
      <c r="BA36" s="210"/>
      <c r="BB36" s="210"/>
      <c r="BC36" s="210"/>
      <c r="BD36" s="210"/>
      <c r="BE36" s="210"/>
      <c r="BF36" s="210"/>
      <c r="BG36" s="210"/>
      <c r="BH36" s="210"/>
    </row>
    <row r="37" spans="1:60" ht="20.399999999999999" outlineLevel="1" x14ac:dyDescent="0.25">
      <c r="A37" s="252">
        <v>17</v>
      </c>
      <c r="B37" s="253" t="s">
        <v>736</v>
      </c>
      <c r="C37" s="266" t="s">
        <v>737</v>
      </c>
      <c r="D37" s="254" t="s">
        <v>186</v>
      </c>
      <c r="E37" s="255">
        <v>1</v>
      </c>
      <c r="F37" s="256"/>
      <c r="G37" s="257">
        <f>ROUND(E37*F37,2)</f>
        <v>0</v>
      </c>
      <c r="H37" s="256"/>
      <c r="I37" s="257">
        <f>ROUND(E37*H37,2)</f>
        <v>0</v>
      </c>
      <c r="J37" s="256"/>
      <c r="K37" s="257">
        <f>ROUND(E37*J37,2)</f>
        <v>0</v>
      </c>
      <c r="L37" s="257">
        <v>21</v>
      </c>
      <c r="M37" s="257">
        <f>G37*(1+L37/100)</f>
        <v>0</v>
      </c>
      <c r="N37" s="255">
        <v>7.8820000000000001E-2</v>
      </c>
      <c r="O37" s="255">
        <f>ROUND(E37*N37,2)</f>
        <v>0.08</v>
      </c>
      <c r="P37" s="255">
        <v>0</v>
      </c>
      <c r="Q37" s="255">
        <f>ROUND(E37*P37,2)</f>
        <v>0</v>
      </c>
      <c r="R37" s="257"/>
      <c r="S37" s="257" t="s">
        <v>175</v>
      </c>
      <c r="T37" s="258" t="s">
        <v>175</v>
      </c>
      <c r="U37" s="231">
        <v>1.0529999999999999</v>
      </c>
      <c r="V37" s="231">
        <f>ROUND(E37*U37,2)</f>
        <v>1.05</v>
      </c>
      <c r="W37" s="231"/>
      <c r="X37" s="231" t="s">
        <v>176</v>
      </c>
      <c r="Y37" s="231" t="s">
        <v>177</v>
      </c>
      <c r="Z37" s="210"/>
      <c r="AA37" s="210"/>
      <c r="AB37" s="210"/>
      <c r="AC37" s="210"/>
      <c r="AD37" s="210"/>
      <c r="AE37" s="210"/>
      <c r="AF37" s="210"/>
      <c r="AG37" s="210" t="s">
        <v>178</v>
      </c>
      <c r="AH37" s="210"/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0"/>
      <c r="BA37" s="210"/>
      <c r="BB37" s="210"/>
      <c r="BC37" s="210"/>
      <c r="BD37" s="210"/>
      <c r="BE37" s="210"/>
      <c r="BF37" s="210"/>
      <c r="BG37" s="210"/>
      <c r="BH37" s="210"/>
    </row>
    <row r="38" spans="1:60" ht="20.399999999999999" outlineLevel="1" x14ac:dyDescent="0.25">
      <c r="A38" s="252">
        <v>18</v>
      </c>
      <c r="B38" s="253" t="s">
        <v>738</v>
      </c>
      <c r="C38" s="266" t="s">
        <v>739</v>
      </c>
      <c r="D38" s="254" t="s">
        <v>186</v>
      </c>
      <c r="E38" s="255">
        <v>1</v>
      </c>
      <c r="F38" s="256"/>
      <c r="G38" s="257">
        <f>ROUND(E38*F38,2)</f>
        <v>0</v>
      </c>
      <c r="H38" s="256"/>
      <c r="I38" s="257">
        <f>ROUND(E38*H38,2)</f>
        <v>0</v>
      </c>
      <c r="J38" s="256"/>
      <c r="K38" s="257">
        <f>ROUND(E38*J38,2)</f>
        <v>0</v>
      </c>
      <c r="L38" s="257">
        <v>21</v>
      </c>
      <c r="M38" s="257">
        <f>G38*(1+L38/100)</f>
        <v>0</v>
      </c>
      <c r="N38" s="255">
        <v>7.5880000000000003E-2</v>
      </c>
      <c r="O38" s="255">
        <f>ROUND(E38*N38,2)</f>
        <v>0.08</v>
      </c>
      <c r="P38" s="255">
        <v>0</v>
      </c>
      <c r="Q38" s="255">
        <f>ROUND(E38*P38,2)</f>
        <v>0</v>
      </c>
      <c r="R38" s="257"/>
      <c r="S38" s="257" t="s">
        <v>175</v>
      </c>
      <c r="T38" s="258" t="s">
        <v>175</v>
      </c>
      <c r="U38" s="231">
        <v>1.0820000000000001</v>
      </c>
      <c r="V38" s="231">
        <f>ROUND(E38*U38,2)</f>
        <v>1.08</v>
      </c>
      <c r="W38" s="231"/>
      <c r="X38" s="231" t="s">
        <v>176</v>
      </c>
      <c r="Y38" s="231" t="s">
        <v>177</v>
      </c>
      <c r="Z38" s="210"/>
      <c r="AA38" s="210"/>
      <c r="AB38" s="210"/>
      <c r="AC38" s="210"/>
      <c r="AD38" s="210"/>
      <c r="AE38" s="210"/>
      <c r="AF38" s="210"/>
      <c r="AG38" s="210" t="s">
        <v>178</v>
      </c>
      <c r="AH38" s="210"/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10"/>
      <c r="BB38" s="210"/>
      <c r="BC38" s="210"/>
      <c r="BD38" s="210"/>
      <c r="BE38" s="210"/>
      <c r="BF38" s="210"/>
      <c r="BG38" s="210"/>
      <c r="BH38" s="210"/>
    </row>
    <row r="39" spans="1:60" outlineLevel="1" x14ac:dyDescent="0.25">
      <c r="A39" s="252">
        <v>19</v>
      </c>
      <c r="B39" s="253" t="s">
        <v>740</v>
      </c>
      <c r="C39" s="266" t="s">
        <v>741</v>
      </c>
      <c r="D39" s="254" t="s">
        <v>582</v>
      </c>
      <c r="E39" s="255">
        <v>1</v>
      </c>
      <c r="F39" s="256"/>
      <c r="G39" s="257">
        <f>ROUND(E39*F39,2)</f>
        <v>0</v>
      </c>
      <c r="H39" s="256"/>
      <c r="I39" s="257">
        <f>ROUND(E39*H39,2)</f>
        <v>0</v>
      </c>
      <c r="J39" s="256"/>
      <c r="K39" s="257">
        <f>ROUND(E39*J39,2)</f>
        <v>0</v>
      </c>
      <c r="L39" s="257">
        <v>21</v>
      </c>
      <c r="M39" s="257">
        <f>G39*(1+L39/100)</f>
        <v>0</v>
      </c>
      <c r="N39" s="255">
        <v>0</v>
      </c>
      <c r="O39" s="255">
        <f>ROUND(E39*N39,2)</f>
        <v>0</v>
      </c>
      <c r="P39" s="255">
        <v>0</v>
      </c>
      <c r="Q39" s="255">
        <f>ROUND(E39*P39,2)</f>
        <v>0</v>
      </c>
      <c r="R39" s="257"/>
      <c r="S39" s="257" t="s">
        <v>175</v>
      </c>
      <c r="T39" s="258" t="s">
        <v>299</v>
      </c>
      <c r="U39" s="231">
        <v>3.1E-2</v>
      </c>
      <c r="V39" s="231">
        <f>ROUND(E39*U39,2)</f>
        <v>0.03</v>
      </c>
      <c r="W39" s="231"/>
      <c r="X39" s="231" t="s">
        <v>176</v>
      </c>
      <c r="Y39" s="231" t="s">
        <v>177</v>
      </c>
      <c r="Z39" s="210"/>
      <c r="AA39" s="210"/>
      <c r="AB39" s="210"/>
      <c r="AC39" s="210"/>
      <c r="AD39" s="210"/>
      <c r="AE39" s="210"/>
      <c r="AF39" s="210"/>
      <c r="AG39" s="210" t="s">
        <v>178</v>
      </c>
      <c r="AH39" s="210"/>
      <c r="AI39" s="210"/>
      <c r="AJ39" s="210"/>
      <c r="AK39" s="210"/>
      <c r="AL39" s="210"/>
      <c r="AM39" s="210"/>
      <c r="AN39" s="210"/>
      <c r="AO39" s="210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10"/>
      <c r="BB39" s="210"/>
      <c r="BC39" s="210"/>
      <c r="BD39" s="210"/>
      <c r="BE39" s="210"/>
      <c r="BF39" s="210"/>
      <c r="BG39" s="210"/>
      <c r="BH39" s="210"/>
    </row>
    <row r="40" spans="1:60" outlineLevel="1" x14ac:dyDescent="0.25">
      <c r="A40" s="243">
        <v>20</v>
      </c>
      <c r="B40" s="244" t="s">
        <v>742</v>
      </c>
      <c r="C40" s="262" t="s">
        <v>743</v>
      </c>
      <c r="D40" s="245" t="s">
        <v>194</v>
      </c>
      <c r="E40" s="246">
        <v>1</v>
      </c>
      <c r="F40" s="247"/>
      <c r="G40" s="248">
        <f>ROUND(E40*F40,2)</f>
        <v>0</v>
      </c>
      <c r="H40" s="247"/>
      <c r="I40" s="248">
        <f>ROUND(E40*H40,2)</f>
        <v>0</v>
      </c>
      <c r="J40" s="247"/>
      <c r="K40" s="248">
        <f>ROUND(E40*J40,2)</f>
        <v>0</v>
      </c>
      <c r="L40" s="248">
        <v>21</v>
      </c>
      <c r="M40" s="248">
        <f>G40*(1+L40/100)</f>
        <v>0</v>
      </c>
      <c r="N40" s="246">
        <v>0</v>
      </c>
      <c r="O40" s="246">
        <f>ROUND(E40*N40,2)</f>
        <v>0</v>
      </c>
      <c r="P40" s="246">
        <v>2.3949999999999999E-2</v>
      </c>
      <c r="Q40" s="246">
        <f>ROUND(E40*P40,2)</f>
        <v>0.02</v>
      </c>
      <c r="R40" s="248"/>
      <c r="S40" s="248" t="s">
        <v>175</v>
      </c>
      <c r="T40" s="249" t="s">
        <v>303</v>
      </c>
      <c r="U40" s="231">
        <v>0.29615000000000002</v>
      </c>
      <c r="V40" s="231">
        <f>ROUND(E40*U40,2)</f>
        <v>0.3</v>
      </c>
      <c r="W40" s="231"/>
      <c r="X40" s="231" t="s">
        <v>304</v>
      </c>
      <c r="Y40" s="231" t="s">
        <v>177</v>
      </c>
      <c r="Z40" s="210"/>
      <c r="AA40" s="210"/>
      <c r="AB40" s="210"/>
      <c r="AC40" s="210"/>
      <c r="AD40" s="210"/>
      <c r="AE40" s="210"/>
      <c r="AF40" s="210"/>
      <c r="AG40" s="210" t="s">
        <v>305</v>
      </c>
      <c r="AH40" s="210"/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  <c r="AT40" s="210"/>
      <c r="AU40" s="210"/>
      <c r="AV40" s="210"/>
      <c r="AW40" s="210"/>
      <c r="AX40" s="210"/>
      <c r="AY40" s="210"/>
      <c r="AZ40" s="210"/>
      <c r="BA40" s="210"/>
      <c r="BB40" s="210"/>
      <c r="BC40" s="210"/>
      <c r="BD40" s="210"/>
      <c r="BE40" s="210"/>
      <c r="BF40" s="210"/>
      <c r="BG40" s="210"/>
      <c r="BH40" s="210"/>
    </row>
    <row r="41" spans="1:60" ht="21" outlineLevel="2" x14ac:dyDescent="0.25">
      <c r="A41" s="227"/>
      <c r="B41" s="228"/>
      <c r="C41" s="264" t="s">
        <v>721</v>
      </c>
      <c r="D41" s="250"/>
      <c r="E41" s="250"/>
      <c r="F41" s="250"/>
      <c r="G41" s="250"/>
      <c r="H41" s="231"/>
      <c r="I41" s="231"/>
      <c r="J41" s="231"/>
      <c r="K41" s="231"/>
      <c r="L41" s="231"/>
      <c r="M41" s="231"/>
      <c r="N41" s="230"/>
      <c r="O41" s="230"/>
      <c r="P41" s="230"/>
      <c r="Q41" s="230"/>
      <c r="R41" s="231"/>
      <c r="S41" s="231"/>
      <c r="T41" s="231"/>
      <c r="U41" s="231"/>
      <c r="V41" s="231"/>
      <c r="W41" s="231"/>
      <c r="X41" s="231"/>
      <c r="Y41" s="231"/>
      <c r="Z41" s="210"/>
      <c r="AA41" s="210"/>
      <c r="AB41" s="210"/>
      <c r="AC41" s="210"/>
      <c r="AD41" s="210"/>
      <c r="AE41" s="210"/>
      <c r="AF41" s="210"/>
      <c r="AG41" s="210" t="s">
        <v>188</v>
      </c>
      <c r="AH41" s="210"/>
      <c r="AI41" s="210"/>
      <c r="AJ41" s="210"/>
      <c r="AK41" s="210"/>
      <c r="AL41" s="210"/>
      <c r="AM41" s="210"/>
      <c r="AN41" s="210"/>
      <c r="AO41" s="210"/>
      <c r="AP41" s="210"/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A41" s="259" t="str">
        <f>C41</f>
        <v>Svislé přemístění ze 2. NP, nebo 1. PP, vodorovné vnitrostaveništní přemístění do 30 m, odvoz na skládku do 10 km. Bez poplatku za skládku.</v>
      </c>
      <c r="BB41" s="210"/>
      <c r="BC41" s="210"/>
      <c r="BD41" s="210"/>
      <c r="BE41" s="210"/>
      <c r="BF41" s="210"/>
      <c r="BG41" s="210"/>
      <c r="BH41" s="210"/>
    </row>
    <row r="42" spans="1:60" outlineLevel="1" x14ac:dyDescent="0.25">
      <c r="A42" s="227">
        <v>21</v>
      </c>
      <c r="B42" s="228" t="s">
        <v>744</v>
      </c>
      <c r="C42" s="267" t="s">
        <v>745</v>
      </c>
      <c r="D42" s="229" t="s">
        <v>0</v>
      </c>
      <c r="E42" s="260"/>
      <c r="F42" s="232"/>
      <c r="G42" s="231">
        <f>ROUND(E42*F42,2)</f>
        <v>0</v>
      </c>
      <c r="H42" s="232"/>
      <c r="I42" s="231">
        <f>ROUND(E42*H42,2)</f>
        <v>0</v>
      </c>
      <c r="J42" s="232"/>
      <c r="K42" s="231">
        <f>ROUND(E42*J42,2)</f>
        <v>0</v>
      </c>
      <c r="L42" s="231">
        <v>21</v>
      </c>
      <c r="M42" s="231">
        <f>G42*(1+L42/100)</f>
        <v>0</v>
      </c>
      <c r="N42" s="230">
        <v>0</v>
      </c>
      <c r="O42" s="230">
        <f>ROUND(E42*N42,2)</f>
        <v>0</v>
      </c>
      <c r="P42" s="230">
        <v>0</v>
      </c>
      <c r="Q42" s="230">
        <f>ROUND(E42*P42,2)</f>
        <v>0</v>
      </c>
      <c r="R42" s="231"/>
      <c r="S42" s="231" t="s">
        <v>175</v>
      </c>
      <c r="T42" s="231" t="s">
        <v>175</v>
      </c>
      <c r="U42" s="231">
        <v>0</v>
      </c>
      <c r="V42" s="231">
        <f>ROUND(E42*U42,2)</f>
        <v>0</v>
      </c>
      <c r="W42" s="231"/>
      <c r="X42" s="231" t="s">
        <v>286</v>
      </c>
      <c r="Y42" s="231" t="s">
        <v>177</v>
      </c>
      <c r="Z42" s="210"/>
      <c r="AA42" s="210"/>
      <c r="AB42" s="210"/>
      <c r="AC42" s="210"/>
      <c r="AD42" s="210"/>
      <c r="AE42" s="210"/>
      <c r="AF42" s="210"/>
      <c r="AG42" s="210" t="s">
        <v>287</v>
      </c>
      <c r="AH42" s="210"/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0"/>
      <c r="BB42" s="210"/>
      <c r="BC42" s="210"/>
      <c r="BD42" s="210"/>
      <c r="BE42" s="210"/>
      <c r="BF42" s="210"/>
      <c r="BG42" s="210"/>
      <c r="BH42" s="210"/>
    </row>
    <row r="43" spans="1:60" x14ac:dyDescent="0.25">
      <c r="A43" s="236" t="s">
        <v>170</v>
      </c>
      <c r="B43" s="237" t="s">
        <v>143</v>
      </c>
      <c r="C43" s="261" t="s">
        <v>30</v>
      </c>
      <c r="D43" s="238"/>
      <c r="E43" s="239"/>
      <c r="F43" s="240"/>
      <c r="G43" s="240">
        <f>SUMIF(AG44:AG44,"&lt;&gt;NOR",G44:G44)</f>
        <v>0</v>
      </c>
      <c r="H43" s="240"/>
      <c r="I43" s="240">
        <f>SUM(I44:I44)</f>
        <v>0</v>
      </c>
      <c r="J43" s="240"/>
      <c r="K43" s="240">
        <f>SUM(K44:K44)</f>
        <v>0</v>
      </c>
      <c r="L43" s="240"/>
      <c r="M43" s="240">
        <f>SUM(M44:M44)</f>
        <v>0</v>
      </c>
      <c r="N43" s="239"/>
      <c r="O43" s="239">
        <f>SUM(O44:O44)</f>
        <v>0</v>
      </c>
      <c r="P43" s="239"/>
      <c r="Q43" s="239">
        <f>SUM(Q44:Q44)</f>
        <v>0</v>
      </c>
      <c r="R43" s="240"/>
      <c r="S43" s="240"/>
      <c r="T43" s="241"/>
      <c r="U43" s="235"/>
      <c r="V43" s="235">
        <f>SUM(V44:V44)</f>
        <v>24</v>
      </c>
      <c r="W43" s="235"/>
      <c r="X43" s="235"/>
      <c r="Y43" s="235"/>
      <c r="AG43" t="s">
        <v>171</v>
      </c>
    </row>
    <row r="44" spans="1:60" outlineLevel="1" x14ac:dyDescent="0.25">
      <c r="A44" s="243">
        <v>22</v>
      </c>
      <c r="B44" s="244" t="s">
        <v>746</v>
      </c>
      <c r="C44" s="262" t="s">
        <v>747</v>
      </c>
      <c r="D44" s="245" t="s">
        <v>748</v>
      </c>
      <c r="E44" s="246">
        <v>24</v>
      </c>
      <c r="F44" s="247"/>
      <c r="G44" s="248">
        <f>ROUND(E44*F44,2)</f>
        <v>0</v>
      </c>
      <c r="H44" s="247"/>
      <c r="I44" s="248">
        <f>ROUND(E44*H44,2)</f>
        <v>0</v>
      </c>
      <c r="J44" s="247"/>
      <c r="K44" s="248">
        <f>ROUND(E44*J44,2)</f>
        <v>0</v>
      </c>
      <c r="L44" s="248">
        <v>21</v>
      </c>
      <c r="M44" s="248">
        <f>G44*(1+L44/100)</f>
        <v>0</v>
      </c>
      <c r="N44" s="246">
        <v>0</v>
      </c>
      <c r="O44" s="246">
        <f>ROUND(E44*N44,2)</f>
        <v>0</v>
      </c>
      <c r="P44" s="246">
        <v>0</v>
      </c>
      <c r="Q44" s="246">
        <f>ROUND(E44*P44,2)</f>
        <v>0</v>
      </c>
      <c r="R44" s="248" t="s">
        <v>749</v>
      </c>
      <c r="S44" s="248" t="s">
        <v>175</v>
      </c>
      <c r="T44" s="249" t="s">
        <v>175</v>
      </c>
      <c r="U44" s="231">
        <v>1</v>
      </c>
      <c r="V44" s="231">
        <f>ROUND(E44*U44,2)</f>
        <v>24</v>
      </c>
      <c r="W44" s="231"/>
      <c r="X44" s="231" t="s">
        <v>750</v>
      </c>
      <c r="Y44" s="231" t="s">
        <v>177</v>
      </c>
      <c r="Z44" s="210"/>
      <c r="AA44" s="210"/>
      <c r="AB44" s="210"/>
      <c r="AC44" s="210"/>
      <c r="AD44" s="210"/>
      <c r="AE44" s="210"/>
      <c r="AF44" s="210"/>
      <c r="AG44" s="210" t="s">
        <v>751</v>
      </c>
      <c r="AH44" s="210"/>
      <c r="AI44" s="210"/>
      <c r="AJ44" s="210"/>
      <c r="AK44" s="210"/>
      <c r="AL44" s="210"/>
      <c r="AM44" s="210"/>
      <c r="AN44" s="210"/>
      <c r="AO44" s="210"/>
      <c r="AP44" s="210"/>
      <c r="AQ44" s="210"/>
      <c r="AR44" s="210"/>
      <c r="AS44" s="210"/>
      <c r="AT44" s="210"/>
      <c r="AU44" s="210"/>
      <c r="AV44" s="210"/>
      <c r="AW44" s="210"/>
      <c r="AX44" s="210"/>
      <c r="AY44" s="210"/>
      <c r="AZ44" s="210"/>
      <c r="BA44" s="210"/>
      <c r="BB44" s="210"/>
      <c r="BC44" s="210"/>
      <c r="BD44" s="210"/>
      <c r="BE44" s="210"/>
      <c r="BF44" s="210"/>
      <c r="BG44" s="210"/>
      <c r="BH44" s="210"/>
    </row>
    <row r="45" spans="1:60" x14ac:dyDescent="0.25">
      <c r="A45" s="3"/>
      <c r="B45" s="4"/>
      <c r="C45" s="268"/>
      <c r="D45" s="6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E45">
        <v>12</v>
      </c>
      <c r="AF45">
        <v>21</v>
      </c>
      <c r="AG45" t="s">
        <v>156</v>
      </c>
    </row>
    <row r="46" spans="1:60" x14ac:dyDescent="0.25">
      <c r="A46" s="213"/>
      <c r="B46" s="214" t="s">
        <v>31</v>
      </c>
      <c r="C46" s="269"/>
      <c r="D46" s="215"/>
      <c r="E46" s="216"/>
      <c r="F46" s="216"/>
      <c r="G46" s="242">
        <f>G8+G11+G15+G19+G29+G34+G43</f>
        <v>0</v>
      </c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E46">
        <f>SUMIF(L7:L44,AE45,G7:G44)</f>
        <v>0</v>
      </c>
      <c r="AF46">
        <f>SUMIF(L7:L44,AF45,G7:G44)</f>
        <v>0</v>
      </c>
      <c r="AG46" t="s">
        <v>448</v>
      </c>
    </row>
    <row r="47" spans="1:60" x14ac:dyDescent="0.25">
      <c r="A47" s="3"/>
      <c r="B47" s="4"/>
      <c r="C47" s="268"/>
      <c r="D47" s="6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60" x14ac:dyDescent="0.25">
      <c r="A48" s="3"/>
      <c r="B48" s="4"/>
      <c r="C48" s="268"/>
      <c r="D48" s="6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33" x14ac:dyDescent="0.25">
      <c r="A49" s="217" t="s">
        <v>449</v>
      </c>
      <c r="B49" s="217"/>
      <c r="C49" s="270"/>
      <c r="D49" s="6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33" x14ac:dyDescent="0.25">
      <c r="A50" s="218"/>
      <c r="B50" s="219"/>
      <c r="C50" s="271"/>
      <c r="D50" s="219"/>
      <c r="E50" s="219"/>
      <c r="F50" s="219"/>
      <c r="G50" s="220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AG50" t="s">
        <v>450</v>
      </c>
    </row>
    <row r="51" spans="1:33" x14ac:dyDescent="0.25">
      <c r="A51" s="221"/>
      <c r="B51" s="222"/>
      <c r="C51" s="272"/>
      <c r="D51" s="222"/>
      <c r="E51" s="222"/>
      <c r="F51" s="222"/>
      <c r="G51" s="22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33" x14ac:dyDescent="0.25">
      <c r="A52" s="221"/>
      <c r="B52" s="222"/>
      <c r="C52" s="272"/>
      <c r="D52" s="222"/>
      <c r="E52" s="222"/>
      <c r="F52" s="222"/>
      <c r="G52" s="22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33" x14ac:dyDescent="0.25">
      <c r="A53" s="221"/>
      <c r="B53" s="222"/>
      <c r="C53" s="272"/>
      <c r="D53" s="222"/>
      <c r="E53" s="222"/>
      <c r="F53" s="222"/>
      <c r="G53" s="22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33" x14ac:dyDescent="0.25">
      <c r="A54" s="224"/>
      <c r="B54" s="225"/>
      <c r="C54" s="273"/>
      <c r="D54" s="225"/>
      <c r="E54" s="225"/>
      <c r="F54" s="225"/>
      <c r="G54" s="226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33" x14ac:dyDescent="0.25">
      <c r="A55" s="3"/>
      <c r="B55" s="4"/>
      <c r="C55" s="268"/>
      <c r="D55" s="6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33" x14ac:dyDescent="0.25">
      <c r="C56" s="274"/>
      <c r="D56" s="10"/>
      <c r="AG56" t="s">
        <v>451</v>
      </c>
    </row>
    <row r="57" spans="1:33" x14ac:dyDescent="0.25">
      <c r="D57" s="10"/>
    </row>
    <row r="58" spans="1:33" x14ac:dyDescent="0.25">
      <c r="D58" s="10"/>
    </row>
    <row r="59" spans="1:33" x14ac:dyDescent="0.25">
      <c r="D59" s="10"/>
    </row>
    <row r="60" spans="1:33" x14ac:dyDescent="0.25">
      <c r="D60" s="10"/>
    </row>
    <row r="61" spans="1:33" x14ac:dyDescent="0.25">
      <c r="D61" s="10"/>
    </row>
    <row r="62" spans="1:33" x14ac:dyDescent="0.25">
      <c r="D62" s="10"/>
    </row>
    <row r="63" spans="1:33" x14ac:dyDescent="0.25">
      <c r="D63" s="10"/>
    </row>
    <row r="64" spans="1:33" x14ac:dyDescent="0.25">
      <c r="D64" s="10"/>
    </row>
    <row r="65" spans="4:4" x14ac:dyDescent="0.25">
      <c r="D65" s="10"/>
    </row>
    <row r="66" spans="4:4" x14ac:dyDescent="0.25">
      <c r="D66" s="10"/>
    </row>
    <row r="67" spans="4:4" x14ac:dyDescent="0.25">
      <c r="D67" s="10"/>
    </row>
    <row r="68" spans="4:4" x14ac:dyDescent="0.25">
      <c r="D68" s="10"/>
    </row>
    <row r="69" spans="4:4" x14ac:dyDescent="0.25">
      <c r="D69" s="10"/>
    </row>
    <row r="70" spans="4:4" x14ac:dyDescent="0.25">
      <c r="D70" s="10"/>
    </row>
    <row r="71" spans="4:4" x14ac:dyDescent="0.25">
      <c r="D71" s="10"/>
    </row>
    <row r="72" spans="4:4" x14ac:dyDescent="0.25">
      <c r="D72" s="10"/>
    </row>
    <row r="73" spans="4:4" x14ac:dyDescent="0.25">
      <c r="D73" s="10"/>
    </row>
    <row r="74" spans="4:4" x14ac:dyDescent="0.25">
      <c r="D74" s="10"/>
    </row>
    <row r="75" spans="4:4" x14ac:dyDescent="0.25">
      <c r="D75" s="10"/>
    </row>
    <row r="76" spans="4:4" x14ac:dyDescent="0.25">
      <c r="D76" s="10"/>
    </row>
    <row r="77" spans="4:4" x14ac:dyDescent="0.25">
      <c r="D77" s="10"/>
    </row>
    <row r="78" spans="4:4" x14ac:dyDescent="0.25">
      <c r="D78" s="10"/>
    </row>
    <row r="79" spans="4:4" x14ac:dyDescent="0.25">
      <c r="D79" s="10"/>
    </row>
    <row r="80" spans="4:4" x14ac:dyDescent="0.25">
      <c r="D80" s="10"/>
    </row>
    <row r="81" spans="4:4" x14ac:dyDescent="0.25">
      <c r="D81" s="10"/>
    </row>
    <row r="82" spans="4:4" x14ac:dyDescent="0.25">
      <c r="D82" s="10"/>
    </row>
    <row r="83" spans="4:4" x14ac:dyDescent="0.25">
      <c r="D83" s="10"/>
    </row>
    <row r="84" spans="4:4" x14ac:dyDescent="0.25">
      <c r="D84" s="10"/>
    </row>
    <row r="85" spans="4:4" x14ac:dyDescent="0.25">
      <c r="D85" s="10"/>
    </row>
    <row r="86" spans="4:4" x14ac:dyDescent="0.25">
      <c r="D86" s="10"/>
    </row>
    <row r="87" spans="4:4" x14ac:dyDescent="0.25">
      <c r="D87" s="10"/>
    </row>
    <row r="88" spans="4:4" x14ac:dyDescent="0.25">
      <c r="D88" s="10"/>
    </row>
    <row r="89" spans="4:4" x14ac:dyDescent="0.25">
      <c r="D89" s="10"/>
    </row>
    <row r="90" spans="4:4" x14ac:dyDescent="0.25">
      <c r="D90" s="10"/>
    </row>
    <row r="91" spans="4:4" x14ac:dyDescent="0.25">
      <c r="D91" s="10"/>
    </row>
    <row r="92" spans="4:4" x14ac:dyDescent="0.25">
      <c r="D92" s="10"/>
    </row>
    <row r="93" spans="4:4" x14ac:dyDescent="0.25">
      <c r="D93" s="10"/>
    </row>
    <row r="94" spans="4:4" x14ac:dyDescent="0.25">
      <c r="D94" s="10"/>
    </row>
    <row r="95" spans="4:4" x14ac:dyDescent="0.25">
      <c r="D95" s="10"/>
    </row>
    <row r="96" spans="4:4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mergeCells count="14">
    <mergeCell ref="C23:G23"/>
    <mergeCell ref="C25:G25"/>
    <mergeCell ref="C27:G27"/>
    <mergeCell ref="C41:G41"/>
    <mergeCell ref="A1:G1"/>
    <mergeCell ref="C2:G2"/>
    <mergeCell ref="C3:G3"/>
    <mergeCell ref="C4:G4"/>
    <mergeCell ref="A49:C49"/>
    <mergeCell ref="A50:G54"/>
    <mergeCell ref="C10:G10"/>
    <mergeCell ref="C13:G13"/>
    <mergeCell ref="C14:G14"/>
    <mergeCell ref="C17:G17"/>
  </mergeCells>
  <pageMargins left="0.59055118110236204" right="0.196850393700787" top="0.78740157499999996" bottom="0.78740157499999996" header="0.3" footer="0.3"/>
  <pageSetup orientation="landscape" r:id="rId1"/>
  <headerFooter>
    <oddFooter>&amp;RStránka &amp;P z &amp;N&amp;LZpracováno programem BUILDpower S,  © RTS, a.s.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17A76-76A4-4685-AC76-301CFE596E6D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3.2" outlineLevelRow="2" x14ac:dyDescent="0.25"/>
  <cols>
    <col min="1" max="1" width="3.44140625" customWidth="1"/>
    <col min="2" max="2" width="12.6640625" style="174" customWidth="1"/>
    <col min="3" max="3" width="38.33203125" style="174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13" width="0" hidden="1" customWidth="1"/>
    <col min="18" max="18" width="0" hidden="1" customWidth="1"/>
    <col min="20" max="20" width="9.21875" customWidth="1"/>
    <col min="21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3">
      <c r="A1" s="195" t="s">
        <v>7</v>
      </c>
      <c r="B1" s="195"/>
      <c r="C1" s="195"/>
      <c r="D1" s="195"/>
      <c r="E1" s="195"/>
      <c r="F1" s="195"/>
      <c r="G1" s="195"/>
      <c r="AG1" t="s">
        <v>144</v>
      </c>
    </row>
    <row r="2" spans="1:60" ht="25.05" customHeight="1" x14ac:dyDescent="0.25">
      <c r="A2" s="196" t="s">
        <v>8</v>
      </c>
      <c r="B2" s="49" t="s">
        <v>43</v>
      </c>
      <c r="C2" s="199" t="s">
        <v>44</v>
      </c>
      <c r="D2" s="197"/>
      <c r="E2" s="197"/>
      <c r="F2" s="197"/>
      <c r="G2" s="198"/>
      <c r="AG2" t="s">
        <v>145</v>
      </c>
    </row>
    <row r="3" spans="1:60" ht="25.05" customHeight="1" x14ac:dyDescent="0.25">
      <c r="A3" s="196" t="s">
        <v>9</v>
      </c>
      <c r="B3" s="49" t="s">
        <v>46</v>
      </c>
      <c r="C3" s="199" t="s">
        <v>47</v>
      </c>
      <c r="D3" s="197"/>
      <c r="E3" s="197"/>
      <c r="F3" s="197"/>
      <c r="G3" s="198"/>
      <c r="AC3" s="174" t="s">
        <v>145</v>
      </c>
      <c r="AG3" t="s">
        <v>146</v>
      </c>
    </row>
    <row r="4" spans="1:60" ht="25.05" customHeight="1" x14ac:dyDescent="0.25">
      <c r="A4" s="200" t="s">
        <v>10</v>
      </c>
      <c r="B4" s="201" t="s">
        <v>56</v>
      </c>
      <c r="C4" s="202" t="s">
        <v>57</v>
      </c>
      <c r="D4" s="203"/>
      <c r="E4" s="203"/>
      <c r="F4" s="203"/>
      <c r="G4" s="204"/>
      <c r="AG4" t="s">
        <v>147</v>
      </c>
    </row>
    <row r="5" spans="1:60" x14ac:dyDescent="0.25">
      <c r="D5" s="10"/>
    </row>
    <row r="6" spans="1:60" ht="39.6" x14ac:dyDescent="0.25">
      <c r="A6" s="206" t="s">
        <v>148</v>
      </c>
      <c r="B6" s="208" t="s">
        <v>149</v>
      </c>
      <c r="C6" s="208" t="s">
        <v>150</v>
      </c>
      <c r="D6" s="207" t="s">
        <v>151</v>
      </c>
      <c r="E6" s="206" t="s">
        <v>152</v>
      </c>
      <c r="F6" s="205" t="s">
        <v>153</v>
      </c>
      <c r="G6" s="206" t="s">
        <v>31</v>
      </c>
      <c r="H6" s="209" t="s">
        <v>32</v>
      </c>
      <c r="I6" s="209" t="s">
        <v>154</v>
      </c>
      <c r="J6" s="209" t="s">
        <v>33</v>
      </c>
      <c r="K6" s="209" t="s">
        <v>155</v>
      </c>
      <c r="L6" s="209" t="s">
        <v>156</v>
      </c>
      <c r="M6" s="209" t="s">
        <v>157</v>
      </c>
      <c r="N6" s="209" t="s">
        <v>158</v>
      </c>
      <c r="O6" s="209" t="s">
        <v>159</v>
      </c>
      <c r="P6" s="209" t="s">
        <v>160</v>
      </c>
      <c r="Q6" s="209" t="s">
        <v>161</v>
      </c>
      <c r="R6" s="209" t="s">
        <v>162</v>
      </c>
      <c r="S6" s="209" t="s">
        <v>163</v>
      </c>
      <c r="T6" s="209" t="s">
        <v>164</v>
      </c>
      <c r="U6" s="209" t="s">
        <v>165</v>
      </c>
      <c r="V6" s="209" t="s">
        <v>166</v>
      </c>
      <c r="W6" s="209" t="s">
        <v>167</v>
      </c>
      <c r="X6" s="209" t="s">
        <v>168</v>
      </c>
      <c r="Y6" s="209" t="s">
        <v>169</v>
      </c>
    </row>
    <row r="7" spans="1:60" hidden="1" x14ac:dyDescent="0.25">
      <c r="A7" s="3"/>
      <c r="B7" s="4"/>
      <c r="C7" s="4"/>
      <c r="D7" s="6"/>
      <c r="E7" s="211"/>
      <c r="F7" s="212"/>
      <c r="G7" s="212"/>
      <c r="H7" s="212"/>
      <c r="I7" s="212"/>
      <c r="J7" s="212"/>
      <c r="K7" s="212"/>
      <c r="L7" s="212"/>
      <c r="M7" s="212"/>
      <c r="N7" s="211"/>
      <c r="O7" s="211"/>
      <c r="P7" s="211"/>
      <c r="Q7" s="211"/>
      <c r="R7" s="212"/>
      <c r="S7" s="212"/>
      <c r="T7" s="212"/>
      <c r="U7" s="212"/>
      <c r="V7" s="212"/>
      <c r="W7" s="212"/>
      <c r="X7" s="212"/>
      <c r="Y7" s="212"/>
    </row>
    <row r="8" spans="1:60" x14ac:dyDescent="0.25">
      <c r="A8" s="236" t="s">
        <v>170</v>
      </c>
      <c r="B8" s="237" t="s">
        <v>72</v>
      </c>
      <c r="C8" s="261" t="s">
        <v>124</v>
      </c>
      <c r="D8" s="238"/>
      <c r="E8" s="239"/>
      <c r="F8" s="240"/>
      <c r="G8" s="240">
        <f>SUMIF(AG9:AG13,"&lt;&gt;NOR",G9:G13)</f>
        <v>0</v>
      </c>
      <c r="H8" s="240"/>
      <c r="I8" s="240">
        <f>SUM(I9:I13)</f>
        <v>0</v>
      </c>
      <c r="J8" s="240"/>
      <c r="K8" s="240">
        <f>SUM(K9:K13)</f>
        <v>0</v>
      </c>
      <c r="L8" s="240"/>
      <c r="M8" s="240">
        <f>SUM(M9:M13)</f>
        <v>0</v>
      </c>
      <c r="N8" s="239"/>
      <c r="O8" s="239">
        <f>SUM(O9:O13)</f>
        <v>0</v>
      </c>
      <c r="P8" s="239"/>
      <c r="Q8" s="239">
        <f>SUM(Q9:Q13)</f>
        <v>0</v>
      </c>
      <c r="R8" s="240"/>
      <c r="S8" s="240"/>
      <c r="T8" s="241"/>
      <c r="U8" s="235"/>
      <c r="V8" s="235">
        <f>SUM(V9:V13)</f>
        <v>0</v>
      </c>
      <c r="W8" s="235"/>
      <c r="X8" s="235"/>
      <c r="Y8" s="235"/>
      <c r="AG8" t="s">
        <v>171</v>
      </c>
    </row>
    <row r="9" spans="1:60" outlineLevel="1" x14ac:dyDescent="0.25">
      <c r="A9" s="252">
        <v>1</v>
      </c>
      <c r="B9" s="253" t="s">
        <v>752</v>
      </c>
      <c r="C9" s="266" t="s">
        <v>753</v>
      </c>
      <c r="D9" s="254" t="s">
        <v>281</v>
      </c>
      <c r="E9" s="255">
        <v>150</v>
      </c>
      <c r="F9" s="256"/>
      <c r="G9" s="257">
        <f>ROUND(E9*F9,2)</f>
        <v>0</v>
      </c>
      <c r="H9" s="256"/>
      <c r="I9" s="257">
        <f>ROUND(E9*H9,2)</f>
        <v>0</v>
      </c>
      <c r="J9" s="256"/>
      <c r="K9" s="257">
        <f>ROUND(E9*J9,2)</f>
        <v>0</v>
      </c>
      <c r="L9" s="257">
        <v>21</v>
      </c>
      <c r="M9" s="257">
        <f>G9*(1+L9/100)</f>
        <v>0</v>
      </c>
      <c r="N9" s="255">
        <v>0</v>
      </c>
      <c r="O9" s="255">
        <f>ROUND(E9*N9,2)</f>
        <v>0</v>
      </c>
      <c r="P9" s="255">
        <v>0</v>
      </c>
      <c r="Q9" s="255">
        <f>ROUND(E9*P9,2)</f>
        <v>0</v>
      </c>
      <c r="R9" s="257"/>
      <c r="S9" s="257" t="s">
        <v>754</v>
      </c>
      <c r="T9" s="258" t="s">
        <v>299</v>
      </c>
      <c r="U9" s="231">
        <v>0</v>
      </c>
      <c r="V9" s="231">
        <f>ROUND(E9*U9,2)</f>
        <v>0</v>
      </c>
      <c r="W9" s="231"/>
      <c r="X9" s="231" t="s">
        <v>755</v>
      </c>
      <c r="Y9" s="231" t="s">
        <v>177</v>
      </c>
      <c r="Z9" s="210"/>
      <c r="AA9" s="210"/>
      <c r="AB9" s="210"/>
      <c r="AC9" s="210"/>
      <c r="AD9" s="210"/>
      <c r="AE9" s="210"/>
      <c r="AF9" s="210"/>
      <c r="AG9" s="210" t="s">
        <v>756</v>
      </c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</row>
    <row r="10" spans="1:60" outlineLevel="1" x14ac:dyDescent="0.25">
      <c r="A10" s="252">
        <v>2</v>
      </c>
      <c r="B10" s="253" t="s">
        <v>74</v>
      </c>
      <c r="C10" s="266" t="s">
        <v>757</v>
      </c>
      <c r="D10" s="254" t="s">
        <v>281</v>
      </c>
      <c r="E10" s="255">
        <v>50</v>
      </c>
      <c r="F10" s="256"/>
      <c r="G10" s="257">
        <f>ROUND(E10*F10,2)</f>
        <v>0</v>
      </c>
      <c r="H10" s="256"/>
      <c r="I10" s="257">
        <f>ROUND(E10*H10,2)</f>
        <v>0</v>
      </c>
      <c r="J10" s="256"/>
      <c r="K10" s="257">
        <f>ROUND(E10*J10,2)</f>
        <v>0</v>
      </c>
      <c r="L10" s="257">
        <v>21</v>
      </c>
      <c r="M10" s="257">
        <f>G10*(1+L10/100)</f>
        <v>0</v>
      </c>
      <c r="N10" s="255">
        <v>0</v>
      </c>
      <c r="O10" s="255">
        <f>ROUND(E10*N10,2)</f>
        <v>0</v>
      </c>
      <c r="P10" s="255">
        <v>0</v>
      </c>
      <c r="Q10" s="255">
        <f>ROUND(E10*P10,2)</f>
        <v>0</v>
      </c>
      <c r="R10" s="257"/>
      <c r="S10" s="257" t="s">
        <v>298</v>
      </c>
      <c r="T10" s="258" t="s">
        <v>299</v>
      </c>
      <c r="U10" s="231">
        <v>0</v>
      </c>
      <c r="V10" s="231">
        <f>ROUND(E10*U10,2)</f>
        <v>0</v>
      </c>
      <c r="W10" s="231"/>
      <c r="X10" s="231" t="s">
        <v>176</v>
      </c>
      <c r="Y10" s="231" t="s">
        <v>177</v>
      </c>
      <c r="Z10" s="210"/>
      <c r="AA10" s="210"/>
      <c r="AB10" s="210"/>
      <c r="AC10" s="210"/>
      <c r="AD10" s="210"/>
      <c r="AE10" s="210"/>
      <c r="AF10" s="210"/>
      <c r="AG10" s="210" t="s">
        <v>544</v>
      </c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</row>
    <row r="11" spans="1:60" outlineLevel="1" x14ac:dyDescent="0.25">
      <c r="A11" s="252">
        <v>3</v>
      </c>
      <c r="B11" s="253" t="s">
        <v>76</v>
      </c>
      <c r="C11" s="266" t="s">
        <v>758</v>
      </c>
      <c r="D11" s="254" t="s">
        <v>281</v>
      </c>
      <c r="E11" s="255">
        <v>20</v>
      </c>
      <c r="F11" s="256"/>
      <c r="G11" s="257">
        <f>ROUND(E11*F11,2)</f>
        <v>0</v>
      </c>
      <c r="H11" s="256"/>
      <c r="I11" s="257">
        <f>ROUND(E11*H11,2)</f>
        <v>0</v>
      </c>
      <c r="J11" s="256"/>
      <c r="K11" s="257">
        <f>ROUND(E11*J11,2)</f>
        <v>0</v>
      </c>
      <c r="L11" s="257">
        <v>21</v>
      </c>
      <c r="M11" s="257">
        <f>G11*(1+L11/100)</f>
        <v>0</v>
      </c>
      <c r="N11" s="255">
        <v>0</v>
      </c>
      <c r="O11" s="255">
        <f>ROUND(E11*N11,2)</f>
        <v>0</v>
      </c>
      <c r="P11" s="255">
        <v>0</v>
      </c>
      <c r="Q11" s="255">
        <f>ROUND(E11*P11,2)</f>
        <v>0</v>
      </c>
      <c r="R11" s="257"/>
      <c r="S11" s="257" t="s">
        <v>298</v>
      </c>
      <c r="T11" s="258" t="s">
        <v>299</v>
      </c>
      <c r="U11" s="231">
        <v>0</v>
      </c>
      <c r="V11" s="231">
        <f>ROUND(E11*U11,2)</f>
        <v>0</v>
      </c>
      <c r="W11" s="231"/>
      <c r="X11" s="231" t="s">
        <v>176</v>
      </c>
      <c r="Y11" s="231" t="s">
        <v>177</v>
      </c>
      <c r="Z11" s="210"/>
      <c r="AA11" s="210"/>
      <c r="AB11" s="210"/>
      <c r="AC11" s="210"/>
      <c r="AD11" s="210"/>
      <c r="AE11" s="210"/>
      <c r="AF11" s="210"/>
      <c r="AG11" s="210" t="s">
        <v>544</v>
      </c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</row>
    <row r="12" spans="1:60" outlineLevel="1" x14ac:dyDescent="0.25">
      <c r="A12" s="252">
        <v>4</v>
      </c>
      <c r="B12" s="253" t="s">
        <v>759</v>
      </c>
      <c r="C12" s="266" t="s">
        <v>760</v>
      </c>
      <c r="D12" s="254" t="s">
        <v>281</v>
      </c>
      <c r="E12" s="255">
        <v>30</v>
      </c>
      <c r="F12" s="256"/>
      <c r="G12" s="257">
        <f>ROUND(E12*F12,2)</f>
        <v>0</v>
      </c>
      <c r="H12" s="256"/>
      <c r="I12" s="257">
        <f>ROUND(E12*H12,2)</f>
        <v>0</v>
      </c>
      <c r="J12" s="256"/>
      <c r="K12" s="257">
        <f>ROUND(E12*J12,2)</f>
        <v>0</v>
      </c>
      <c r="L12" s="257">
        <v>21</v>
      </c>
      <c r="M12" s="257">
        <f>G12*(1+L12/100)</f>
        <v>0</v>
      </c>
      <c r="N12" s="255">
        <v>0</v>
      </c>
      <c r="O12" s="255">
        <f>ROUND(E12*N12,2)</f>
        <v>0</v>
      </c>
      <c r="P12" s="255">
        <v>0</v>
      </c>
      <c r="Q12" s="255">
        <f>ROUND(E12*P12,2)</f>
        <v>0</v>
      </c>
      <c r="R12" s="257"/>
      <c r="S12" s="257" t="s">
        <v>298</v>
      </c>
      <c r="T12" s="258" t="s">
        <v>299</v>
      </c>
      <c r="U12" s="231">
        <v>0</v>
      </c>
      <c r="V12" s="231">
        <f>ROUND(E12*U12,2)</f>
        <v>0</v>
      </c>
      <c r="W12" s="231"/>
      <c r="X12" s="231" t="s">
        <v>176</v>
      </c>
      <c r="Y12" s="231" t="s">
        <v>177</v>
      </c>
      <c r="Z12" s="210"/>
      <c r="AA12" s="210"/>
      <c r="AB12" s="210"/>
      <c r="AC12" s="210"/>
      <c r="AD12" s="210"/>
      <c r="AE12" s="210"/>
      <c r="AF12" s="210"/>
      <c r="AG12" s="210" t="s">
        <v>544</v>
      </c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</row>
    <row r="13" spans="1:60" outlineLevel="1" x14ac:dyDescent="0.25">
      <c r="A13" s="252">
        <v>5</v>
      </c>
      <c r="B13" s="253" t="s">
        <v>761</v>
      </c>
      <c r="C13" s="266" t="s">
        <v>762</v>
      </c>
      <c r="D13" s="254" t="s">
        <v>281</v>
      </c>
      <c r="E13" s="255">
        <v>100</v>
      </c>
      <c r="F13" s="256"/>
      <c r="G13" s="257">
        <f>ROUND(E13*F13,2)</f>
        <v>0</v>
      </c>
      <c r="H13" s="256"/>
      <c r="I13" s="257">
        <f>ROUND(E13*H13,2)</f>
        <v>0</v>
      </c>
      <c r="J13" s="256"/>
      <c r="K13" s="257">
        <f>ROUND(E13*J13,2)</f>
        <v>0</v>
      </c>
      <c r="L13" s="257">
        <v>21</v>
      </c>
      <c r="M13" s="257">
        <f>G13*(1+L13/100)</f>
        <v>0</v>
      </c>
      <c r="N13" s="255">
        <v>0</v>
      </c>
      <c r="O13" s="255">
        <f>ROUND(E13*N13,2)</f>
        <v>0</v>
      </c>
      <c r="P13" s="255">
        <v>0</v>
      </c>
      <c r="Q13" s="255">
        <f>ROUND(E13*P13,2)</f>
        <v>0</v>
      </c>
      <c r="R13" s="257"/>
      <c r="S13" s="257" t="s">
        <v>298</v>
      </c>
      <c r="T13" s="258" t="s">
        <v>299</v>
      </c>
      <c r="U13" s="231">
        <v>0</v>
      </c>
      <c r="V13" s="231">
        <f>ROUND(E13*U13,2)</f>
        <v>0</v>
      </c>
      <c r="W13" s="231"/>
      <c r="X13" s="231" t="s">
        <v>176</v>
      </c>
      <c r="Y13" s="231" t="s">
        <v>177</v>
      </c>
      <c r="Z13" s="210"/>
      <c r="AA13" s="210"/>
      <c r="AB13" s="210"/>
      <c r="AC13" s="210"/>
      <c r="AD13" s="210"/>
      <c r="AE13" s="210"/>
      <c r="AF13" s="210"/>
      <c r="AG13" s="210" t="s">
        <v>544</v>
      </c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</row>
    <row r="14" spans="1:60" x14ac:dyDescent="0.25">
      <c r="A14" s="236" t="s">
        <v>170</v>
      </c>
      <c r="B14" s="237" t="s">
        <v>125</v>
      </c>
      <c r="C14" s="261" t="s">
        <v>126</v>
      </c>
      <c r="D14" s="238"/>
      <c r="E14" s="239"/>
      <c r="F14" s="240"/>
      <c r="G14" s="240">
        <f>SUMIF(AG15:AG18,"&lt;&gt;NOR",G15:G18)</f>
        <v>0</v>
      </c>
      <c r="H14" s="240"/>
      <c r="I14" s="240">
        <f>SUM(I15:I18)</f>
        <v>0</v>
      </c>
      <c r="J14" s="240"/>
      <c r="K14" s="240">
        <f>SUM(K15:K18)</f>
        <v>0</v>
      </c>
      <c r="L14" s="240"/>
      <c r="M14" s="240">
        <f>SUM(M15:M18)</f>
        <v>0</v>
      </c>
      <c r="N14" s="239"/>
      <c r="O14" s="239">
        <f>SUM(O15:O18)</f>
        <v>0</v>
      </c>
      <c r="P14" s="239"/>
      <c r="Q14" s="239">
        <f>SUM(Q15:Q18)</f>
        <v>0</v>
      </c>
      <c r="R14" s="240"/>
      <c r="S14" s="240"/>
      <c r="T14" s="241"/>
      <c r="U14" s="235"/>
      <c r="V14" s="235">
        <f>SUM(V15:V18)</f>
        <v>0</v>
      </c>
      <c r="W14" s="235"/>
      <c r="X14" s="235"/>
      <c r="Y14" s="235"/>
      <c r="AG14" t="s">
        <v>171</v>
      </c>
    </row>
    <row r="15" spans="1:60" outlineLevel="1" x14ac:dyDescent="0.25">
      <c r="A15" s="252">
        <v>6</v>
      </c>
      <c r="B15" s="253" t="s">
        <v>348</v>
      </c>
      <c r="C15" s="266" t="s">
        <v>763</v>
      </c>
      <c r="D15" s="254" t="s">
        <v>557</v>
      </c>
      <c r="E15" s="255">
        <v>11</v>
      </c>
      <c r="F15" s="256"/>
      <c r="G15" s="257">
        <f>ROUND(E15*F15,2)</f>
        <v>0</v>
      </c>
      <c r="H15" s="256"/>
      <c r="I15" s="257">
        <f>ROUND(E15*H15,2)</f>
        <v>0</v>
      </c>
      <c r="J15" s="256"/>
      <c r="K15" s="257">
        <f>ROUND(E15*J15,2)</f>
        <v>0</v>
      </c>
      <c r="L15" s="257">
        <v>21</v>
      </c>
      <c r="M15" s="257">
        <f>G15*(1+L15/100)</f>
        <v>0</v>
      </c>
      <c r="N15" s="255">
        <v>0</v>
      </c>
      <c r="O15" s="255">
        <f>ROUND(E15*N15,2)</f>
        <v>0</v>
      </c>
      <c r="P15" s="255">
        <v>0</v>
      </c>
      <c r="Q15" s="255">
        <f>ROUND(E15*P15,2)</f>
        <v>0</v>
      </c>
      <c r="R15" s="257"/>
      <c r="S15" s="257" t="s">
        <v>298</v>
      </c>
      <c r="T15" s="258" t="s">
        <v>299</v>
      </c>
      <c r="U15" s="231">
        <v>0</v>
      </c>
      <c r="V15" s="231">
        <f>ROUND(E15*U15,2)</f>
        <v>0</v>
      </c>
      <c r="W15" s="231"/>
      <c r="X15" s="231" t="s">
        <v>176</v>
      </c>
      <c r="Y15" s="231" t="s">
        <v>177</v>
      </c>
      <c r="Z15" s="210"/>
      <c r="AA15" s="210"/>
      <c r="AB15" s="210"/>
      <c r="AC15" s="210"/>
      <c r="AD15" s="210"/>
      <c r="AE15" s="210"/>
      <c r="AF15" s="210"/>
      <c r="AG15" s="210" t="s">
        <v>544</v>
      </c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</row>
    <row r="16" spans="1:60" outlineLevel="1" x14ac:dyDescent="0.25">
      <c r="A16" s="252">
        <v>7</v>
      </c>
      <c r="B16" s="253" t="s">
        <v>764</v>
      </c>
      <c r="C16" s="266" t="s">
        <v>765</v>
      </c>
      <c r="D16" s="254" t="s">
        <v>557</v>
      </c>
      <c r="E16" s="255">
        <v>5</v>
      </c>
      <c r="F16" s="256"/>
      <c r="G16" s="257">
        <f>ROUND(E16*F16,2)</f>
        <v>0</v>
      </c>
      <c r="H16" s="256"/>
      <c r="I16" s="257">
        <f>ROUND(E16*H16,2)</f>
        <v>0</v>
      </c>
      <c r="J16" s="256"/>
      <c r="K16" s="257">
        <f>ROUND(E16*J16,2)</f>
        <v>0</v>
      </c>
      <c r="L16" s="257">
        <v>21</v>
      </c>
      <c r="M16" s="257">
        <f>G16*(1+L16/100)</f>
        <v>0</v>
      </c>
      <c r="N16" s="255">
        <v>0</v>
      </c>
      <c r="O16" s="255">
        <f>ROUND(E16*N16,2)</f>
        <v>0</v>
      </c>
      <c r="P16" s="255">
        <v>0</v>
      </c>
      <c r="Q16" s="255">
        <f>ROUND(E16*P16,2)</f>
        <v>0</v>
      </c>
      <c r="R16" s="257"/>
      <c r="S16" s="257" t="s">
        <v>298</v>
      </c>
      <c r="T16" s="258" t="s">
        <v>299</v>
      </c>
      <c r="U16" s="231">
        <v>0</v>
      </c>
      <c r="V16" s="231">
        <f>ROUND(E16*U16,2)</f>
        <v>0</v>
      </c>
      <c r="W16" s="231"/>
      <c r="X16" s="231" t="s">
        <v>176</v>
      </c>
      <c r="Y16" s="231" t="s">
        <v>177</v>
      </c>
      <c r="Z16" s="210"/>
      <c r="AA16" s="210"/>
      <c r="AB16" s="210"/>
      <c r="AC16" s="210"/>
      <c r="AD16" s="210"/>
      <c r="AE16" s="210"/>
      <c r="AF16" s="210"/>
      <c r="AG16" s="210" t="s">
        <v>544</v>
      </c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</row>
    <row r="17" spans="1:60" ht="20.399999999999999" outlineLevel="1" x14ac:dyDescent="0.25">
      <c r="A17" s="252">
        <v>8</v>
      </c>
      <c r="B17" s="253" t="s">
        <v>766</v>
      </c>
      <c r="C17" s="266" t="s">
        <v>767</v>
      </c>
      <c r="D17" s="254" t="s">
        <v>768</v>
      </c>
      <c r="E17" s="255">
        <v>5</v>
      </c>
      <c r="F17" s="256"/>
      <c r="G17" s="257">
        <f>ROUND(E17*F17,2)</f>
        <v>0</v>
      </c>
      <c r="H17" s="256"/>
      <c r="I17" s="257">
        <f>ROUND(E17*H17,2)</f>
        <v>0</v>
      </c>
      <c r="J17" s="256"/>
      <c r="K17" s="257">
        <f>ROUND(E17*J17,2)</f>
        <v>0</v>
      </c>
      <c r="L17" s="257">
        <v>21</v>
      </c>
      <c r="M17" s="257">
        <f>G17*(1+L17/100)</f>
        <v>0</v>
      </c>
      <c r="N17" s="255">
        <v>0</v>
      </c>
      <c r="O17" s="255">
        <f>ROUND(E17*N17,2)</f>
        <v>0</v>
      </c>
      <c r="P17" s="255">
        <v>0</v>
      </c>
      <c r="Q17" s="255">
        <f>ROUND(E17*P17,2)</f>
        <v>0</v>
      </c>
      <c r="R17" s="257"/>
      <c r="S17" s="257" t="s">
        <v>298</v>
      </c>
      <c r="T17" s="258" t="s">
        <v>299</v>
      </c>
      <c r="U17" s="231">
        <v>0</v>
      </c>
      <c r="V17" s="231">
        <f>ROUND(E17*U17,2)</f>
        <v>0</v>
      </c>
      <c r="W17" s="231"/>
      <c r="X17" s="231" t="s">
        <v>176</v>
      </c>
      <c r="Y17" s="231" t="s">
        <v>177</v>
      </c>
      <c r="Z17" s="210"/>
      <c r="AA17" s="210"/>
      <c r="AB17" s="210"/>
      <c r="AC17" s="210"/>
      <c r="AD17" s="210"/>
      <c r="AE17" s="210"/>
      <c r="AF17" s="210"/>
      <c r="AG17" s="210" t="s">
        <v>544</v>
      </c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</row>
    <row r="18" spans="1:60" outlineLevel="1" x14ac:dyDescent="0.25">
      <c r="A18" s="252">
        <v>9</v>
      </c>
      <c r="B18" s="253" t="s">
        <v>769</v>
      </c>
      <c r="C18" s="266" t="s">
        <v>770</v>
      </c>
      <c r="D18" s="254" t="s">
        <v>557</v>
      </c>
      <c r="E18" s="255">
        <v>6</v>
      </c>
      <c r="F18" s="256"/>
      <c r="G18" s="257">
        <f>ROUND(E18*F18,2)</f>
        <v>0</v>
      </c>
      <c r="H18" s="256"/>
      <c r="I18" s="257">
        <f>ROUND(E18*H18,2)</f>
        <v>0</v>
      </c>
      <c r="J18" s="256"/>
      <c r="K18" s="257">
        <f>ROUND(E18*J18,2)</f>
        <v>0</v>
      </c>
      <c r="L18" s="257">
        <v>21</v>
      </c>
      <c r="M18" s="257">
        <f>G18*(1+L18/100)</f>
        <v>0</v>
      </c>
      <c r="N18" s="255">
        <v>0</v>
      </c>
      <c r="O18" s="255">
        <f>ROUND(E18*N18,2)</f>
        <v>0</v>
      </c>
      <c r="P18" s="255">
        <v>0</v>
      </c>
      <c r="Q18" s="255">
        <f>ROUND(E18*P18,2)</f>
        <v>0</v>
      </c>
      <c r="R18" s="257"/>
      <c r="S18" s="257" t="s">
        <v>298</v>
      </c>
      <c r="T18" s="258" t="s">
        <v>299</v>
      </c>
      <c r="U18" s="231">
        <v>0</v>
      </c>
      <c r="V18" s="231">
        <f>ROUND(E18*U18,2)</f>
        <v>0</v>
      </c>
      <c r="W18" s="231"/>
      <c r="X18" s="231" t="s">
        <v>176</v>
      </c>
      <c r="Y18" s="231" t="s">
        <v>177</v>
      </c>
      <c r="Z18" s="210"/>
      <c r="AA18" s="210"/>
      <c r="AB18" s="210"/>
      <c r="AC18" s="210"/>
      <c r="AD18" s="210"/>
      <c r="AE18" s="210"/>
      <c r="AF18" s="210"/>
      <c r="AG18" s="210" t="s">
        <v>544</v>
      </c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</row>
    <row r="19" spans="1:60" x14ac:dyDescent="0.25">
      <c r="A19" s="236" t="s">
        <v>170</v>
      </c>
      <c r="B19" s="237" t="s">
        <v>131</v>
      </c>
      <c r="C19" s="261" t="s">
        <v>132</v>
      </c>
      <c r="D19" s="238"/>
      <c r="E19" s="239"/>
      <c r="F19" s="240"/>
      <c r="G19" s="240">
        <f>SUMIF(AG20:AG26,"&lt;&gt;NOR",G20:G26)</f>
        <v>0</v>
      </c>
      <c r="H19" s="240"/>
      <c r="I19" s="240">
        <f>SUM(I20:I26)</f>
        <v>0</v>
      </c>
      <c r="J19" s="240"/>
      <c r="K19" s="240">
        <f>SUM(K20:K26)</f>
        <v>0</v>
      </c>
      <c r="L19" s="240"/>
      <c r="M19" s="240">
        <f>SUM(M20:M26)</f>
        <v>0</v>
      </c>
      <c r="N19" s="239"/>
      <c r="O19" s="239">
        <f>SUM(O20:O26)</f>
        <v>0</v>
      </c>
      <c r="P19" s="239"/>
      <c r="Q19" s="239">
        <f>SUM(Q20:Q26)</f>
        <v>0</v>
      </c>
      <c r="R19" s="240"/>
      <c r="S19" s="240"/>
      <c r="T19" s="241"/>
      <c r="U19" s="235"/>
      <c r="V19" s="235">
        <f>SUM(V20:V26)</f>
        <v>0</v>
      </c>
      <c r="W19" s="235"/>
      <c r="X19" s="235"/>
      <c r="Y19" s="235"/>
      <c r="AG19" t="s">
        <v>171</v>
      </c>
    </row>
    <row r="20" spans="1:60" ht="20.399999999999999" outlineLevel="1" x14ac:dyDescent="0.25">
      <c r="A20" s="252">
        <v>10</v>
      </c>
      <c r="B20" s="253" t="s">
        <v>771</v>
      </c>
      <c r="C20" s="266" t="s">
        <v>772</v>
      </c>
      <c r="D20" s="254" t="s">
        <v>773</v>
      </c>
      <c r="E20" s="255">
        <v>6</v>
      </c>
      <c r="F20" s="256"/>
      <c r="G20" s="257">
        <f>ROUND(E20*F20,2)</f>
        <v>0</v>
      </c>
      <c r="H20" s="256"/>
      <c r="I20" s="257">
        <f>ROUND(E20*H20,2)</f>
        <v>0</v>
      </c>
      <c r="J20" s="256"/>
      <c r="K20" s="257">
        <f>ROUND(E20*J20,2)</f>
        <v>0</v>
      </c>
      <c r="L20" s="257">
        <v>21</v>
      </c>
      <c r="M20" s="257">
        <f>G20*(1+L20/100)</f>
        <v>0</v>
      </c>
      <c r="N20" s="255">
        <v>0</v>
      </c>
      <c r="O20" s="255">
        <f>ROUND(E20*N20,2)</f>
        <v>0</v>
      </c>
      <c r="P20" s="255">
        <v>0</v>
      </c>
      <c r="Q20" s="255">
        <f>ROUND(E20*P20,2)</f>
        <v>0</v>
      </c>
      <c r="R20" s="257"/>
      <c r="S20" s="257" t="s">
        <v>298</v>
      </c>
      <c r="T20" s="258" t="s">
        <v>299</v>
      </c>
      <c r="U20" s="231">
        <v>0</v>
      </c>
      <c r="V20" s="231">
        <f>ROUND(E20*U20,2)</f>
        <v>0</v>
      </c>
      <c r="W20" s="231"/>
      <c r="X20" s="231" t="s">
        <v>215</v>
      </c>
      <c r="Y20" s="231" t="s">
        <v>177</v>
      </c>
      <c r="Z20" s="210"/>
      <c r="AA20" s="210"/>
      <c r="AB20" s="210"/>
      <c r="AC20" s="210"/>
      <c r="AD20" s="210"/>
      <c r="AE20" s="210"/>
      <c r="AF20" s="210"/>
      <c r="AG20" s="210" t="s">
        <v>546</v>
      </c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</row>
    <row r="21" spans="1:60" outlineLevel="1" x14ac:dyDescent="0.25">
      <c r="A21" s="252">
        <v>11</v>
      </c>
      <c r="B21" s="253" t="s">
        <v>774</v>
      </c>
      <c r="C21" s="266" t="s">
        <v>775</v>
      </c>
      <c r="D21" s="254" t="s">
        <v>557</v>
      </c>
      <c r="E21" s="255">
        <v>6</v>
      </c>
      <c r="F21" s="256"/>
      <c r="G21" s="257">
        <f>ROUND(E21*F21,2)</f>
        <v>0</v>
      </c>
      <c r="H21" s="256"/>
      <c r="I21" s="257">
        <f>ROUND(E21*H21,2)</f>
        <v>0</v>
      </c>
      <c r="J21" s="256"/>
      <c r="K21" s="257">
        <f>ROUND(E21*J21,2)</f>
        <v>0</v>
      </c>
      <c r="L21" s="257">
        <v>21</v>
      </c>
      <c r="M21" s="257">
        <f>G21*(1+L21/100)</f>
        <v>0</v>
      </c>
      <c r="N21" s="255">
        <v>0</v>
      </c>
      <c r="O21" s="255">
        <f>ROUND(E21*N21,2)</f>
        <v>0</v>
      </c>
      <c r="P21" s="255">
        <v>0</v>
      </c>
      <c r="Q21" s="255">
        <f>ROUND(E21*P21,2)</f>
        <v>0</v>
      </c>
      <c r="R21" s="257"/>
      <c r="S21" s="257" t="s">
        <v>298</v>
      </c>
      <c r="T21" s="258" t="s">
        <v>299</v>
      </c>
      <c r="U21" s="231">
        <v>0</v>
      </c>
      <c r="V21" s="231">
        <f>ROUND(E21*U21,2)</f>
        <v>0</v>
      </c>
      <c r="W21" s="231"/>
      <c r="X21" s="231" t="s">
        <v>215</v>
      </c>
      <c r="Y21" s="231" t="s">
        <v>177</v>
      </c>
      <c r="Z21" s="210"/>
      <c r="AA21" s="210"/>
      <c r="AB21" s="210"/>
      <c r="AC21" s="210"/>
      <c r="AD21" s="210"/>
      <c r="AE21" s="210"/>
      <c r="AF21" s="210"/>
      <c r="AG21" s="210" t="s">
        <v>546</v>
      </c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</row>
    <row r="22" spans="1:60" ht="20.399999999999999" outlineLevel="1" x14ac:dyDescent="0.25">
      <c r="A22" s="252">
        <v>12</v>
      </c>
      <c r="B22" s="253" t="s">
        <v>776</v>
      </c>
      <c r="C22" s="266" t="s">
        <v>777</v>
      </c>
      <c r="D22" s="254" t="s">
        <v>557</v>
      </c>
      <c r="E22" s="255">
        <v>3</v>
      </c>
      <c r="F22" s="256"/>
      <c r="G22" s="257">
        <f>ROUND(E22*F22,2)</f>
        <v>0</v>
      </c>
      <c r="H22" s="256"/>
      <c r="I22" s="257">
        <f>ROUND(E22*H22,2)</f>
        <v>0</v>
      </c>
      <c r="J22" s="256"/>
      <c r="K22" s="257">
        <f>ROUND(E22*J22,2)</f>
        <v>0</v>
      </c>
      <c r="L22" s="257">
        <v>21</v>
      </c>
      <c r="M22" s="257">
        <f>G22*(1+L22/100)</f>
        <v>0</v>
      </c>
      <c r="N22" s="255">
        <v>0</v>
      </c>
      <c r="O22" s="255">
        <f>ROUND(E22*N22,2)</f>
        <v>0</v>
      </c>
      <c r="P22" s="255">
        <v>0</v>
      </c>
      <c r="Q22" s="255">
        <f>ROUND(E22*P22,2)</f>
        <v>0</v>
      </c>
      <c r="R22" s="257"/>
      <c r="S22" s="257" t="s">
        <v>298</v>
      </c>
      <c r="T22" s="258" t="s">
        <v>299</v>
      </c>
      <c r="U22" s="231">
        <v>0</v>
      </c>
      <c r="V22" s="231">
        <f>ROUND(E22*U22,2)</f>
        <v>0</v>
      </c>
      <c r="W22" s="231"/>
      <c r="X22" s="231" t="s">
        <v>215</v>
      </c>
      <c r="Y22" s="231" t="s">
        <v>177</v>
      </c>
      <c r="Z22" s="210"/>
      <c r="AA22" s="210"/>
      <c r="AB22" s="210"/>
      <c r="AC22" s="210"/>
      <c r="AD22" s="210"/>
      <c r="AE22" s="210"/>
      <c r="AF22" s="210"/>
      <c r="AG22" s="210" t="s">
        <v>546</v>
      </c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</row>
    <row r="23" spans="1:60" ht="20.399999999999999" outlineLevel="1" x14ac:dyDescent="0.25">
      <c r="A23" s="252">
        <v>13</v>
      </c>
      <c r="B23" s="253" t="s">
        <v>778</v>
      </c>
      <c r="C23" s="266" t="s">
        <v>779</v>
      </c>
      <c r="D23" s="254" t="s">
        <v>557</v>
      </c>
      <c r="E23" s="255">
        <v>2</v>
      </c>
      <c r="F23" s="256"/>
      <c r="G23" s="257">
        <f>ROUND(E23*F23,2)</f>
        <v>0</v>
      </c>
      <c r="H23" s="256"/>
      <c r="I23" s="257">
        <f>ROUND(E23*H23,2)</f>
        <v>0</v>
      </c>
      <c r="J23" s="256"/>
      <c r="K23" s="257">
        <f>ROUND(E23*J23,2)</f>
        <v>0</v>
      </c>
      <c r="L23" s="257">
        <v>21</v>
      </c>
      <c r="M23" s="257">
        <f>G23*(1+L23/100)</f>
        <v>0</v>
      </c>
      <c r="N23" s="255">
        <v>0</v>
      </c>
      <c r="O23" s="255">
        <f>ROUND(E23*N23,2)</f>
        <v>0</v>
      </c>
      <c r="P23" s="255">
        <v>0</v>
      </c>
      <c r="Q23" s="255">
        <f>ROUND(E23*P23,2)</f>
        <v>0</v>
      </c>
      <c r="R23" s="257"/>
      <c r="S23" s="257" t="s">
        <v>298</v>
      </c>
      <c r="T23" s="258" t="s">
        <v>299</v>
      </c>
      <c r="U23" s="231">
        <v>0</v>
      </c>
      <c r="V23" s="231">
        <f>ROUND(E23*U23,2)</f>
        <v>0</v>
      </c>
      <c r="W23" s="231"/>
      <c r="X23" s="231" t="s">
        <v>215</v>
      </c>
      <c r="Y23" s="231" t="s">
        <v>177</v>
      </c>
      <c r="Z23" s="210"/>
      <c r="AA23" s="210"/>
      <c r="AB23" s="210"/>
      <c r="AC23" s="210"/>
      <c r="AD23" s="210"/>
      <c r="AE23" s="210"/>
      <c r="AF23" s="210"/>
      <c r="AG23" s="210" t="s">
        <v>546</v>
      </c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</row>
    <row r="24" spans="1:60" outlineLevel="1" x14ac:dyDescent="0.25">
      <c r="A24" s="252">
        <v>14</v>
      </c>
      <c r="B24" s="253" t="s">
        <v>780</v>
      </c>
      <c r="C24" s="266" t="s">
        <v>781</v>
      </c>
      <c r="D24" s="254" t="s">
        <v>557</v>
      </c>
      <c r="E24" s="255">
        <v>17</v>
      </c>
      <c r="F24" s="256"/>
      <c r="G24" s="257">
        <f>ROUND(E24*F24,2)</f>
        <v>0</v>
      </c>
      <c r="H24" s="256"/>
      <c r="I24" s="257">
        <f>ROUND(E24*H24,2)</f>
        <v>0</v>
      </c>
      <c r="J24" s="256"/>
      <c r="K24" s="257">
        <f>ROUND(E24*J24,2)</f>
        <v>0</v>
      </c>
      <c r="L24" s="257">
        <v>21</v>
      </c>
      <c r="M24" s="257">
        <f>G24*(1+L24/100)</f>
        <v>0</v>
      </c>
      <c r="N24" s="255">
        <v>0</v>
      </c>
      <c r="O24" s="255">
        <f>ROUND(E24*N24,2)</f>
        <v>0</v>
      </c>
      <c r="P24" s="255">
        <v>0</v>
      </c>
      <c r="Q24" s="255">
        <f>ROUND(E24*P24,2)</f>
        <v>0</v>
      </c>
      <c r="R24" s="257"/>
      <c r="S24" s="257" t="s">
        <v>298</v>
      </c>
      <c r="T24" s="258" t="s">
        <v>299</v>
      </c>
      <c r="U24" s="231">
        <v>0</v>
      </c>
      <c r="V24" s="231">
        <f>ROUND(E24*U24,2)</f>
        <v>0</v>
      </c>
      <c r="W24" s="231"/>
      <c r="X24" s="231" t="s">
        <v>176</v>
      </c>
      <c r="Y24" s="231" t="s">
        <v>177</v>
      </c>
      <c r="Z24" s="210"/>
      <c r="AA24" s="210"/>
      <c r="AB24" s="210"/>
      <c r="AC24" s="210"/>
      <c r="AD24" s="210"/>
      <c r="AE24" s="210"/>
      <c r="AF24" s="210"/>
      <c r="AG24" s="210" t="s">
        <v>544</v>
      </c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</row>
    <row r="25" spans="1:60" ht="20.399999999999999" outlineLevel="1" x14ac:dyDescent="0.25">
      <c r="A25" s="252">
        <v>15</v>
      </c>
      <c r="B25" s="253" t="s">
        <v>782</v>
      </c>
      <c r="C25" s="266" t="s">
        <v>783</v>
      </c>
      <c r="D25" s="254" t="s">
        <v>773</v>
      </c>
      <c r="E25" s="255">
        <v>17</v>
      </c>
      <c r="F25" s="256"/>
      <c r="G25" s="257">
        <f>ROUND(E25*F25,2)</f>
        <v>0</v>
      </c>
      <c r="H25" s="256"/>
      <c r="I25" s="257">
        <f>ROUND(E25*H25,2)</f>
        <v>0</v>
      </c>
      <c r="J25" s="256"/>
      <c r="K25" s="257">
        <f>ROUND(E25*J25,2)</f>
        <v>0</v>
      </c>
      <c r="L25" s="257">
        <v>21</v>
      </c>
      <c r="M25" s="257">
        <f>G25*(1+L25/100)</f>
        <v>0</v>
      </c>
      <c r="N25" s="255">
        <v>0</v>
      </c>
      <c r="O25" s="255">
        <f>ROUND(E25*N25,2)</f>
        <v>0</v>
      </c>
      <c r="P25" s="255">
        <v>0</v>
      </c>
      <c r="Q25" s="255">
        <f>ROUND(E25*P25,2)</f>
        <v>0</v>
      </c>
      <c r="R25" s="257"/>
      <c r="S25" s="257" t="s">
        <v>298</v>
      </c>
      <c r="T25" s="258" t="s">
        <v>299</v>
      </c>
      <c r="U25" s="231">
        <v>0</v>
      </c>
      <c r="V25" s="231">
        <f>ROUND(E25*U25,2)</f>
        <v>0</v>
      </c>
      <c r="W25" s="231"/>
      <c r="X25" s="231" t="s">
        <v>215</v>
      </c>
      <c r="Y25" s="231" t="s">
        <v>177</v>
      </c>
      <c r="Z25" s="210"/>
      <c r="AA25" s="210"/>
      <c r="AB25" s="210"/>
      <c r="AC25" s="210"/>
      <c r="AD25" s="210"/>
      <c r="AE25" s="210"/>
      <c r="AF25" s="210"/>
      <c r="AG25" s="210" t="s">
        <v>546</v>
      </c>
      <c r="AH25" s="210"/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</row>
    <row r="26" spans="1:60" outlineLevel="1" x14ac:dyDescent="0.25">
      <c r="A26" s="252">
        <v>16</v>
      </c>
      <c r="B26" s="253" t="s">
        <v>784</v>
      </c>
      <c r="C26" s="266" t="s">
        <v>785</v>
      </c>
      <c r="D26" s="254" t="s">
        <v>557</v>
      </c>
      <c r="E26" s="255">
        <v>3</v>
      </c>
      <c r="F26" s="256"/>
      <c r="G26" s="257">
        <f>ROUND(E26*F26,2)</f>
        <v>0</v>
      </c>
      <c r="H26" s="256"/>
      <c r="I26" s="257">
        <f>ROUND(E26*H26,2)</f>
        <v>0</v>
      </c>
      <c r="J26" s="256"/>
      <c r="K26" s="257">
        <f>ROUND(E26*J26,2)</f>
        <v>0</v>
      </c>
      <c r="L26" s="257">
        <v>21</v>
      </c>
      <c r="M26" s="257">
        <f>G26*(1+L26/100)</f>
        <v>0</v>
      </c>
      <c r="N26" s="255">
        <v>0</v>
      </c>
      <c r="O26" s="255">
        <f>ROUND(E26*N26,2)</f>
        <v>0</v>
      </c>
      <c r="P26" s="255">
        <v>0</v>
      </c>
      <c r="Q26" s="255">
        <f>ROUND(E26*P26,2)</f>
        <v>0</v>
      </c>
      <c r="R26" s="257"/>
      <c r="S26" s="257" t="s">
        <v>298</v>
      </c>
      <c r="T26" s="258" t="s">
        <v>299</v>
      </c>
      <c r="U26" s="231">
        <v>0</v>
      </c>
      <c r="V26" s="231">
        <f>ROUND(E26*U26,2)</f>
        <v>0</v>
      </c>
      <c r="W26" s="231"/>
      <c r="X26" s="231" t="s">
        <v>176</v>
      </c>
      <c r="Y26" s="231" t="s">
        <v>177</v>
      </c>
      <c r="Z26" s="210"/>
      <c r="AA26" s="210"/>
      <c r="AB26" s="210"/>
      <c r="AC26" s="210"/>
      <c r="AD26" s="210"/>
      <c r="AE26" s="210"/>
      <c r="AF26" s="210"/>
      <c r="AG26" s="210" t="s">
        <v>544</v>
      </c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</row>
    <row r="27" spans="1:60" x14ac:dyDescent="0.25">
      <c r="A27" s="236" t="s">
        <v>170</v>
      </c>
      <c r="B27" s="237" t="s">
        <v>86</v>
      </c>
      <c r="C27" s="261" t="s">
        <v>133</v>
      </c>
      <c r="D27" s="238"/>
      <c r="E27" s="239"/>
      <c r="F27" s="240"/>
      <c r="G27" s="240">
        <f>SUMIF(AG28:AG31,"&lt;&gt;NOR",G28:G31)</f>
        <v>0</v>
      </c>
      <c r="H27" s="240"/>
      <c r="I27" s="240">
        <f>SUM(I28:I31)</f>
        <v>0</v>
      </c>
      <c r="J27" s="240"/>
      <c r="K27" s="240">
        <f>SUM(K28:K31)</f>
        <v>0</v>
      </c>
      <c r="L27" s="240"/>
      <c r="M27" s="240">
        <f>SUM(M28:M31)</f>
        <v>0</v>
      </c>
      <c r="N27" s="239"/>
      <c r="O27" s="239">
        <f>SUM(O28:O31)</f>
        <v>0</v>
      </c>
      <c r="P27" s="239"/>
      <c r="Q27" s="239">
        <f>SUM(Q28:Q31)</f>
        <v>0</v>
      </c>
      <c r="R27" s="240"/>
      <c r="S27" s="240"/>
      <c r="T27" s="241"/>
      <c r="U27" s="235"/>
      <c r="V27" s="235">
        <f>SUM(V28:V31)</f>
        <v>0</v>
      </c>
      <c r="W27" s="235"/>
      <c r="X27" s="235"/>
      <c r="Y27" s="235"/>
      <c r="AG27" t="s">
        <v>171</v>
      </c>
    </row>
    <row r="28" spans="1:60" outlineLevel="1" x14ac:dyDescent="0.25">
      <c r="A28" s="252">
        <v>17</v>
      </c>
      <c r="B28" s="253" t="s">
        <v>786</v>
      </c>
      <c r="C28" s="266" t="s">
        <v>787</v>
      </c>
      <c r="D28" s="254" t="s">
        <v>557</v>
      </c>
      <c r="E28" s="255">
        <v>1</v>
      </c>
      <c r="F28" s="256"/>
      <c r="G28" s="257">
        <f>ROUND(E28*F28,2)</f>
        <v>0</v>
      </c>
      <c r="H28" s="256"/>
      <c r="I28" s="257">
        <f>ROUND(E28*H28,2)</f>
        <v>0</v>
      </c>
      <c r="J28" s="256"/>
      <c r="K28" s="257">
        <f>ROUND(E28*J28,2)</f>
        <v>0</v>
      </c>
      <c r="L28" s="257">
        <v>21</v>
      </c>
      <c r="M28" s="257">
        <f>G28*(1+L28/100)</f>
        <v>0</v>
      </c>
      <c r="N28" s="255">
        <v>0</v>
      </c>
      <c r="O28" s="255">
        <f>ROUND(E28*N28,2)</f>
        <v>0</v>
      </c>
      <c r="P28" s="255">
        <v>0</v>
      </c>
      <c r="Q28" s="255">
        <f>ROUND(E28*P28,2)</f>
        <v>0</v>
      </c>
      <c r="R28" s="257"/>
      <c r="S28" s="257" t="s">
        <v>298</v>
      </c>
      <c r="T28" s="258" t="s">
        <v>299</v>
      </c>
      <c r="U28" s="231">
        <v>0</v>
      </c>
      <c r="V28" s="231">
        <f>ROUND(E28*U28,2)</f>
        <v>0</v>
      </c>
      <c r="W28" s="231"/>
      <c r="X28" s="231" t="s">
        <v>176</v>
      </c>
      <c r="Y28" s="231" t="s">
        <v>177</v>
      </c>
      <c r="Z28" s="210"/>
      <c r="AA28" s="210"/>
      <c r="AB28" s="210"/>
      <c r="AC28" s="210"/>
      <c r="AD28" s="210"/>
      <c r="AE28" s="210"/>
      <c r="AF28" s="210"/>
      <c r="AG28" s="210" t="s">
        <v>544</v>
      </c>
      <c r="AH28" s="210"/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</row>
    <row r="29" spans="1:60" ht="20.399999999999999" outlineLevel="1" x14ac:dyDescent="0.25">
      <c r="A29" s="252">
        <v>18</v>
      </c>
      <c r="B29" s="253" t="s">
        <v>788</v>
      </c>
      <c r="C29" s="266" t="s">
        <v>789</v>
      </c>
      <c r="D29" s="254" t="s">
        <v>557</v>
      </c>
      <c r="E29" s="255">
        <v>5</v>
      </c>
      <c r="F29" s="256"/>
      <c r="G29" s="257">
        <f>ROUND(E29*F29,2)</f>
        <v>0</v>
      </c>
      <c r="H29" s="256"/>
      <c r="I29" s="257">
        <f>ROUND(E29*H29,2)</f>
        <v>0</v>
      </c>
      <c r="J29" s="256"/>
      <c r="K29" s="257">
        <f>ROUND(E29*J29,2)</f>
        <v>0</v>
      </c>
      <c r="L29" s="257">
        <v>21</v>
      </c>
      <c r="M29" s="257">
        <f>G29*(1+L29/100)</f>
        <v>0</v>
      </c>
      <c r="N29" s="255">
        <v>0</v>
      </c>
      <c r="O29" s="255">
        <f>ROUND(E29*N29,2)</f>
        <v>0</v>
      </c>
      <c r="P29" s="255">
        <v>0</v>
      </c>
      <c r="Q29" s="255">
        <f>ROUND(E29*P29,2)</f>
        <v>0</v>
      </c>
      <c r="R29" s="257"/>
      <c r="S29" s="257" t="s">
        <v>298</v>
      </c>
      <c r="T29" s="258" t="s">
        <v>299</v>
      </c>
      <c r="U29" s="231">
        <v>0</v>
      </c>
      <c r="V29" s="231">
        <f>ROUND(E29*U29,2)</f>
        <v>0</v>
      </c>
      <c r="W29" s="231"/>
      <c r="X29" s="231" t="s">
        <v>176</v>
      </c>
      <c r="Y29" s="231" t="s">
        <v>177</v>
      </c>
      <c r="Z29" s="210"/>
      <c r="AA29" s="210"/>
      <c r="AB29" s="210"/>
      <c r="AC29" s="210"/>
      <c r="AD29" s="210"/>
      <c r="AE29" s="210"/>
      <c r="AF29" s="210"/>
      <c r="AG29" s="210" t="s">
        <v>544</v>
      </c>
      <c r="AH29" s="210"/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0"/>
      <c r="BF29" s="210"/>
      <c r="BG29" s="210"/>
      <c r="BH29" s="210"/>
    </row>
    <row r="30" spans="1:60" outlineLevel="1" x14ac:dyDescent="0.25">
      <c r="A30" s="252">
        <v>19</v>
      </c>
      <c r="B30" s="253" t="s">
        <v>790</v>
      </c>
      <c r="C30" s="266" t="s">
        <v>791</v>
      </c>
      <c r="D30" s="254" t="s">
        <v>582</v>
      </c>
      <c r="E30" s="255">
        <v>1</v>
      </c>
      <c r="F30" s="256"/>
      <c r="G30" s="257">
        <f>ROUND(E30*F30,2)</f>
        <v>0</v>
      </c>
      <c r="H30" s="256"/>
      <c r="I30" s="257">
        <f>ROUND(E30*H30,2)</f>
        <v>0</v>
      </c>
      <c r="J30" s="256"/>
      <c r="K30" s="257">
        <f>ROUND(E30*J30,2)</f>
        <v>0</v>
      </c>
      <c r="L30" s="257">
        <v>21</v>
      </c>
      <c r="M30" s="257">
        <f>G30*(1+L30/100)</f>
        <v>0</v>
      </c>
      <c r="N30" s="255">
        <v>0</v>
      </c>
      <c r="O30" s="255">
        <f>ROUND(E30*N30,2)</f>
        <v>0</v>
      </c>
      <c r="P30" s="255">
        <v>0</v>
      </c>
      <c r="Q30" s="255">
        <f>ROUND(E30*P30,2)</f>
        <v>0</v>
      </c>
      <c r="R30" s="257"/>
      <c r="S30" s="257" t="s">
        <v>298</v>
      </c>
      <c r="T30" s="258" t="s">
        <v>299</v>
      </c>
      <c r="U30" s="231">
        <v>0</v>
      </c>
      <c r="V30" s="231">
        <f>ROUND(E30*U30,2)</f>
        <v>0</v>
      </c>
      <c r="W30" s="231"/>
      <c r="X30" s="231" t="s">
        <v>215</v>
      </c>
      <c r="Y30" s="231" t="s">
        <v>177</v>
      </c>
      <c r="Z30" s="210"/>
      <c r="AA30" s="210"/>
      <c r="AB30" s="210"/>
      <c r="AC30" s="210"/>
      <c r="AD30" s="210"/>
      <c r="AE30" s="210"/>
      <c r="AF30" s="210"/>
      <c r="AG30" s="210" t="s">
        <v>546</v>
      </c>
      <c r="AH30" s="210"/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</row>
    <row r="31" spans="1:60" outlineLevel="1" x14ac:dyDescent="0.25">
      <c r="A31" s="252">
        <v>20</v>
      </c>
      <c r="B31" s="253" t="s">
        <v>792</v>
      </c>
      <c r="C31" s="266" t="s">
        <v>793</v>
      </c>
      <c r="D31" s="254" t="s">
        <v>748</v>
      </c>
      <c r="E31" s="255">
        <v>4</v>
      </c>
      <c r="F31" s="256"/>
      <c r="G31" s="257">
        <f>ROUND(E31*F31,2)</f>
        <v>0</v>
      </c>
      <c r="H31" s="256"/>
      <c r="I31" s="257">
        <f>ROUND(E31*H31,2)</f>
        <v>0</v>
      </c>
      <c r="J31" s="256"/>
      <c r="K31" s="257">
        <f>ROUND(E31*J31,2)</f>
        <v>0</v>
      </c>
      <c r="L31" s="257">
        <v>21</v>
      </c>
      <c r="M31" s="257">
        <f>G31*(1+L31/100)</f>
        <v>0</v>
      </c>
      <c r="N31" s="255">
        <v>0</v>
      </c>
      <c r="O31" s="255">
        <f>ROUND(E31*N31,2)</f>
        <v>0</v>
      </c>
      <c r="P31" s="255">
        <v>0</v>
      </c>
      <c r="Q31" s="255">
        <f>ROUND(E31*P31,2)</f>
        <v>0</v>
      </c>
      <c r="R31" s="257"/>
      <c r="S31" s="257" t="s">
        <v>298</v>
      </c>
      <c r="T31" s="258" t="s">
        <v>299</v>
      </c>
      <c r="U31" s="231">
        <v>0</v>
      </c>
      <c r="V31" s="231">
        <f>ROUND(E31*U31,2)</f>
        <v>0</v>
      </c>
      <c r="W31" s="231"/>
      <c r="X31" s="231" t="s">
        <v>176</v>
      </c>
      <c r="Y31" s="231" t="s">
        <v>177</v>
      </c>
      <c r="Z31" s="210"/>
      <c r="AA31" s="210"/>
      <c r="AB31" s="210"/>
      <c r="AC31" s="210"/>
      <c r="AD31" s="210"/>
      <c r="AE31" s="210"/>
      <c r="AF31" s="210"/>
      <c r="AG31" s="210" t="s">
        <v>544</v>
      </c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</row>
    <row r="32" spans="1:60" x14ac:dyDescent="0.25">
      <c r="A32" s="236" t="s">
        <v>170</v>
      </c>
      <c r="B32" s="237" t="s">
        <v>134</v>
      </c>
      <c r="C32" s="261" t="s">
        <v>135</v>
      </c>
      <c r="D32" s="238"/>
      <c r="E32" s="239"/>
      <c r="F32" s="240"/>
      <c r="G32" s="240">
        <f>SUMIF(AG33:AG42,"&lt;&gt;NOR",G33:G42)</f>
        <v>0</v>
      </c>
      <c r="H32" s="240"/>
      <c r="I32" s="240">
        <f>SUM(I33:I42)</f>
        <v>0</v>
      </c>
      <c r="J32" s="240"/>
      <c r="K32" s="240">
        <f>SUM(K33:K42)</f>
        <v>0</v>
      </c>
      <c r="L32" s="240"/>
      <c r="M32" s="240">
        <f>SUM(M33:M42)</f>
        <v>0</v>
      </c>
      <c r="N32" s="239"/>
      <c r="O32" s="239">
        <f>SUM(O33:O42)</f>
        <v>0</v>
      </c>
      <c r="P32" s="239"/>
      <c r="Q32" s="239">
        <f>SUM(Q33:Q42)</f>
        <v>0</v>
      </c>
      <c r="R32" s="240"/>
      <c r="S32" s="240"/>
      <c r="T32" s="241"/>
      <c r="U32" s="235"/>
      <c r="V32" s="235">
        <f>SUM(V33:V42)</f>
        <v>0</v>
      </c>
      <c r="W32" s="235"/>
      <c r="X32" s="235"/>
      <c r="Y32" s="235"/>
      <c r="AG32" t="s">
        <v>171</v>
      </c>
    </row>
    <row r="33" spans="1:60" outlineLevel="1" x14ac:dyDescent="0.25">
      <c r="A33" s="252">
        <v>21</v>
      </c>
      <c r="B33" s="253" t="s">
        <v>794</v>
      </c>
      <c r="C33" s="266" t="s">
        <v>795</v>
      </c>
      <c r="D33" s="254" t="s">
        <v>557</v>
      </c>
      <c r="E33" s="255">
        <v>1</v>
      </c>
      <c r="F33" s="256"/>
      <c r="G33" s="257">
        <f>ROUND(E33*F33,2)</f>
        <v>0</v>
      </c>
      <c r="H33" s="256"/>
      <c r="I33" s="257">
        <f>ROUND(E33*H33,2)</f>
        <v>0</v>
      </c>
      <c r="J33" s="256"/>
      <c r="K33" s="257">
        <f>ROUND(E33*J33,2)</f>
        <v>0</v>
      </c>
      <c r="L33" s="257">
        <v>21</v>
      </c>
      <c r="M33" s="257">
        <f>G33*(1+L33/100)</f>
        <v>0</v>
      </c>
      <c r="N33" s="255">
        <v>0</v>
      </c>
      <c r="O33" s="255">
        <f>ROUND(E33*N33,2)</f>
        <v>0</v>
      </c>
      <c r="P33" s="255">
        <v>0</v>
      </c>
      <c r="Q33" s="255">
        <f>ROUND(E33*P33,2)</f>
        <v>0</v>
      </c>
      <c r="R33" s="257"/>
      <c r="S33" s="257" t="s">
        <v>298</v>
      </c>
      <c r="T33" s="258" t="s">
        <v>299</v>
      </c>
      <c r="U33" s="231">
        <v>0</v>
      </c>
      <c r="V33" s="231">
        <f>ROUND(E33*U33,2)</f>
        <v>0</v>
      </c>
      <c r="W33" s="231"/>
      <c r="X33" s="231" t="s">
        <v>215</v>
      </c>
      <c r="Y33" s="231" t="s">
        <v>177</v>
      </c>
      <c r="Z33" s="210"/>
      <c r="AA33" s="210"/>
      <c r="AB33" s="210"/>
      <c r="AC33" s="210"/>
      <c r="AD33" s="210"/>
      <c r="AE33" s="210"/>
      <c r="AF33" s="210"/>
      <c r="AG33" s="210" t="s">
        <v>546</v>
      </c>
      <c r="AH33" s="210"/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10"/>
      <c r="BB33" s="210"/>
      <c r="BC33" s="210"/>
      <c r="BD33" s="210"/>
      <c r="BE33" s="210"/>
      <c r="BF33" s="210"/>
      <c r="BG33" s="210"/>
      <c r="BH33" s="210"/>
    </row>
    <row r="34" spans="1:60" ht="20.399999999999999" outlineLevel="1" x14ac:dyDescent="0.25">
      <c r="A34" s="252">
        <v>22</v>
      </c>
      <c r="B34" s="253" t="s">
        <v>790</v>
      </c>
      <c r="C34" s="266" t="s">
        <v>796</v>
      </c>
      <c r="D34" s="254" t="s">
        <v>582</v>
      </c>
      <c r="E34" s="255">
        <v>1</v>
      </c>
      <c r="F34" s="256"/>
      <c r="G34" s="257">
        <f>ROUND(E34*F34,2)</f>
        <v>0</v>
      </c>
      <c r="H34" s="256"/>
      <c r="I34" s="257">
        <f>ROUND(E34*H34,2)</f>
        <v>0</v>
      </c>
      <c r="J34" s="256"/>
      <c r="K34" s="257">
        <f>ROUND(E34*J34,2)</f>
        <v>0</v>
      </c>
      <c r="L34" s="257">
        <v>21</v>
      </c>
      <c r="M34" s="257">
        <f>G34*(1+L34/100)</f>
        <v>0</v>
      </c>
      <c r="N34" s="255">
        <v>0</v>
      </c>
      <c r="O34" s="255">
        <f>ROUND(E34*N34,2)</f>
        <v>0</v>
      </c>
      <c r="P34" s="255">
        <v>0</v>
      </c>
      <c r="Q34" s="255">
        <f>ROUND(E34*P34,2)</f>
        <v>0</v>
      </c>
      <c r="R34" s="257"/>
      <c r="S34" s="257" t="s">
        <v>298</v>
      </c>
      <c r="T34" s="258" t="s">
        <v>299</v>
      </c>
      <c r="U34" s="231">
        <v>0</v>
      </c>
      <c r="V34" s="231">
        <f>ROUND(E34*U34,2)</f>
        <v>0</v>
      </c>
      <c r="W34" s="231"/>
      <c r="X34" s="231" t="s">
        <v>548</v>
      </c>
      <c r="Y34" s="231" t="s">
        <v>177</v>
      </c>
      <c r="Z34" s="210"/>
      <c r="AA34" s="210"/>
      <c r="AB34" s="210"/>
      <c r="AC34" s="210"/>
      <c r="AD34" s="210"/>
      <c r="AE34" s="210"/>
      <c r="AF34" s="210"/>
      <c r="AG34" s="210" t="s">
        <v>549</v>
      </c>
      <c r="AH34" s="210"/>
      <c r="AI34" s="210"/>
      <c r="AJ34" s="210"/>
      <c r="AK34" s="210"/>
      <c r="AL34" s="210"/>
      <c r="AM34" s="210"/>
      <c r="AN34" s="210"/>
      <c r="AO34" s="210"/>
      <c r="AP34" s="210"/>
      <c r="AQ34" s="210"/>
      <c r="AR34" s="210"/>
      <c r="AS34" s="210"/>
      <c r="AT34" s="210"/>
      <c r="AU34" s="210"/>
      <c r="AV34" s="210"/>
      <c r="AW34" s="210"/>
      <c r="AX34" s="210"/>
      <c r="AY34" s="210"/>
      <c r="AZ34" s="210"/>
      <c r="BA34" s="210"/>
      <c r="BB34" s="210"/>
      <c r="BC34" s="210"/>
      <c r="BD34" s="210"/>
      <c r="BE34" s="210"/>
      <c r="BF34" s="210"/>
      <c r="BG34" s="210"/>
      <c r="BH34" s="210"/>
    </row>
    <row r="35" spans="1:60" outlineLevel="1" x14ac:dyDescent="0.25">
      <c r="A35" s="252">
        <v>23</v>
      </c>
      <c r="B35" s="253" t="s">
        <v>797</v>
      </c>
      <c r="C35" s="266" t="s">
        <v>798</v>
      </c>
      <c r="D35" s="254" t="s">
        <v>582</v>
      </c>
      <c r="E35" s="255">
        <v>1</v>
      </c>
      <c r="F35" s="256"/>
      <c r="G35" s="257">
        <f>ROUND(E35*F35,2)</f>
        <v>0</v>
      </c>
      <c r="H35" s="256"/>
      <c r="I35" s="257">
        <f>ROUND(E35*H35,2)</f>
        <v>0</v>
      </c>
      <c r="J35" s="256"/>
      <c r="K35" s="257">
        <f>ROUND(E35*J35,2)</f>
        <v>0</v>
      </c>
      <c r="L35" s="257">
        <v>21</v>
      </c>
      <c r="M35" s="257">
        <f>G35*(1+L35/100)</f>
        <v>0</v>
      </c>
      <c r="N35" s="255">
        <v>0</v>
      </c>
      <c r="O35" s="255">
        <f>ROUND(E35*N35,2)</f>
        <v>0</v>
      </c>
      <c r="P35" s="255">
        <v>0</v>
      </c>
      <c r="Q35" s="255">
        <f>ROUND(E35*P35,2)</f>
        <v>0</v>
      </c>
      <c r="R35" s="257"/>
      <c r="S35" s="257" t="s">
        <v>298</v>
      </c>
      <c r="T35" s="258" t="s">
        <v>299</v>
      </c>
      <c r="U35" s="231">
        <v>0</v>
      </c>
      <c r="V35" s="231">
        <f>ROUND(E35*U35,2)</f>
        <v>0</v>
      </c>
      <c r="W35" s="231"/>
      <c r="X35" s="231" t="s">
        <v>176</v>
      </c>
      <c r="Y35" s="231" t="s">
        <v>177</v>
      </c>
      <c r="Z35" s="210"/>
      <c r="AA35" s="210"/>
      <c r="AB35" s="210"/>
      <c r="AC35" s="210"/>
      <c r="AD35" s="210"/>
      <c r="AE35" s="210"/>
      <c r="AF35" s="210"/>
      <c r="AG35" s="210" t="s">
        <v>544</v>
      </c>
      <c r="AH35" s="210"/>
      <c r="AI35" s="210"/>
      <c r="AJ35" s="210"/>
      <c r="AK35" s="210"/>
      <c r="AL35" s="210"/>
      <c r="AM35" s="210"/>
      <c r="AN35" s="210"/>
      <c r="AO35" s="210"/>
      <c r="AP35" s="210"/>
      <c r="AQ35" s="210"/>
      <c r="AR35" s="210"/>
      <c r="AS35" s="210"/>
      <c r="AT35" s="210"/>
      <c r="AU35" s="210"/>
      <c r="AV35" s="210"/>
      <c r="AW35" s="210"/>
      <c r="AX35" s="210"/>
      <c r="AY35" s="210"/>
      <c r="AZ35" s="210"/>
      <c r="BA35" s="210"/>
      <c r="BB35" s="210"/>
      <c r="BC35" s="210"/>
      <c r="BD35" s="210"/>
      <c r="BE35" s="210"/>
      <c r="BF35" s="210"/>
      <c r="BG35" s="210"/>
      <c r="BH35" s="210"/>
    </row>
    <row r="36" spans="1:60" outlineLevel="1" x14ac:dyDescent="0.25">
      <c r="A36" s="252">
        <v>24</v>
      </c>
      <c r="B36" s="253" t="s">
        <v>799</v>
      </c>
      <c r="C36" s="266" t="s">
        <v>800</v>
      </c>
      <c r="D36" s="254" t="s">
        <v>773</v>
      </c>
      <c r="E36" s="255">
        <v>1</v>
      </c>
      <c r="F36" s="256"/>
      <c r="G36" s="257">
        <f>ROUND(E36*F36,2)</f>
        <v>0</v>
      </c>
      <c r="H36" s="256"/>
      <c r="I36" s="257">
        <f>ROUND(E36*H36,2)</f>
        <v>0</v>
      </c>
      <c r="J36" s="256"/>
      <c r="K36" s="257">
        <f>ROUND(E36*J36,2)</f>
        <v>0</v>
      </c>
      <c r="L36" s="257">
        <v>21</v>
      </c>
      <c r="M36" s="257">
        <f>G36*(1+L36/100)</f>
        <v>0</v>
      </c>
      <c r="N36" s="255">
        <v>0</v>
      </c>
      <c r="O36" s="255">
        <f>ROUND(E36*N36,2)</f>
        <v>0</v>
      </c>
      <c r="P36" s="255">
        <v>0</v>
      </c>
      <c r="Q36" s="255">
        <f>ROUND(E36*P36,2)</f>
        <v>0</v>
      </c>
      <c r="R36" s="257"/>
      <c r="S36" s="257" t="s">
        <v>298</v>
      </c>
      <c r="T36" s="258" t="s">
        <v>299</v>
      </c>
      <c r="U36" s="231">
        <v>0</v>
      </c>
      <c r="V36" s="231">
        <f>ROUND(E36*U36,2)</f>
        <v>0</v>
      </c>
      <c r="W36" s="231"/>
      <c r="X36" s="231" t="s">
        <v>176</v>
      </c>
      <c r="Y36" s="231" t="s">
        <v>177</v>
      </c>
      <c r="Z36" s="210"/>
      <c r="AA36" s="210"/>
      <c r="AB36" s="210"/>
      <c r="AC36" s="210"/>
      <c r="AD36" s="210"/>
      <c r="AE36" s="210"/>
      <c r="AF36" s="210"/>
      <c r="AG36" s="210" t="s">
        <v>544</v>
      </c>
      <c r="AH36" s="210"/>
      <c r="AI36" s="210"/>
      <c r="AJ36" s="210"/>
      <c r="AK36" s="210"/>
      <c r="AL36" s="210"/>
      <c r="AM36" s="210"/>
      <c r="AN36" s="210"/>
      <c r="AO36" s="210"/>
      <c r="AP36" s="210"/>
      <c r="AQ36" s="210"/>
      <c r="AR36" s="210"/>
      <c r="AS36" s="210"/>
      <c r="AT36" s="210"/>
      <c r="AU36" s="210"/>
      <c r="AV36" s="210"/>
      <c r="AW36" s="210"/>
      <c r="AX36" s="210"/>
      <c r="AY36" s="210"/>
      <c r="AZ36" s="210"/>
      <c r="BA36" s="210"/>
      <c r="BB36" s="210"/>
      <c r="BC36" s="210"/>
      <c r="BD36" s="210"/>
      <c r="BE36" s="210"/>
      <c r="BF36" s="210"/>
      <c r="BG36" s="210"/>
      <c r="BH36" s="210"/>
    </row>
    <row r="37" spans="1:60" outlineLevel="1" x14ac:dyDescent="0.25">
      <c r="A37" s="252">
        <v>25</v>
      </c>
      <c r="B37" s="253" t="s">
        <v>786</v>
      </c>
      <c r="C37" s="266" t="s">
        <v>801</v>
      </c>
      <c r="D37" s="254" t="s">
        <v>557</v>
      </c>
      <c r="E37" s="255">
        <v>3</v>
      </c>
      <c r="F37" s="256"/>
      <c r="G37" s="257">
        <f>ROUND(E37*F37,2)</f>
        <v>0</v>
      </c>
      <c r="H37" s="256"/>
      <c r="I37" s="257">
        <f>ROUND(E37*H37,2)</f>
        <v>0</v>
      </c>
      <c r="J37" s="256"/>
      <c r="K37" s="257">
        <f>ROUND(E37*J37,2)</f>
        <v>0</v>
      </c>
      <c r="L37" s="257">
        <v>21</v>
      </c>
      <c r="M37" s="257">
        <f>G37*(1+L37/100)</f>
        <v>0</v>
      </c>
      <c r="N37" s="255">
        <v>0</v>
      </c>
      <c r="O37" s="255">
        <f>ROUND(E37*N37,2)</f>
        <v>0</v>
      </c>
      <c r="P37" s="255">
        <v>0</v>
      </c>
      <c r="Q37" s="255">
        <f>ROUND(E37*P37,2)</f>
        <v>0</v>
      </c>
      <c r="R37" s="257"/>
      <c r="S37" s="257" t="s">
        <v>298</v>
      </c>
      <c r="T37" s="258" t="s">
        <v>299</v>
      </c>
      <c r="U37" s="231">
        <v>0</v>
      </c>
      <c r="V37" s="231">
        <f>ROUND(E37*U37,2)</f>
        <v>0</v>
      </c>
      <c r="W37" s="231"/>
      <c r="X37" s="231" t="s">
        <v>548</v>
      </c>
      <c r="Y37" s="231" t="s">
        <v>177</v>
      </c>
      <c r="Z37" s="210"/>
      <c r="AA37" s="210"/>
      <c r="AB37" s="210"/>
      <c r="AC37" s="210"/>
      <c r="AD37" s="210"/>
      <c r="AE37" s="210"/>
      <c r="AF37" s="210"/>
      <c r="AG37" s="210" t="s">
        <v>642</v>
      </c>
      <c r="AH37" s="210"/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0"/>
      <c r="BA37" s="210"/>
      <c r="BB37" s="210"/>
      <c r="BC37" s="210"/>
      <c r="BD37" s="210"/>
      <c r="BE37" s="210"/>
      <c r="BF37" s="210"/>
      <c r="BG37" s="210"/>
      <c r="BH37" s="210"/>
    </row>
    <row r="38" spans="1:60" outlineLevel="1" x14ac:dyDescent="0.25">
      <c r="A38" s="252">
        <v>26</v>
      </c>
      <c r="B38" s="253" t="s">
        <v>786</v>
      </c>
      <c r="C38" s="266" t="s">
        <v>802</v>
      </c>
      <c r="D38" s="254" t="s">
        <v>557</v>
      </c>
      <c r="E38" s="255">
        <v>1</v>
      </c>
      <c r="F38" s="256"/>
      <c r="G38" s="257">
        <f>ROUND(E38*F38,2)</f>
        <v>0</v>
      </c>
      <c r="H38" s="256"/>
      <c r="I38" s="257">
        <f>ROUND(E38*H38,2)</f>
        <v>0</v>
      </c>
      <c r="J38" s="256"/>
      <c r="K38" s="257">
        <f>ROUND(E38*J38,2)</f>
        <v>0</v>
      </c>
      <c r="L38" s="257">
        <v>21</v>
      </c>
      <c r="M38" s="257">
        <f>G38*(1+L38/100)</f>
        <v>0</v>
      </c>
      <c r="N38" s="255">
        <v>0</v>
      </c>
      <c r="O38" s="255">
        <f>ROUND(E38*N38,2)</f>
        <v>0</v>
      </c>
      <c r="P38" s="255">
        <v>0</v>
      </c>
      <c r="Q38" s="255">
        <f>ROUND(E38*P38,2)</f>
        <v>0</v>
      </c>
      <c r="R38" s="257"/>
      <c r="S38" s="257" t="s">
        <v>298</v>
      </c>
      <c r="T38" s="258" t="s">
        <v>299</v>
      </c>
      <c r="U38" s="231">
        <v>0</v>
      </c>
      <c r="V38" s="231">
        <f>ROUND(E38*U38,2)</f>
        <v>0</v>
      </c>
      <c r="W38" s="231"/>
      <c r="X38" s="231" t="s">
        <v>548</v>
      </c>
      <c r="Y38" s="231" t="s">
        <v>177</v>
      </c>
      <c r="Z38" s="210"/>
      <c r="AA38" s="210"/>
      <c r="AB38" s="210"/>
      <c r="AC38" s="210"/>
      <c r="AD38" s="210"/>
      <c r="AE38" s="210"/>
      <c r="AF38" s="210"/>
      <c r="AG38" s="210" t="s">
        <v>642</v>
      </c>
      <c r="AH38" s="210"/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10"/>
      <c r="BB38" s="210"/>
      <c r="BC38" s="210"/>
      <c r="BD38" s="210"/>
      <c r="BE38" s="210"/>
      <c r="BF38" s="210"/>
      <c r="BG38" s="210"/>
      <c r="BH38" s="210"/>
    </row>
    <row r="39" spans="1:60" ht="20.399999999999999" outlineLevel="1" x14ac:dyDescent="0.25">
      <c r="A39" s="252">
        <v>27</v>
      </c>
      <c r="B39" s="253" t="s">
        <v>803</v>
      </c>
      <c r="C39" s="266" t="s">
        <v>804</v>
      </c>
      <c r="D39" s="254" t="s">
        <v>557</v>
      </c>
      <c r="E39" s="255">
        <v>2</v>
      </c>
      <c r="F39" s="256"/>
      <c r="G39" s="257">
        <f>ROUND(E39*F39,2)</f>
        <v>0</v>
      </c>
      <c r="H39" s="256"/>
      <c r="I39" s="257">
        <f>ROUND(E39*H39,2)</f>
        <v>0</v>
      </c>
      <c r="J39" s="256"/>
      <c r="K39" s="257">
        <f>ROUND(E39*J39,2)</f>
        <v>0</v>
      </c>
      <c r="L39" s="257">
        <v>21</v>
      </c>
      <c r="M39" s="257">
        <f>G39*(1+L39/100)</f>
        <v>0</v>
      </c>
      <c r="N39" s="255">
        <v>0</v>
      </c>
      <c r="O39" s="255">
        <f>ROUND(E39*N39,2)</f>
        <v>0</v>
      </c>
      <c r="P39" s="255">
        <v>0</v>
      </c>
      <c r="Q39" s="255">
        <f>ROUND(E39*P39,2)</f>
        <v>0</v>
      </c>
      <c r="R39" s="257"/>
      <c r="S39" s="257" t="s">
        <v>298</v>
      </c>
      <c r="T39" s="258" t="s">
        <v>299</v>
      </c>
      <c r="U39" s="231">
        <v>0</v>
      </c>
      <c r="V39" s="231">
        <f>ROUND(E39*U39,2)</f>
        <v>0</v>
      </c>
      <c r="W39" s="231"/>
      <c r="X39" s="231" t="s">
        <v>176</v>
      </c>
      <c r="Y39" s="231" t="s">
        <v>177</v>
      </c>
      <c r="Z39" s="210"/>
      <c r="AA39" s="210"/>
      <c r="AB39" s="210"/>
      <c r="AC39" s="210"/>
      <c r="AD39" s="210"/>
      <c r="AE39" s="210"/>
      <c r="AF39" s="210"/>
      <c r="AG39" s="210" t="s">
        <v>544</v>
      </c>
      <c r="AH39" s="210"/>
      <c r="AI39" s="210"/>
      <c r="AJ39" s="210"/>
      <c r="AK39" s="210"/>
      <c r="AL39" s="210"/>
      <c r="AM39" s="210"/>
      <c r="AN39" s="210"/>
      <c r="AO39" s="210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10"/>
      <c r="BB39" s="210"/>
      <c r="BC39" s="210"/>
      <c r="BD39" s="210"/>
      <c r="BE39" s="210"/>
      <c r="BF39" s="210"/>
      <c r="BG39" s="210"/>
      <c r="BH39" s="210"/>
    </row>
    <row r="40" spans="1:60" ht="20.399999999999999" outlineLevel="1" x14ac:dyDescent="0.25">
      <c r="A40" s="252">
        <v>28</v>
      </c>
      <c r="B40" s="253" t="s">
        <v>805</v>
      </c>
      <c r="C40" s="266" t="s">
        <v>806</v>
      </c>
      <c r="D40" s="254" t="s">
        <v>557</v>
      </c>
      <c r="E40" s="255">
        <v>2</v>
      </c>
      <c r="F40" s="256"/>
      <c r="G40" s="257">
        <f>ROUND(E40*F40,2)</f>
        <v>0</v>
      </c>
      <c r="H40" s="256"/>
      <c r="I40" s="257">
        <f>ROUND(E40*H40,2)</f>
        <v>0</v>
      </c>
      <c r="J40" s="256"/>
      <c r="K40" s="257">
        <f>ROUND(E40*J40,2)</f>
        <v>0</v>
      </c>
      <c r="L40" s="257">
        <v>21</v>
      </c>
      <c r="M40" s="257">
        <f>G40*(1+L40/100)</f>
        <v>0</v>
      </c>
      <c r="N40" s="255">
        <v>0</v>
      </c>
      <c r="O40" s="255">
        <f>ROUND(E40*N40,2)</f>
        <v>0</v>
      </c>
      <c r="P40" s="255">
        <v>0</v>
      </c>
      <c r="Q40" s="255">
        <f>ROUND(E40*P40,2)</f>
        <v>0</v>
      </c>
      <c r="R40" s="257"/>
      <c r="S40" s="257" t="s">
        <v>298</v>
      </c>
      <c r="T40" s="258" t="s">
        <v>299</v>
      </c>
      <c r="U40" s="231">
        <v>0</v>
      </c>
      <c r="V40" s="231">
        <f>ROUND(E40*U40,2)</f>
        <v>0</v>
      </c>
      <c r="W40" s="231"/>
      <c r="X40" s="231" t="s">
        <v>176</v>
      </c>
      <c r="Y40" s="231" t="s">
        <v>177</v>
      </c>
      <c r="Z40" s="210"/>
      <c r="AA40" s="210"/>
      <c r="AB40" s="210"/>
      <c r="AC40" s="210"/>
      <c r="AD40" s="210"/>
      <c r="AE40" s="210"/>
      <c r="AF40" s="210"/>
      <c r="AG40" s="210" t="s">
        <v>544</v>
      </c>
      <c r="AH40" s="210"/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  <c r="AT40" s="210"/>
      <c r="AU40" s="210"/>
      <c r="AV40" s="210"/>
      <c r="AW40" s="210"/>
      <c r="AX40" s="210"/>
      <c r="AY40" s="210"/>
      <c r="AZ40" s="210"/>
      <c r="BA40" s="210"/>
      <c r="BB40" s="210"/>
      <c r="BC40" s="210"/>
      <c r="BD40" s="210"/>
      <c r="BE40" s="210"/>
      <c r="BF40" s="210"/>
      <c r="BG40" s="210"/>
      <c r="BH40" s="210"/>
    </row>
    <row r="41" spans="1:60" ht="20.399999999999999" outlineLevel="1" x14ac:dyDescent="0.25">
      <c r="A41" s="252">
        <v>29</v>
      </c>
      <c r="B41" s="253" t="s">
        <v>807</v>
      </c>
      <c r="C41" s="266" t="s">
        <v>808</v>
      </c>
      <c r="D41" s="254" t="s">
        <v>557</v>
      </c>
      <c r="E41" s="255">
        <v>12</v>
      </c>
      <c r="F41" s="256"/>
      <c r="G41" s="257">
        <f>ROUND(E41*F41,2)</f>
        <v>0</v>
      </c>
      <c r="H41" s="256"/>
      <c r="I41" s="257">
        <f>ROUND(E41*H41,2)</f>
        <v>0</v>
      </c>
      <c r="J41" s="256"/>
      <c r="K41" s="257">
        <f>ROUND(E41*J41,2)</f>
        <v>0</v>
      </c>
      <c r="L41" s="257">
        <v>21</v>
      </c>
      <c r="M41" s="257">
        <f>G41*(1+L41/100)</f>
        <v>0</v>
      </c>
      <c r="N41" s="255">
        <v>0</v>
      </c>
      <c r="O41" s="255">
        <f>ROUND(E41*N41,2)</f>
        <v>0</v>
      </c>
      <c r="P41" s="255">
        <v>0</v>
      </c>
      <c r="Q41" s="255">
        <f>ROUND(E41*P41,2)</f>
        <v>0</v>
      </c>
      <c r="R41" s="257"/>
      <c r="S41" s="257" t="s">
        <v>298</v>
      </c>
      <c r="T41" s="258" t="s">
        <v>299</v>
      </c>
      <c r="U41" s="231">
        <v>0</v>
      </c>
      <c r="V41" s="231">
        <f>ROUND(E41*U41,2)</f>
        <v>0</v>
      </c>
      <c r="W41" s="231"/>
      <c r="X41" s="231" t="s">
        <v>176</v>
      </c>
      <c r="Y41" s="231" t="s">
        <v>177</v>
      </c>
      <c r="Z41" s="210"/>
      <c r="AA41" s="210"/>
      <c r="AB41" s="210"/>
      <c r="AC41" s="210"/>
      <c r="AD41" s="210"/>
      <c r="AE41" s="210"/>
      <c r="AF41" s="210"/>
      <c r="AG41" s="210" t="s">
        <v>544</v>
      </c>
      <c r="AH41" s="210"/>
      <c r="AI41" s="210"/>
      <c r="AJ41" s="210"/>
      <c r="AK41" s="210"/>
      <c r="AL41" s="210"/>
      <c r="AM41" s="210"/>
      <c r="AN41" s="210"/>
      <c r="AO41" s="210"/>
      <c r="AP41" s="210"/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A41" s="210"/>
      <c r="BB41" s="210"/>
      <c r="BC41" s="210"/>
      <c r="BD41" s="210"/>
      <c r="BE41" s="210"/>
      <c r="BF41" s="210"/>
      <c r="BG41" s="210"/>
      <c r="BH41" s="210"/>
    </row>
    <row r="42" spans="1:60" ht="20.399999999999999" outlineLevel="1" x14ac:dyDescent="0.25">
      <c r="A42" s="252">
        <v>30</v>
      </c>
      <c r="B42" s="253" t="s">
        <v>809</v>
      </c>
      <c r="C42" s="266" t="s">
        <v>789</v>
      </c>
      <c r="D42" s="254" t="s">
        <v>557</v>
      </c>
      <c r="E42" s="255">
        <v>5</v>
      </c>
      <c r="F42" s="256"/>
      <c r="G42" s="257">
        <f>ROUND(E42*F42,2)</f>
        <v>0</v>
      </c>
      <c r="H42" s="256"/>
      <c r="I42" s="257">
        <f>ROUND(E42*H42,2)</f>
        <v>0</v>
      </c>
      <c r="J42" s="256"/>
      <c r="K42" s="257">
        <f>ROUND(E42*J42,2)</f>
        <v>0</v>
      </c>
      <c r="L42" s="257">
        <v>21</v>
      </c>
      <c r="M42" s="257">
        <f>G42*(1+L42/100)</f>
        <v>0</v>
      </c>
      <c r="N42" s="255">
        <v>0</v>
      </c>
      <c r="O42" s="255">
        <f>ROUND(E42*N42,2)</f>
        <v>0</v>
      </c>
      <c r="P42" s="255">
        <v>0</v>
      </c>
      <c r="Q42" s="255">
        <f>ROUND(E42*P42,2)</f>
        <v>0</v>
      </c>
      <c r="R42" s="257"/>
      <c r="S42" s="257" t="s">
        <v>298</v>
      </c>
      <c r="T42" s="258" t="s">
        <v>299</v>
      </c>
      <c r="U42" s="231">
        <v>0</v>
      </c>
      <c r="V42" s="231">
        <f>ROUND(E42*U42,2)</f>
        <v>0</v>
      </c>
      <c r="W42" s="231"/>
      <c r="X42" s="231" t="s">
        <v>176</v>
      </c>
      <c r="Y42" s="231" t="s">
        <v>177</v>
      </c>
      <c r="Z42" s="210"/>
      <c r="AA42" s="210"/>
      <c r="AB42" s="210"/>
      <c r="AC42" s="210"/>
      <c r="AD42" s="210"/>
      <c r="AE42" s="210"/>
      <c r="AF42" s="210"/>
      <c r="AG42" s="210" t="s">
        <v>544</v>
      </c>
      <c r="AH42" s="210"/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0"/>
      <c r="BB42" s="210"/>
      <c r="BC42" s="210"/>
      <c r="BD42" s="210"/>
      <c r="BE42" s="210"/>
      <c r="BF42" s="210"/>
      <c r="BG42" s="210"/>
      <c r="BH42" s="210"/>
    </row>
    <row r="43" spans="1:60" x14ac:dyDescent="0.25">
      <c r="A43" s="236" t="s">
        <v>170</v>
      </c>
      <c r="B43" s="237" t="s">
        <v>136</v>
      </c>
      <c r="C43" s="261" t="s">
        <v>138</v>
      </c>
      <c r="D43" s="238"/>
      <c r="E43" s="239"/>
      <c r="F43" s="240"/>
      <c r="G43" s="240">
        <f>SUMIF(AG44:AG54,"&lt;&gt;NOR",G44:G54)</f>
        <v>0</v>
      </c>
      <c r="H43" s="240"/>
      <c r="I43" s="240">
        <f>SUM(I44:I54)</f>
        <v>0</v>
      </c>
      <c r="J43" s="240"/>
      <c r="K43" s="240">
        <f>SUM(K44:K54)</f>
        <v>0</v>
      </c>
      <c r="L43" s="240"/>
      <c r="M43" s="240">
        <f>SUM(M44:M54)</f>
        <v>0</v>
      </c>
      <c r="N43" s="239"/>
      <c r="O43" s="239">
        <f>SUM(O44:O54)</f>
        <v>0</v>
      </c>
      <c r="P43" s="239"/>
      <c r="Q43" s="239">
        <f>SUM(Q44:Q54)</f>
        <v>0</v>
      </c>
      <c r="R43" s="240"/>
      <c r="S43" s="240"/>
      <c r="T43" s="241"/>
      <c r="U43" s="235"/>
      <c r="V43" s="235">
        <f>SUM(V44:V54)</f>
        <v>0</v>
      </c>
      <c r="W43" s="235"/>
      <c r="X43" s="235"/>
      <c r="Y43" s="235"/>
      <c r="AG43" t="s">
        <v>171</v>
      </c>
    </row>
    <row r="44" spans="1:60" outlineLevel="1" x14ac:dyDescent="0.25">
      <c r="A44" s="252">
        <v>31</v>
      </c>
      <c r="B44" s="253" t="s">
        <v>810</v>
      </c>
      <c r="C44" s="266" t="s">
        <v>811</v>
      </c>
      <c r="D44" s="254" t="s">
        <v>281</v>
      </c>
      <c r="E44" s="255">
        <v>18</v>
      </c>
      <c r="F44" s="256"/>
      <c r="G44" s="257">
        <f>ROUND(E44*F44,2)</f>
        <v>0</v>
      </c>
      <c r="H44" s="256"/>
      <c r="I44" s="257">
        <f>ROUND(E44*H44,2)</f>
        <v>0</v>
      </c>
      <c r="J44" s="256"/>
      <c r="K44" s="257">
        <f>ROUND(E44*J44,2)</f>
        <v>0</v>
      </c>
      <c r="L44" s="257">
        <v>21</v>
      </c>
      <c r="M44" s="257">
        <f>G44*(1+L44/100)</f>
        <v>0</v>
      </c>
      <c r="N44" s="255">
        <v>0</v>
      </c>
      <c r="O44" s="255">
        <f>ROUND(E44*N44,2)</f>
        <v>0</v>
      </c>
      <c r="P44" s="255">
        <v>0</v>
      </c>
      <c r="Q44" s="255">
        <f>ROUND(E44*P44,2)</f>
        <v>0</v>
      </c>
      <c r="R44" s="257"/>
      <c r="S44" s="257" t="s">
        <v>298</v>
      </c>
      <c r="T44" s="258" t="s">
        <v>299</v>
      </c>
      <c r="U44" s="231">
        <v>0</v>
      </c>
      <c r="V44" s="231">
        <f>ROUND(E44*U44,2)</f>
        <v>0</v>
      </c>
      <c r="W44" s="231"/>
      <c r="X44" s="231" t="s">
        <v>215</v>
      </c>
      <c r="Y44" s="231" t="s">
        <v>177</v>
      </c>
      <c r="Z44" s="210"/>
      <c r="AA44" s="210"/>
      <c r="AB44" s="210"/>
      <c r="AC44" s="210"/>
      <c r="AD44" s="210"/>
      <c r="AE44" s="210"/>
      <c r="AF44" s="210"/>
      <c r="AG44" s="210" t="s">
        <v>546</v>
      </c>
      <c r="AH44" s="210"/>
      <c r="AI44" s="210"/>
      <c r="AJ44" s="210"/>
      <c r="AK44" s="210"/>
      <c r="AL44" s="210"/>
      <c r="AM44" s="210"/>
      <c r="AN44" s="210"/>
      <c r="AO44" s="210"/>
      <c r="AP44" s="210"/>
      <c r="AQ44" s="210"/>
      <c r="AR44" s="210"/>
      <c r="AS44" s="210"/>
      <c r="AT44" s="210"/>
      <c r="AU44" s="210"/>
      <c r="AV44" s="210"/>
      <c r="AW44" s="210"/>
      <c r="AX44" s="210"/>
      <c r="AY44" s="210"/>
      <c r="AZ44" s="210"/>
      <c r="BA44" s="210"/>
      <c r="BB44" s="210"/>
      <c r="BC44" s="210"/>
      <c r="BD44" s="210"/>
      <c r="BE44" s="210"/>
      <c r="BF44" s="210"/>
      <c r="BG44" s="210"/>
      <c r="BH44" s="210"/>
    </row>
    <row r="45" spans="1:60" ht="20.399999999999999" outlineLevel="1" x14ac:dyDescent="0.25">
      <c r="A45" s="252">
        <v>32</v>
      </c>
      <c r="B45" s="253" t="s">
        <v>812</v>
      </c>
      <c r="C45" s="266" t="s">
        <v>813</v>
      </c>
      <c r="D45" s="254" t="s">
        <v>582</v>
      </c>
      <c r="E45" s="255">
        <v>4</v>
      </c>
      <c r="F45" s="256"/>
      <c r="G45" s="257">
        <f>ROUND(E45*F45,2)</f>
        <v>0</v>
      </c>
      <c r="H45" s="256"/>
      <c r="I45" s="257">
        <f>ROUND(E45*H45,2)</f>
        <v>0</v>
      </c>
      <c r="J45" s="256"/>
      <c r="K45" s="257">
        <f>ROUND(E45*J45,2)</f>
        <v>0</v>
      </c>
      <c r="L45" s="257">
        <v>21</v>
      </c>
      <c r="M45" s="257">
        <f>G45*(1+L45/100)</f>
        <v>0</v>
      </c>
      <c r="N45" s="255">
        <v>0</v>
      </c>
      <c r="O45" s="255">
        <f>ROUND(E45*N45,2)</f>
        <v>0</v>
      </c>
      <c r="P45" s="255">
        <v>0</v>
      </c>
      <c r="Q45" s="255">
        <f>ROUND(E45*P45,2)</f>
        <v>0</v>
      </c>
      <c r="R45" s="257"/>
      <c r="S45" s="257" t="s">
        <v>298</v>
      </c>
      <c r="T45" s="258" t="s">
        <v>299</v>
      </c>
      <c r="U45" s="231">
        <v>0</v>
      </c>
      <c r="V45" s="231">
        <f>ROUND(E45*U45,2)</f>
        <v>0</v>
      </c>
      <c r="W45" s="231"/>
      <c r="X45" s="231" t="s">
        <v>215</v>
      </c>
      <c r="Y45" s="231" t="s">
        <v>177</v>
      </c>
      <c r="Z45" s="210"/>
      <c r="AA45" s="210"/>
      <c r="AB45" s="210"/>
      <c r="AC45" s="210"/>
      <c r="AD45" s="210"/>
      <c r="AE45" s="210"/>
      <c r="AF45" s="210"/>
      <c r="AG45" s="210" t="s">
        <v>546</v>
      </c>
      <c r="AH45" s="210"/>
      <c r="AI45" s="210"/>
      <c r="AJ45" s="210"/>
      <c r="AK45" s="210"/>
      <c r="AL45" s="210"/>
      <c r="AM45" s="210"/>
      <c r="AN45" s="210"/>
      <c r="AO45" s="210"/>
      <c r="AP45" s="210"/>
      <c r="AQ45" s="210"/>
      <c r="AR45" s="210"/>
      <c r="AS45" s="210"/>
      <c r="AT45" s="210"/>
      <c r="AU45" s="210"/>
      <c r="AV45" s="210"/>
      <c r="AW45" s="210"/>
      <c r="AX45" s="210"/>
      <c r="AY45" s="210"/>
      <c r="AZ45" s="210"/>
      <c r="BA45" s="210"/>
      <c r="BB45" s="210"/>
      <c r="BC45" s="210"/>
      <c r="BD45" s="210"/>
      <c r="BE45" s="210"/>
      <c r="BF45" s="210"/>
      <c r="BG45" s="210"/>
      <c r="BH45" s="210"/>
    </row>
    <row r="46" spans="1:60" ht="20.399999999999999" outlineLevel="1" x14ac:dyDescent="0.25">
      <c r="A46" s="252">
        <v>33</v>
      </c>
      <c r="B46" s="253" t="s">
        <v>814</v>
      </c>
      <c r="C46" s="266" t="s">
        <v>815</v>
      </c>
      <c r="D46" s="254" t="s">
        <v>557</v>
      </c>
      <c r="E46" s="255">
        <v>14</v>
      </c>
      <c r="F46" s="256"/>
      <c r="G46" s="257">
        <f>ROUND(E46*F46,2)</f>
        <v>0</v>
      </c>
      <c r="H46" s="256"/>
      <c r="I46" s="257">
        <f>ROUND(E46*H46,2)</f>
        <v>0</v>
      </c>
      <c r="J46" s="256"/>
      <c r="K46" s="257">
        <f>ROUND(E46*J46,2)</f>
        <v>0</v>
      </c>
      <c r="L46" s="257">
        <v>21</v>
      </c>
      <c r="M46" s="257">
        <f>G46*(1+L46/100)</f>
        <v>0</v>
      </c>
      <c r="N46" s="255">
        <v>0</v>
      </c>
      <c r="O46" s="255">
        <f>ROUND(E46*N46,2)</f>
        <v>0</v>
      </c>
      <c r="P46" s="255">
        <v>0</v>
      </c>
      <c r="Q46" s="255">
        <f>ROUND(E46*P46,2)</f>
        <v>0</v>
      </c>
      <c r="R46" s="257"/>
      <c r="S46" s="257" t="s">
        <v>298</v>
      </c>
      <c r="T46" s="258" t="s">
        <v>299</v>
      </c>
      <c r="U46" s="231">
        <v>0</v>
      </c>
      <c r="V46" s="231">
        <f>ROUND(E46*U46,2)</f>
        <v>0</v>
      </c>
      <c r="W46" s="231"/>
      <c r="X46" s="231" t="s">
        <v>215</v>
      </c>
      <c r="Y46" s="231" t="s">
        <v>177</v>
      </c>
      <c r="Z46" s="210"/>
      <c r="AA46" s="210"/>
      <c r="AB46" s="210"/>
      <c r="AC46" s="210"/>
      <c r="AD46" s="210"/>
      <c r="AE46" s="210"/>
      <c r="AF46" s="210"/>
      <c r="AG46" s="210" t="s">
        <v>546</v>
      </c>
      <c r="AH46" s="210"/>
      <c r="AI46" s="210"/>
      <c r="AJ46" s="210"/>
      <c r="AK46" s="210"/>
      <c r="AL46" s="210"/>
      <c r="AM46" s="210"/>
      <c r="AN46" s="210"/>
      <c r="AO46" s="210"/>
      <c r="AP46" s="210"/>
      <c r="AQ46" s="210"/>
      <c r="AR46" s="210"/>
      <c r="AS46" s="210"/>
      <c r="AT46" s="210"/>
      <c r="AU46" s="210"/>
      <c r="AV46" s="210"/>
      <c r="AW46" s="210"/>
      <c r="AX46" s="210"/>
      <c r="AY46" s="210"/>
      <c r="AZ46" s="210"/>
      <c r="BA46" s="210"/>
      <c r="BB46" s="210"/>
      <c r="BC46" s="210"/>
      <c r="BD46" s="210"/>
      <c r="BE46" s="210"/>
      <c r="BF46" s="210"/>
      <c r="BG46" s="210"/>
      <c r="BH46" s="210"/>
    </row>
    <row r="47" spans="1:60" outlineLevel="1" x14ac:dyDescent="0.25">
      <c r="A47" s="252">
        <v>34</v>
      </c>
      <c r="B47" s="253" t="s">
        <v>816</v>
      </c>
      <c r="C47" s="266" t="s">
        <v>817</v>
      </c>
      <c r="D47" s="254" t="s">
        <v>281</v>
      </c>
      <c r="E47" s="255">
        <v>18</v>
      </c>
      <c r="F47" s="256"/>
      <c r="G47" s="257">
        <f>ROUND(E47*F47,2)</f>
        <v>0</v>
      </c>
      <c r="H47" s="256"/>
      <c r="I47" s="257">
        <f>ROUND(E47*H47,2)</f>
        <v>0</v>
      </c>
      <c r="J47" s="256"/>
      <c r="K47" s="257">
        <f>ROUND(E47*J47,2)</f>
        <v>0</v>
      </c>
      <c r="L47" s="257">
        <v>21</v>
      </c>
      <c r="M47" s="257">
        <f>G47*(1+L47/100)</f>
        <v>0</v>
      </c>
      <c r="N47" s="255">
        <v>0</v>
      </c>
      <c r="O47" s="255">
        <f>ROUND(E47*N47,2)</f>
        <v>0</v>
      </c>
      <c r="P47" s="255">
        <v>0</v>
      </c>
      <c r="Q47" s="255">
        <f>ROUND(E47*P47,2)</f>
        <v>0</v>
      </c>
      <c r="R47" s="257"/>
      <c r="S47" s="257" t="s">
        <v>298</v>
      </c>
      <c r="T47" s="258" t="s">
        <v>299</v>
      </c>
      <c r="U47" s="231">
        <v>0</v>
      </c>
      <c r="V47" s="231">
        <f>ROUND(E47*U47,2)</f>
        <v>0</v>
      </c>
      <c r="W47" s="231"/>
      <c r="X47" s="231" t="s">
        <v>215</v>
      </c>
      <c r="Y47" s="231" t="s">
        <v>177</v>
      </c>
      <c r="Z47" s="210"/>
      <c r="AA47" s="210"/>
      <c r="AB47" s="210"/>
      <c r="AC47" s="210"/>
      <c r="AD47" s="210"/>
      <c r="AE47" s="210"/>
      <c r="AF47" s="210"/>
      <c r="AG47" s="210" t="s">
        <v>546</v>
      </c>
      <c r="AH47" s="210"/>
      <c r="AI47" s="210"/>
      <c r="AJ47" s="210"/>
      <c r="AK47" s="210"/>
      <c r="AL47" s="210"/>
      <c r="AM47" s="210"/>
      <c r="AN47" s="210"/>
      <c r="AO47" s="210"/>
      <c r="AP47" s="210"/>
      <c r="AQ47" s="210"/>
      <c r="AR47" s="210"/>
      <c r="AS47" s="210"/>
      <c r="AT47" s="210"/>
      <c r="AU47" s="210"/>
      <c r="AV47" s="210"/>
      <c r="AW47" s="210"/>
      <c r="AX47" s="210"/>
      <c r="AY47" s="210"/>
      <c r="AZ47" s="210"/>
      <c r="BA47" s="210"/>
      <c r="BB47" s="210"/>
      <c r="BC47" s="210"/>
      <c r="BD47" s="210"/>
      <c r="BE47" s="210"/>
      <c r="BF47" s="210"/>
      <c r="BG47" s="210"/>
      <c r="BH47" s="210"/>
    </row>
    <row r="48" spans="1:60" outlineLevel="1" x14ac:dyDescent="0.25">
      <c r="A48" s="252">
        <v>35</v>
      </c>
      <c r="B48" s="253" t="s">
        <v>818</v>
      </c>
      <c r="C48" s="266" t="s">
        <v>819</v>
      </c>
      <c r="D48" s="254" t="s">
        <v>281</v>
      </c>
      <c r="E48" s="255">
        <v>18</v>
      </c>
      <c r="F48" s="256"/>
      <c r="G48" s="257">
        <f>ROUND(E48*F48,2)</f>
        <v>0</v>
      </c>
      <c r="H48" s="256"/>
      <c r="I48" s="257">
        <f>ROUND(E48*H48,2)</f>
        <v>0</v>
      </c>
      <c r="J48" s="256"/>
      <c r="K48" s="257">
        <f>ROUND(E48*J48,2)</f>
        <v>0</v>
      </c>
      <c r="L48" s="257">
        <v>21</v>
      </c>
      <c r="M48" s="257">
        <f>G48*(1+L48/100)</f>
        <v>0</v>
      </c>
      <c r="N48" s="255">
        <v>0</v>
      </c>
      <c r="O48" s="255">
        <f>ROUND(E48*N48,2)</f>
        <v>0</v>
      </c>
      <c r="P48" s="255">
        <v>0</v>
      </c>
      <c r="Q48" s="255">
        <f>ROUND(E48*P48,2)</f>
        <v>0</v>
      </c>
      <c r="R48" s="257"/>
      <c r="S48" s="257" t="s">
        <v>298</v>
      </c>
      <c r="T48" s="258" t="s">
        <v>299</v>
      </c>
      <c r="U48" s="231">
        <v>0</v>
      </c>
      <c r="V48" s="231">
        <f>ROUND(E48*U48,2)</f>
        <v>0</v>
      </c>
      <c r="W48" s="231"/>
      <c r="X48" s="231" t="s">
        <v>176</v>
      </c>
      <c r="Y48" s="231" t="s">
        <v>177</v>
      </c>
      <c r="Z48" s="210"/>
      <c r="AA48" s="210"/>
      <c r="AB48" s="210"/>
      <c r="AC48" s="210"/>
      <c r="AD48" s="210"/>
      <c r="AE48" s="210"/>
      <c r="AF48" s="210"/>
      <c r="AG48" s="210" t="s">
        <v>544</v>
      </c>
      <c r="AH48" s="210"/>
      <c r="AI48" s="210"/>
      <c r="AJ48" s="210"/>
      <c r="AK48" s="210"/>
      <c r="AL48" s="210"/>
      <c r="AM48" s="210"/>
      <c r="AN48" s="210"/>
      <c r="AO48" s="210"/>
      <c r="AP48" s="210"/>
      <c r="AQ48" s="210"/>
      <c r="AR48" s="210"/>
      <c r="AS48" s="210"/>
      <c r="AT48" s="210"/>
      <c r="AU48" s="210"/>
      <c r="AV48" s="210"/>
      <c r="AW48" s="210"/>
      <c r="AX48" s="210"/>
      <c r="AY48" s="210"/>
      <c r="AZ48" s="210"/>
      <c r="BA48" s="210"/>
      <c r="BB48" s="210"/>
      <c r="BC48" s="210"/>
      <c r="BD48" s="210"/>
      <c r="BE48" s="210"/>
      <c r="BF48" s="210"/>
      <c r="BG48" s="210"/>
      <c r="BH48" s="210"/>
    </row>
    <row r="49" spans="1:60" ht="20.399999999999999" outlineLevel="1" x14ac:dyDescent="0.25">
      <c r="A49" s="252">
        <v>36</v>
      </c>
      <c r="B49" s="253" t="s">
        <v>820</v>
      </c>
      <c r="C49" s="266" t="s">
        <v>821</v>
      </c>
      <c r="D49" s="254" t="s">
        <v>281</v>
      </c>
      <c r="E49" s="255">
        <v>6</v>
      </c>
      <c r="F49" s="256"/>
      <c r="G49" s="257">
        <f>ROUND(E49*F49,2)</f>
        <v>0</v>
      </c>
      <c r="H49" s="256"/>
      <c r="I49" s="257">
        <f>ROUND(E49*H49,2)</f>
        <v>0</v>
      </c>
      <c r="J49" s="256"/>
      <c r="K49" s="257">
        <f>ROUND(E49*J49,2)</f>
        <v>0</v>
      </c>
      <c r="L49" s="257">
        <v>21</v>
      </c>
      <c r="M49" s="257">
        <f>G49*(1+L49/100)</f>
        <v>0</v>
      </c>
      <c r="N49" s="255">
        <v>0</v>
      </c>
      <c r="O49" s="255">
        <f>ROUND(E49*N49,2)</f>
        <v>0</v>
      </c>
      <c r="P49" s="255">
        <v>0</v>
      </c>
      <c r="Q49" s="255">
        <f>ROUND(E49*P49,2)</f>
        <v>0</v>
      </c>
      <c r="R49" s="257"/>
      <c r="S49" s="257" t="s">
        <v>298</v>
      </c>
      <c r="T49" s="258" t="s">
        <v>299</v>
      </c>
      <c r="U49" s="231">
        <v>0</v>
      </c>
      <c r="V49" s="231">
        <f>ROUND(E49*U49,2)</f>
        <v>0</v>
      </c>
      <c r="W49" s="231"/>
      <c r="X49" s="231" t="s">
        <v>215</v>
      </c>
      <c r="Y49" s="231" t="s">
        <v>177</v>
      </c>
      <c r="Z49" s="210"/>
      <c r="AA49" s="210"/>
      <c r="AB49" s="210"/>
      <c r="AC49" s="210"/>
      <c r="AD49" s="210"/>
      <c r="AE49" s="210"/>
      <c r="AF49" s="210"/>
      <c r="AG49" s="210" t="s">
        <v>546</v>
      </c>
      <c r="AH49" s="210"/>
      <c r="AI49" s="210"/>
      <c r="AJ49" s="210"/>
      <c r="AK49" s="210"/>
      <c r="AL49" s="210"/>
      <c r="AM49" s="210"/>
      <c r="AN49" s="210"/>
      <c r="AO49" s="210"/>
      <c r="AP49" s="210"/>
      <c r="AQ49" s="210"/>
      <c r="AR49" s="210"/>
      <c r="AS49" s="210"/>
      <c r="AT49" s="210"/>
      <c r="AU49" s="210"/>
      <c r="AV49" s="210"/>
      <c r="AW49" s="210"/>
      <c r="AX49" s="210"/>
      <c r="AY49" s="210"/>
      <c r="AZ49" s="210"/>
      <c r="BA49" s="210"/>
      <c r="BB49" s="210"/>
      <c r="BC49" s="210"/>
      <c r="BD49" s="210"/>
      <c r="BE49" s="210"/>
      <c r="BF49" s="210"/>
      <c r="BG49" s="210"/>
      <c r="BH49" s="210"/>
    </row>
    <row r="50" spans="1:60" outlineLevel="1" x14ac:dyDescent="0.25">
      <c r="A50" s="252">
        <v>37</v>
      </c>
      <c r="B50" s="253" t="s">
        <v>818</v>
      </c>
      <c r="C50" s="266" t="s">
        <v>822</v>
      </c>
      <c r="D50" s="254" t="s">
        <v>281</v>
      </c>
      <c r="E50" s="255">
        <v>6</v>
      </c>
      <c r="F50" s="256"/>
      <c r="G50" s="257">
        <f>ROUND(E50*F50,2)</f>
        <v>0</v>
      </c>
      <c r="H50" s="256"/>
      <c r="I50" s="257">
        <f>ROUND(E50*H50,2)</f>
        <v>0</v>
      </c>
      <c r="J50" s="256"/>
      <c r="K50" s="257">
        <f>ROUND(E50*J50,2)</f>
        <v>0</v>
      </c>
      <c r="L50" s="257">
        <v>21</v>
      </c>
      <c r="M50" s="257">
        <f>G50*(1+L50/100)</f>
        <v>0</v>
      </c>
      <c r="N50" s="255">
        <v>0</v>
      </c>
      <c r="O50" s="255">
        <f>ROUND(E50*N50,2)</f>
        <v>0</v>
      </c>
      <c r="P50" s="255">
        <v>0</v>
      </c>
      <c r="Q50" s="255">
        <f>ROUND(E50*P50,2)</f>
        <v>0</v>
      </c>
      <c r="R50" s="257"/>
      <c r="S50" s="257" t="s">
        <v>298</v>
      </c>
      <c r="T50" s="258" t="s">
        <v>299</v>
      </c>
      <c r="U50" s="231">
        <v>0</v>
      </c>
      <c r="V50" s="231">
        <f>ROUND(E50*U50,2)</f>
        <v>0</v>
      </c>
      <c r="W50" s="231"/>
      <c r="X50" s="231" t="s">
        <v>548</v>
      </c>
      <c r="Y50" s="231" t="s">
        <v>177</v>
      </c>
      <c r="Z50" s="210"/>
      <c r="AA50" s="210"/>
      <c r="AB50" s="210"/>
      <c r="AC50" s="210"/>
      <c r="AD50" s="210"/>
      <c r="AE50" s="210"/>
      <c r="AF50" s="210"/>
      <c r="AG50" s="210" t="s">
        <v>642</v>
      </c>
      <c r="AH50" s="210"/>
      <c r="AI50" s="210"/>
      <c r="AJ50" s="210"/>
      <c r="AK50" s="210"/>
      <c r="AL50" s="210"/>
      <c r="AM50" s="210"/>
      <c r="AN50" s="210"/>
      <c r="AO50" s="210"/>
      <c r="AP50" s="210"/>
      <c r="AQ50" s="210"/>
      <c r="AR50" s="210"/>
      <c r="AS50" s="210"/>
      <c r="AT50" s="210"/>
      <c r="AU50" s="210"/>
      <c r="AV50" s="210"/>
      <c r="AW50" s="210"/>
      <c r="AX50" s="210"/>
      <c r="AY50" s="210"/>
      <c r="AZ50" s="210"/>
      <c r="BA50" s="210"/>
      <c r="BB50" s="210"/>
      <c r="BC50" s="210"/>
      <c r="BD50" s="210"/>
      <c r="BE50" s="210"/>
      <c r="BF50" s="210"/>
      <c r="BG50" s="210"/>
      <c r="BH50" s="210"/>
    </row>
    <row r="51" spans="1:60" ht="20.399999999999999" outlineLevel="1" x14ac:dyDescent="0.25">
      <c r="A51" s="252">
        <v>38</v>
      </c>
      <c r="B51" s="253" t="s">
        <v>823</v>
      </c>
      <c r="C51" s="266" t="s">
        <v>824</v>
      </c>
      <c r="D51" s="254" t="s">
        <v>557</v>
      </c>
      <c r="E51" s="255">
        <v>30</v>
      </c>
      <c r="F51" s="256"/>
      <c r="G51" s="257">
        <f>ROUND(E51*F51,2)</f>
        <v>0</v>
      </c>
      <c r="H51" s="256"/>
      <c r="I51" s="257">
        <f>ROUND(E51*H51,2)</f>
        <v>0</v>
      </c>
      <c r="J51" s="256"/>
      <c r="K51" s="257">
        <f>ROUND(E51*J51,2)</f>
        <v>0</v>
      </c>
      <c r="L51" s="257">
        <v>21</v>
      </c>
      <c r="M51" s="257">
        <f>G51*(1+L51/100)</f>
        <v>0</v>
      </c>
      <c r="N51" s="255">
        <v>0</v>
      </c>
      <c r="O51" s="255">
        <f>ROUND(E51*N51,2)</f>
        <v>0</v>
      </c>
      <c r="P51" s="255">
        <v>0</v>
      </c>
      <c r="Q51" s="255">
        <f>ROUND(E51*P51,2)</f>
        <v>0</v>
      </c>
      <c r="R51" s="257"/>
      <c r="S51" s="257" t="s">
        <v>298</v>
      </c>
      <c r="T51" s="258" t="s">
        <v>299</v>
      </c>
      <c r="U51" s="231">
        <v>0</v>
      </c>
      <c r="V51" s="231">
        <f>ROUND(E51*U51,2)</f>
        <v>0</v>
      </c>
      <c r="W51" s="231"/>
      <c r="X51" s="231" t="s">
        <v>215</v>
      </c>
      <c r="Y51" s="231" t="s">
        <v>177</v>
      </c>
      <c r="Z51" s="210"/>
      <c r="AA51" s="210"/>
      <c r="AB51" s="210"/>
      <c r="AC51" s="210"/>
      <c r="AD51" s="210"/>
      <c r="AE51" s="210"/>
      <c r="AF51" s="210"/>
      <c r="AG51" s="210" t="s">
        <v>546</v>
      </c>
      <c r="AH51" s="210"/>
      <c r="AI51" s="210"/>
      <c r="AJ51" s="210"/>
      <c r="AK51" s="210"/>
      <c r="AL51" s="210"/>
      <c r="AM51" s="210"/>
      <c r="AN51" s="210"/>
      <c r="AO51" s="210"/>
      <c r="AP51" s="210"/>
      <c r="AQ51" s="210"/>
      <c r="AR51" s="210"/>
      <c r="AS51" s="210"/>
      <c r="AT51" s="210"/>
      <c r="AU51" s="210"/>
      <c r="AV51" s="210"/>
      <c r="AW51" s="210"/>
      <c r="AX51" s="210"/>
      <c r="AY51" s="210"/>
      <c r="AZ51" s="210"/>
      <c r="BA51" s="210"/>
      <c r="BB51" s="210"/>
      <c r="BC51" s="210"/>
      <c r="BD51" s="210"/>
      <c r="BE51" s="210"/>
      <c r="BF51" s="210"/>
      <c r="BG51" s="210"/>
      <c r="BH51" s="210"/>
    </row>
    <row r="52" spans="1:60" ht="20.399999999999999" outlineLevel="1" x14ac:dyDescent="0.25">
      <c r="A52" s="252">
        <v>39</v>
      </c>
      <c r="B52" s="253" t="s">
        <v>825</v>
      </c>
      <c r="C52" s="266" t="s">
        <v>826</v>
      </c>
      <c r="D52" s="254" t="s">
        <v>557</v>
      </c>
      <c r="E52" s="255">
        <v>30</v>
      </c>
      <c r="F52" s="256"/>
      <c r="G52" s="257">
        <f>ROUND(E52*F52,2)</f>
        <v>0</v>
      </c>
      <c r="H52" s="256"/>
      <c r="I52" s="257">
        <f>ROUND(E52*H52,2)</f>
        <v>0</v>
      </c>
      <c r="J52" s="256"/>
      <c r="K52" s="257">
        <f>ROUND(E52*J52,2)</f>
        <v>0</v>
      </c>
      <c r="L52" s="257">
        <v>21</v>
      </c>
      <c r="M52" s="257">
        <f>G52*(1+L52/100)</f>
        <v>0</v>
      </c>
      <c r="N52" s="255">
        <v>0</v>
      </c>
      <c r="O52" s="255">
        <f>ROUND(E52*N52,2)</f>
        <v>0</v>
      </c>
      <c r="P52" s="255">
        <v>0</v>
      </c>
      <c r="Q52" s="255">
        <f>ROUND(E52*P52,2)</f>
        <v>0</v>
      </c>
      <c r="R52" s="257"/>
      <c r="S52" s="257" t="s">
        <v>298</v>
      </c>
      <c r="T52" s="258" t="s">
        <v>299</v>
      </c>
      <c r="U52" s="231">
        <v>0</v>
      </c>
      <c r="V52" s="231">
        <f>ROUND(E52*U52,2)</f>
        <v>0</v>
      </c>
      <c r="W52" s="231"/>
      <c r="X52" s="231" t="s">
        <v>215</v>
      </c>
      <c r="Y52" s="231" t="s">
        <v>177</v>
      </c>
      <c r="Z52" s="210"/>
      <c r="AA52" s="210"/>
      <c r="AB52" s="210"/>
      <c r="AC52" s="210"/>
      <c r="AD52" s="210"/>
      <c r="AE52" s="210"/>
      <c r="AF52" s="210"/>
      <c r="AG52" s="210" t="s">
        <v>546</v>
      </c>
      <c r="AH52" s="210"/>
      <c r="AI52" s="210"/>
      <c r="AJ52" s="210"/>
      <c r="AK52" s="210"/>
      <c r="AL52" s="210"/>
      <c r="AM52" s="210"/>
      <c r="AN52" s="210"/>
      <c r="AO52" s="210"/>
      <c r="AP52" s="210"/>
      <c r="AQ52" s="210"/>
      <c r="AR52" s="210"/>
      <c r="AS52" s="210"/>
      <c r="AT52" s="210"/>
      <c r="AU52" s="210"/>
      <c r="AV52" s="210"/>
      <c r="AW52" s="210"/>
      <c r="AX52" s="210"/>
      <c r="AY52" s="210"/>
      <c r="AZ52" s="210"/>
      <c r="BA52" s="210"/>
      <c r="BB52" s="210"/>
      <c r="BC52" s="210"/>
      <c r="BD52" s="210"/>
      <c r="BE52" s="210"/>
      <c r="BF52" s="210"/>
      <c r="BG52" s="210"/>
      <c r="BH52" s="210"/>
    </row>
    <row r="53" spans="1:60" outlineLevel="1" x14ac:dyDescent="0.25">
      <c r="A53" s="252">
        <v>40</v>
      </c>
      <c r="B53" s="253" t="s">
        <v>827</v>
      </c>
      <c r="C53" s="266" t="s">
        <v>828</v>
      </c>
      <c r="D53" s="254" t="s">
        <v>557</v>
      </c>
      <c r="E53" s="255">
        <v>60</v>
      </c>
      <c r="F53" s="256"/>
      <c r="G53" s="257">
        <f>ROUND(E53*F53,2)</f>
        <v>0</v>
      </c>
      <c r="H53" s="256"/>
      <c r="I53" s="257">
        <f>ROUND(E53*H53,2)</f>
        <v>0</v>
      </c>
      <c r="J53" s="256"/>
      <c r="K53" s="257">
        <f>ROUND(E53*J53,2)</f>
        <v>0</v>
      </c>
      <c r="L53" s="257">
        <v>21</v>
      </c>
      <c r="M53" s="257">
        <f>G53*(1+L53/100)</f>
        <v>0</v>
      </c>
      <c r="N53" s="255">
        <v>0</v>
      </c>
      <c r="O53" s="255">
        <f>ROUND(E53*N53,2)</f>
        <v>0</v>
      </c>
      <c r="P53" s="255">
        <v>0</v>
      </c>
      <c r="Q53" s="255">
        <f>ROUND(E53*P53,2)</f>
        <v>0</v>
      </c>
      <c r="R53" s="257"/>
      <c r="S53" s="257" t="s">
        <v>298</v>
      </c>
      <c r="T53" s="258" t="s">
        <v>299</v>
      </c>
      <c r="U53" s="231">
        <v>0</v>
      </c>
      <c r="V53" s="231">
        <f>ROUND(E53*U53,2)</f>
        <v>0</v>
      </c>
      <c r="W53" s="231"/>
      <c r="X53" s="231" t="s">
        <v>176</v>
      </c>
      <c r="Y53" s="231" t="s">
        <v>177</v>
      </c>
      <c r="Z53" s="210"/>
      <c r="AA53" s="210"/>
      <c r="AB53" s="210"/>
      <c r="AC53" s="210"/>
      <c r="AD53" s="210"/>
      <c r="AE53" s="210"/>
      <c r="AF53" s="210"/>
      <c r="AG53" s="210" t="s">
        <v>544</v>
      </c>
      <c r="AH53" s="210"/>
      <c r="AI53" s="210"/>
      <c r="AJ53" s="210"/>
      <c r="AK53" s="210"/>
      <c r="AL53" s="210"/>
      <c r="AM53" s="210"/>
      <c r="AN53" s="210"/>
      <c r="AO53" s="210"/>
      <c r="AP53" s="210"/>
      <c r="AQ53" s="210"/>
      <c r="AR53" s="210"/>
      <c r="AS53" s="210"/>
      <c r="AT53" s="210"/>
      <c r="AU53" s="210"/>
      <c r="AV53" s="210"/>
      <c r="AW53" s="210"/>
      <c r="AX53" s="210"/>
      <c r="AY53" s="210"/>
      <c r="AZ53" s="210"/>
      <c r="BA53" s="210"/>
      <c r="BB53" s="210"/>
      <c r="BC53" s="210"/>
      <c r="BD53" s="210"/>
      <c r="BE53" s="210"/>
      <c r="BF53" s="210"/>
      <c r="BG53" s="210"/>
      <c r="BH53" s="210"/>
    </row>
    <row r="54" spans="1:60" outlineLevel="1" x14ac:dyDescent="0.25">
      <c r="A54" s="252">
        <v>41</v>
      </c>
      <c r="B54" s="253" t="s">
        <v>829</v>
      </c>
      <c r="C54" s="266" t="s">
        <v>830</v>
      </c>
      <c r="D54" s="254" t="s">
        <v>699</v>
      </c>
      <c r="E54" s="255">
        <v>500</v>
      </c>
      <c r="F54" s="256"/>
      <c r="G54" s="257">
        <f>ROUND(E54*F54,2)</f>
        <v>0</v>
      </c>
      <c r="H54" s="256"/>
      <c r="I54" s="257">
        <f>ROUND(E54*H54,2)</f>
        <v>0</v>
      </c>
      <c r="J54" s="256"/>
      <c r="K54" s="257">
        <f>ROUND(E54*J54,2)</f>
        <v>0</v>
      </c>
      <c r="L54" s="257">
        <v>21</v>
      </c>
      <c r="M54" s="257">
        <f>G54*(1+L54/100)</f>
        <v>0</v>
      </c>
      <c r="N54" s="255">
        <v>0</v>
      </c>
      <c r="O54" s="255">
        <f>ROUND(E54*N54,2)</f>
        <v>0</v>
      </c>
      <c r="P54" s="255">
        <v>0</v>
      </c>
      <c r="Q54" s="255">
        <f>ROUND(E54*P54,2)</f>
        <v>0</v>
      </c>
      <c r="R54" s="257"/>
      <c r="S54" s="257" t="s">
        <v>298</v>
      </c>
      <c r="T54" s="258" t="s">
        <v>299</v>
      </c>
      <c r="U54" s="231">
        <v>0</v>
      </c>
      <c r="V54" s="231">
        <f>ROUND(E54*U54,2)</f>
        <v>0</v>
      </c>
      <c r="W54" s="231"/>
      <c r="X54" s="231" t="s">
        <v>176</v>
      </c>
      <c r="Y54" s="231" t="s">
        <v>177</v>
      </c>
      <c r="Z54" s="210"/>
      <c r="AA54" s="210"/>
      <c r="AB54" s="210"/>
      <c r="AC54" s="210"/>
      <c r="AD54" s="210"/>
      <c r="AE54" s="210"/>
      <c r="AF54" s="210"/>
      <c r="AG54" s="210" t="s">
        <v>544</v>
      </c>
      <c r="AH54" s="210"/>
      <c r="AI54" s="210"/>
      <c r="AJ54" s="210"/>
      <c r="AK54" s="210"/>
      <c r="AL54" s="210"/>
      <c r="AM54" s="210"/>
      <c r="AN54" s="210"/>
      <c r="AO54" s="210"/>
      <c r="AP54" s="210"/>
      <c r="AQ54" s="210"/>
      <c r="AR54" s="210"/>
      <c r="AS54" s="210"/>
      <c r="AT54" s="210"/>
      <c r="AU54" s="210"/>
      <c r="AV54" s="210"/>
      <c r="AW54" s="210"/>
      <c r="AX54" s="210"/>
      <c r="AY54" s="210"/>
      <c r="AZ54" s="210"/>
      <c r="BA54" s="210"/>
      <c r="BB54" s="210"/>
      <c r="BC54" s="210"/>
      <c r="BD54" s="210"/>
      <c r="BE54" s="210"/>
      <c r="BF54" s="210"/>
      <c r="BG54" s="210"/>
      <c r="BH54" s="210"/>
    </row>
    <row r="55" spans="1:60" x14ac:dyDescent="0.25">
      <c r="A55" s="236" t="s">
        <v>170</v>
      </c>
      <c r="B55" s="237" t="s">
        <v>136</v>
      </c>
      <c r="C55" s="261" t="s">
        <v>137</v>
      </c>
      <c r="D55" s="238"/>
      <c r="E55" s="239"/>
      <c r="F55" s="240"/>
      <c r="G55" s="240">
        <f>SUMIF(AG56:AG61,"&lt;&gt;NOR",G56:G61)</f>
        <v>0</v>
      </c>
      <c r="H55" s="240"/>
      <c r="I55" s="240">
        <f>SUM(I56:I61)</f>
        <v>0</v>
      </c>
      <c r="J55" s="240"/>
      <c r="K55" s="240">
        <f>SUM(K56:K61)</f>
        <v>0</v>
      </c>
      <c r="L55" s="240"/>
      <c r="M55" s="240">
        <f>SUM(M56:M61)</f>
        <v>0</v>
      </c>
      <c r="N55" s="239"/>
      <c r="O55" s="239">
        <f>SUM(O56:O61)</f>
        <v>0</v>
      </c>
      <c r="P55" s="239"/>
      <c r="Q55" s="239">
        <f>SUM(Q56:Q61)</f>
        <v>0</v>
      </c>
      <c r="R55" s="240"/>
      <c r="S55" s="240"/>
      <c r="T55" s="241"/>
      <c r="U55" s="235"/>
      <c r="V55" s="235">
        <f>SUM(V56:V61)</f>
        <v>0</v>
      </c>
      <c r="W55" s="235"/>
      <c r="X55" s="235"/>
      <c r="Y55" s="235"/>
      <c r="AG55" t="s">
        <v>171</v>
      </c>
    </row>
    <row r="56" spans="1:60" outlineLevel="1" x14ac:dyDescent="0.25">
      <c r="A56" s="252">
        <v>42</v>
      </c>
      <c r="B56" s="253" t="s">
        <v>88</v>
      </c>
      <c r="C56" s="266" t="s">
        <v>831</v>
      </c>
      <c r="D56" s="254" t="s">
        <v>582</v>
      </c>
      <c r="E56" s="255">
        <v>1</v>
      </c>
      <c r="F56" s="256"/>
      <c r="G56" s="257">
        <f>ROUND(E56*F56,2)</f>
        <v>0</v>
      </c>
      <c r="H56" s="256"/>
      <c r="I56" s="257">
        <f>ROUND(E56*H56,2)</f>
        <v>0</v>
      </c>
      <c r="J56" s="256"/>
      <c r="K56" s="257">
        <f>ROUND(E56*J56,2)</f>
        <v>0</v>
      </c>
      <c r="L56" s="257">
        <v>21</v>
      </c>
      <c r="M56" s="257">
        <f>G56*(1+L56/100)</f>
        <v>0</v>
      </c>
      <c r="N56" s="255">
        <v>0</v>
      </c>
      <c r="O56" s="255">
        <f>ROUND(E56*N56,2)</f>
        <v>0</v>
      </c>
      <c r="P56" s="255">
        <v>0</v>
      </c>
      <c r="Q56" s="255">
        <f>ROUND(E56*P56,2)</f>
        <v>0</v>
      </c>
      <c r="R56" s="257"/>
      <c r="S56" s="257" t="s">
        <v>298</v>
      </c>
      <c r="T56" s="258" t="s">
        <v>299</v>
      </c>
      <c r="U56" s="231">
        <v>0</v>
      </c>
      <c r="V56" s="231">
        <f>ROUND(E56*U56,2)</f>
        <v>0</v>
      </c>
      <c r="W56" s="231"/>
      <c r="X56" s="231" t="s">
        <v>215</v>
      </c>
      <c r="Y56" s="231" t="s">
        <v>177</v>
      </c>
      <c r="Z56" s="210"/>
      <c r="AA56" s="210"/>
      <c r="AB56" s="210"/>
      <c r="AC56" s="210"/>
      <c r="AD56" s="210"/>
      <c r="AE56" s="210"/>
      <c r="AF56" s="210"/>
      <c r="AG56" s="210" t="s">
        <v>546</v>
      </c>
      <c r="AH56" s="210"/>
      <c r="AI56" s="210"/>
      <c r="AJ56" s="210"/>
      <c r="AK56" s="210"/>
      <c r="AL56" s="210"/>
      <c r="AM56" s="210"/>
      <c r="AN56" s="210"/>
      <c r="AO56" s="210"/>
      <c r="AP56" s="210"/>
      <c r="AQ56" s="210"/>
      <c r="AR56" s="210"/>
      <c r="AS56" s="210"/>
      <c r="AT56" s="210"/>
      <c r="AU56" s="210"/>
      <c r="AV56" s="210"/>
      <c r="AW56" s="210"/>
      <c r="AX56" s="210"/>
      <c r="AY56" s="210"/>
      <c r="AZ56" s="210"/>
      <c r="BA56" s="210"/>
      <c r="BB56" s="210"/>
      <c r="BC56" s="210"/>
      <c r="BD56" s="210"/>
      <c r="BE56" s="210"/>
      <c r="BF56" s="210"/>
      <c r="BG56" s="210"/>
      <c r="BH56" s="210"/>
    </row>
    <row r="57" spans="1:60" outlineLevel="1" x14ac:dyDescent="0.25">
      <c r="A57" s="252">
        <v>43</v>
      </c>
      <c r="B57" s="253" t="s">
        <v>90</v>
      </c>
      <c r="C57" s="266" t="s">
        <v>832</v>
      </c>
      <c r="D57" s="254" t="s">
        <v>748</v>
      </c>
      <c r="E57" s="255">
        <v>12</v>
      </c>
      <c r="F57" s="256"/>
      <c r="G57" s="257">
        <f>ROUND(E57*F57,2)</f>
        <v>0</v>
      </c>
      <c r="H57" s="256"/>
      <c r="I57" s="257">
        <f>ROUND(E57*H57,2)</f>
        <v>0</v>
      </c>
      <c r="J57" s="256"/>
      <c r="K57" s="257">
        <f>ROUND(E57*J57,2)</f>
        <v>0</v>
      </c>
      <c r="L57" s="257">
        <v>21</v>
      </c>
      <c r="M57" s="257">
        <f>G57*(1+L57/100)</f>
        <v>0</v>
      </c>
      <c r="N57" s="255">
        <v>0</v>
      </c>
      <c r="O57" s="255">
        <f>ROUND(E57*N57,2)</f>
        <v>0</v>
      </c>
      <c r="P57" s="255">
        <v>0</v>
      </c>
      <c r="Q57" s="255">
        <f>ROUND(E57*P57,2)</f>
        <v>0</v>
      </c>
      <c r="R57" s="257"/>
      <c r="S57" s="257" t="s">
        <v>298</v>
      </c>
      <c r="T57" s="258" t="s">
        <v>299</v>
      </c>
      <c r="U57" s="231">
        <v>0</v>
      </c>
      <c r="V57" s="231">
        <f>ROUND(E57*U57,2)</f>
        <v>0</v>
      </c>
      <c r="W57" s="231"/>
      <c r="X57" s="231" t="s">
        <v>176</v>
      </c>
      <c r="Y57" s="231" t="s">
        <v>177</v>
      </c>
      <c r="Z57" s="210"/>
      <c r="AA57" s="210"/>
      <c r="AB57" s="210"/>
      <c r="AC57" s="210"/>
      <c r="AD57" s="210"/>
      <c r="AE57" s="210"/>
      <c r="AF57" s="210"/>
      <c r="AG57" s="210" t="s">
        <v>544</v>
      </c>
      <c r="AH57" s="210"/>
      <c r="AI57" s="210"/>
      <c r="AJ57" s="210"/>
      <c r="AK57" s="210"/>
      <c r="AL57" s="210"/>
      <c r="AM57" s="210"/>
      <c r="AN57" s="210"/>
      <c r="AO57" s="210"/>
      <c r="AP57" s="210"/>
      <c r="AQ57" s="210"/>
      <c r="AR57" s="210"/>
      <c r="AS57" s="210"/>
      <c r="AT57" s="210"/>
      <c r="AU57" s="210"/>
      <c r="AV57" s="210"/>
      <c r="AW57" s="210"/>
      <c r="AX57" s="210"/>
      <c r="AY57" s="210"/>
      <c r="AZ57" s="210"/>
      <c r="BA57" s="210"/>
      <c r="BB57" s="210"/>
      <c r="BC57" s="210"/>
      <c r="BD57" s="210"/>
      <c r="BE57" s="210"/>
      <c r="BF57" s="210"/>
      <c r="BG57" s="210"/>
      <c r="BH57" s="210"/>
    </row>
    <row r="58" spans="1:60" outlineLevel="1" x14ac:dyDescent="0.25">
      <c r="A58" s="252">
        <v>44</v>
      </c>
      <c r="B58" s="253" t="s">
        <v>833</v>
      </c>
      <c r="C58" s="266" t="s">
        <v>834</v>
      </c>
      <c r="D58" s="254" t="s">
        <v>557</v>
      </c>
      <c r="E58" s="255">
        <v>3</v>
      </c>
      <c r="F58" s="256"/>
      <c r="G58" s="257">
        <f>ROUND(E58*F58,2)</f>
        <v>0</v>
      </c>
      <c r="H58" s="256"/>
      <c r="I58" s="257">
        <f>ROUND(E58*H58,2)</f>
        <v>0</v>
      </c>
      <c r="J58" s="256"/>
      <c r="K58" s="257">
        <f>ROUND(E58*J58,2)</f>
        <v>0</v>
      </c>
      <c r="L58" s="257">
        <v>21</v>
      </c>
      <c r="M58" s="257">
        <f>G58*(1+L58/100)</f>
        <v>0</v>
      </c>
      <c r="N58" s="255">
        <v>0</v>
      </c>
      <c r="O58" s="255">
        <f>ROUND(E58*N58,2)</f>
        <v>0</v>
      </c>
      <c r="P58" s="255">
        <v>0</v>
      </c>
      <c r="Q58" s="255">
        <f>ROUND(E58*P58,2)</f>
        <v>0</v>
      </c>
      <c r="R58" s="257"/>
      <c r="S58" s="257" t="s">
        <v>298</v>
      </c>
      <c r="T58" s="258" t="s">
        <v>299</v>
      </c>
      <c r="U58" s="231">
        <v>0</v>
      </c>
      <c r="V58" s="231">
        <f>ROUND(E58*U58,2)</f>
        <v>0</v>
      </c>
      <c r="W58" s="231"/>
      <c r="X58" s="231" t="s">
        <v>176</v>
      </c>
      <c r="Y58" s="231" t="s">
        <v>177</v>
      </c>
      <c r="Z58" s="210"/>
      <c r="AA58" s="210"/>
      <c r="AB58" s="210"/>
      <c r="AC58" s="210"/>
      <c r="AD58" s="210"/>
      <c r="AE58" s="210"/>
      <c r="AF58" s="210"/>
      <c r="AG58" s="210" t="s">
        <v>544</v>
      </c>
      <c r="AH58" s="210"/>
      <c r="AI58" s="210"/>
      <c r="AJ58" s="210"/>
      <c r="AK58" s="210"/>
      <c r="AL58" s="210"/>
      <c r="AM58" s="210"/>
      <c r="AN58" s="210"/>
      <c r="AO58" s="210"/>
      <c r="AP58" s="210"/>
      <c r="AQ58" s="210"/>
      <c r="AR58" s="210"/>
      <c r="AS58" s="210"/>
      <c r="AT58" s="210"/>
      <c r="AU58" s="210"/>
      <c r="AV58" s="210"/>
      <c r="AW58" s="210"/>
      <c r="AX58" s="210"/>
      <c r="AY58" s="210"/>
      <c r="AZ58" s="210"/>
      <c r="BA58" s="210"/>
      <c r="BB58" s="210"/>
      <c r="BC58" s="210"/>
      <c r="BD58" s="210"/>
      <c r="BE58" s="210"/>
      <c r="BF58" s="210"/>
      <c r="BG58" s="210"/>
      <c r="BH58" s="210"/>
    </row>
    <row r="59" spans="1:60" outlineLevel="1" x14ac:dyDescent="0.25">
      <c r="A59" s="252">
        <v>45</v>
      </c>
      <c r="B59" s="253" t="s">
        <v>92</v>
      </c>
      <c r="C59" s="266" t="s">
        <v>835</v>
      </c>
      <c r="D59" s="254" t="s">
        <v>281</v>
      </c>
      <c r="E59" s="255">
        <v>20</v>
      </c>
      <c r="F59" s="256"/>
      <c r="G59" s="257">
        <f>ROUND(E59*F59,2)</f>
        <v>0</v>
      </c>
      <c r="H59" s="256"/>
      <c r="I59" s="257">
        <f>ROUND(E59*H59,2)</f>
        <v>0</v>
      </c>
      <c r="J59" s="256"/>
      <c r="K59" s="257">
        <f>ROUND(E59*J59,2)</f>
        <v>0</v>
      </c>
      <c r="L59" s="257">
        <v>21</v>
      </c>
      <c r="M59" s="257">
        <f>G59*(1+L59/100)</f>
        <v>0</v>
      </c>
      <c r="N59" s="255">
        <v>0</v>
      </c>
      <c r="O59" s="255">
        <f>ROUND(E59*N59,2)</f>
        <v>0</v>
      </c>
      <c r="P59" s="255">
        <v>0</v>
      </c>
      <c r="Q59" s="255">
        <f>ROUND(E59*P59,2)</f>
        <v>0</v>
      </c>
      <c r="R59" s="257"/>
      <c r="S59" s="257" t="s">
        <v>298</v>
      </c>
      <c r="T59" s="258" t="s">
        <v>299</v>
      </c>
      <c r="U59" s="231">
        <v>0</v>
      </c>
      <c r="V59" s="231">
        <f>ROUND(E59*U59,2)</f>
        <v>0</v>
      </c>
      <c r="W59" s="231"/>
      <c r="X59" s="231" t="s">
        <v>176</v>
      </c>
      <c r="Y59" s="231" t="s">
        <v>177</v>
      </c>
      <c r="Z59" s="210"/>
      <c r="AA59" s="210"/>
      <c r="AB59" s="210"/>
      <c r="AC59" s="210"/>
      <c r="AD59" s="210"/>
      <c r="AE59" s="210"/>
      <c r="AF59" s="210"/>
      <c r="AG59" s="210" t="s">
        <v>544</v>
      </c>
      <c r="AH59" s="210"/>
      <c r="AI59" s="210"/>
      <c r="AJ59" s="210"/>
      <c r="AK59" s="210"/>
      <c r="AL59" s="210"/>
      <c r="AM59" s="210"/>
      <c r="AN59" s="210"/>
      <c r="AO59" s="210"/>
      <c r="AP59" s="210"/>
      <c r="AQ59" s="210"/>
      <c r="AR59" s="210"/>
      <c r="AS59" s="210"/>
      <c r="AT59" s="210"/>
      <c r="AU59" s="210"/>
      <c r="AV59" s="210"/>
      <c r="AW59" s="210"/>
      <c r="AX59" s="210"/>
      <c r="AY59" s="210"/>
      <c r="AZ59" s="210"/>
      <c r="BA59" s="210"/>
      <c r="BB59" s="210"/>
      <c r="BC59" s="210"/>
      <c r="BD59" s="210"/>
      <c r="BE59" s="210"/>
      <c r="BF59" s="210"/>
      <c r="BG59" s="210"/>
      <c r="BH59" s="210"/>
    </row>
    <row r="60" spans="1:60" outlineLevel="1" x14ac:dyDescent="0.25">
      <c r="A60" s="252">
        <v>46</v>
      </c>
      <c r="B60" s="253" t="s">
        <v>836</v>
      </c>
      <c r="C60" s="266" t="s">
        <v>837</v>
      </c>
      <c r="D60" s="254" t="s">
        <v>557</v>
      </c>
      <c r="E60" s="255">
        <v>11</v>
      </c>
      <c r="F60" s="256"/>
      <c r="G60" s="257">
        <f>ROUND(E60*F60,2)</f>
        <v>0</v>
      </c>
      <c r="H60" s="256"/>
      <c r="I60" s="257">
        <f>ROUND(E60*H60,2)</f>
        <v>0</v>
      </c>
      <c r="J60" s="256"/>
      <c r="K60" s="257">
        <f>ROUND(E60*J60,2)</f>
        <v>0</v>
      </c>
      <c r="L60" s="257">
        <v>21</v>
      </c>
      <c r="M60" s="257">
        <f>G60*(1+L60/100)</f>
        <v>0</v>
      </c>
      <c r="N60" s="255">
        <v>0</v>
      </c>
      <c r="O60" s="255">
        <f>ROUND(E60*N60,2)</f>
        <v>0</v>
      </c>
      <c r="P60" s="255">
        <v>0</v>
      </c>
      <c r="Q60" s="255">
        <f>ROUND(E60*P60,2)</f>
        <v>0</v>
      </c>
      <c r="R60" s="257"/>
      <c r="S60" s="257" t="s">
        <v>298</v>
      </c>
      <c r="T60" s="258" t="s">
        <v>299</v>
      </c>
      <c r="U60" s="231">
        <v>0</v>
      </c>
      <c r="V60" s="231">
        <f>ROUND(E60*U60,2)</f>
        <v>0</v>
      </c>
      <c r="W60" s="231"/>
      <c r="X60" s="231" t="s">
        <v>176</v>
      </c>
      <c r="Y60" s="231" t="s">
        <v>177</v>
      </c>
      <c r="Z60" s="210"/>
      <c r="AA60" s="210"/>
      <c r="AB60" s="210"/>
      <c r="AC60" s="210"/>
      <c r="AD60" s="210"/>
      <c r="AE60" s="210"/>
      <c r="AF60" s="210"/>
      <c r="AG60" s="210" t="s">
        <v>544</v>
      </c>
      <c r="AH60" s="210"/>
      <c r="AI60" s="210"/>
      <c r="AJ60" s="210"/>
      <c r="AK60" s="210"/>
      <c r="AL60" s="210"/>
      <c r="AM60" s="210"/>
      <c r="AN60" s="210"/>
      <c r="AO60" s="210"/>
      <c r="AP60" s="210"/>
      <c r="AQ60" s="210"/>
      <c r="AR60" s="210"/>
      <c r="AS60" s="210"/>
      <c r="AT60" s="210"/>
      <c r="AU60" s="210"/>
      <c r="AV60" s="210"/>
      <c r="AW60" s="210"/>
      <c r="AX60" s="210"/>
      <c r="AY60" s="210"/>
      <c r="AZ60" s="210"/>
      <c r="BA60" s="210"/>
      <c r="BB60" s="210"/>
      <c r="BC60" s="210"/>
      <c r="BD60" s="210"/>
      <c r="BE60" s="210"/>
      <c r="BF60" s="210"/>
      <c r="BG60" s="210"/>
      <c r="BH60" s="210"/>
    </row>
    <row r="61" spans="1:60" outlineLevel="1" x14ac:dyDescent="0.25">
      <c r="A61" s="252">
        <v>47</v>
      </c>
      <c r="B61" s="253" t="s">
        <v>836</v>
      </c>
      <c r="C61" s="266" t="s">
        <v>838</v>
      </c>
      <c r="D61" s="254" t="s">
        <v>281</v>
      </c>
      <c r="E61" s="255">
        <v>18</v>
      </c>
      <c r="F61" s="256"/>
      <c r="G61" s="257">
        <f>ROUND(E61*F61,2)</f>
        <v>0</v>
      </c>
      <c r="H61" s="256"/>
      <c r="I61" s="257">
        <f>ROUND(E61*H61,2)</f>
        <v>0</v>
      </c>
      <c r="J61" s="256"/>
      <c r="K61" s="257">
        <f>ROUND(E61*J61,2)</f>
        <v>0</v>
      </c>
      <c r="L61" s="257">
        <v>21</v>
      </c>
      <c r="M61" s="257">
        <f>G61*(1+L61/100)</f>
        <v>0</v>
      </c>
      <c r="N61" s="255">
        <v>0</v>
      </c>
      <c r="O61" s="255">
        <f>ROUND(E61*N61,2)</f>
        <v>0</v>
      </c>
      <c r="P61" s="255">
        <v>0</v>
      </c>
      <c r="Q61" s="255">
        <f>ROUND(E61*P61,2)</f>
        <v>0</v>
      </c>
      <c r="R61" s="257"/>
      <c r="S61" s="257" t="s">
        <v>298</v>
      </c>
      <c r="T61" s="258" t="s">
        <v>299</v>
      </c>
      <c r="U61" s="231">
        <v>0</v>
      </c>
      <c r="V61" s="231">
        <f>ROUND(E61*U61,2)</f>
        <v>0</v>
      </c>
      <c r="W61" s="231"/>
      <c r="X61" s="231" t="s">
        <v>548</v>
      </c>
      <c r="Y61" s="231" t="s">
        <v>177</v>
      </c>
      <c r="Z61" s="210"/>
      <c r="AA61" s="210"/>
      <c r="AB61" s="210"/>
      <c r="AC61" s="210"/>
      <c r="AD61" s="210"/>
      <c r="AE61" s="210"/>
      <c r="AF61" s="210"/>
      <c r="AG61" s="210" t="s">
        <v>642</v>
      </c>
      <c r="AH61" s="210"/>
      <c r="AI61" s="210"/>
      <c r="AJ61" s="210"/>
      <c r="AK61" s="210"/>
      <c r="AL61" s="210"/>
      <c r="AM61" s="210"/>
      <c r="AN61" s="210"/>
      <c r="AO61" s="210"/>
      <c r="AP61" s="210"/>
      <c r="AQ61" s="210"/>
      <c r="AR61" s="210"/>
      <c r="AS61" s="210"/>
      <c r="AT61" s="210"/>
      <c r="AU61" s="210"/>
      <c r="AV61" s="210"/>
      <c r="AW61" s="210"/>
      <c r="AX61" s="210"/>
      <c r="AY61" s="210"/>
      <c r="AZ61" s="210"/>
      <c r="BA61" s="210"/>
      <c r="BB61" s="210"/>
      <c r="BC61" s="210"/>
      <c r="BD61" s="210"/>
      <c r="BE61" s="210"/>
      <c r="BF61" s="210"/>
      <c r="BG61" s="210"/>
      <c r="BH61" s="210"/>
    </row>
    <row r="62" spans="1:60" x14ac:dyDescent="0.25">
      <c r="A62" s="236" t="s">
        <v>170</v>
      </c>
      <c r="B62" s="237" t="s">
        <v>127</v>
      </c>
      <c r="C62" s="261" t="s">
        <v>128</v>
      </c>
      <c r="D62" s="238"/>
      <c r="E62" s="239"/>
      <c r="F62" s="240"/>
      <c r="G62" s="240">
        <f>SUMIF(AG63:AG68,"&lt;&gt;NOR",G63:G68)</f>
        <v>0</v>
      </c>
      <c r="H62" s="240"/>
      <c r="I62" s="240">
        <f>SUM(I63:I68)</f>
        <v>0</v>
      </c>
      <c r="J62" s="240"/>
      <c r="K62" s="240">
        <f>SUM(K63:K68)</f>
        <v>0</v>
      </c>
      <c r="L62" s="240"/>
      <c r="M62" s="240">
        <f>SUM(M63:M68)</f>
        <v>0</v>
      </c>
      <c r="N62" s="239"/>
      <c r="O62" s="239">
        <f>SUM(O63:O68)</f>
        <v>0</v>
      </c>
      <c r="P62" s="239"/>
      <c r="Q62" s="239">
        <f>SUM(Q63:Q68)</f>
        <v>0</v>
      </c>
      <c r="R62" s="240"/>
      <c r="S62" s="240"/>
      <c r="T62" s="241"/>
      <c r="U62" s="235"/>
      <c r="V62" s="235">
        <f>SUM(V63:V68)</f>
        <v>0</v>
      </c>
      <c r="W62" s="235"/>
      <c r="X62" s="235"/>
      <c r="Y62" s="235"/>
      <c r="AG62" t="s">
        <v>171</v>
      </c>
    </row>
    <row r="63" spans="1:60" outlineLevel="1" x14ac:dyDescent="0.25">
      <c r="A63" s="252">
        <v>48</v>
      </c>
      <c r="B63" s="253" t="s">
        <v>839</v>
      </c>
      <c r="C63" s="266" t="s">
        <v>840</v>
      </c>
      <c r="D63" s="254" t="s">
        <v>748</v>
      </c>
      <c r="E63" s="255">
        <v>4</v>
      </c>
      <c r="F63" s="256"/>
      <c r="G63" s="257">
        <f>ROUND(E63*F63,2)</f>
        <v>0</v>
      </c>
      <c r="H63" s="256"/>
      <c r="I63" s="257">
        <f>ROUND(E63*H63,2)</f>
        <v>0</v>
      </c>
      <c r="J63" s="256"/>
      <c r="K63" s="257">
        <f>ROUND(E63*J63,2)</f>
        <v>0</v>
      </c>
      <c r="L63" s="257">
        <v>21</v>
      </c>
      <c r="M63" s="257">
        <f>G63*(1+L63/100)</f>
        <v>0</v>
      </c>
      <c r="N63" s="255">
        <v>0</v>
      </c>
      <c r="O63" s="255">
        <f>ROUND(E63*N63,2)</f>
        <v>0</v>
      </c>
      <c r="P63" s="255">
        <v>0</v>
      </c>
      <c r="Q63" s="255">
        <f>ROUND(E63*P63,2)</f>
        <v>0</v>
      </c>
      <c r="R63" s="257"/>
      <c r="S63" s="257" t="s">
        <v>298</v>
      </c>
      <c r="T63" s="258" t="s">
        <v>299</v>
      </c>
      <c r="U63" s="231">
        <v>0</v>
      </c>
      <c r="V63" s="231">
        <f>ROUND(E63*U63,2)</f>
        <v>0</v>
      </c>
      <c r="W63" s="231"/>
      <c r="X63" s="231" t="s">
        <v>176</v>
      </c>
      <c r="Y63" s="231" t="s">
        <v>177</v>
      </c>
      <c r="Z63" s="210"/>
      <c r="AA63" s="210"/>
      <c r="AB63" s="210"/>
      <c r="AC63" s="210"/>
      <c r="AD63" s="210"/>
      <c r="AE63" s="210"/>
      <c r="AF63" s="210"/>
      <c r="AG63" s="210" t="s">
        <v>544</v>
      </c>
      <c r="AH63" s="210"/>
      <c r="AI63" s="210"/>
      <c r="AJ63" s="210"/>
      <c r="AK63" s="210"/>
      <c r="AL63" s="210"/>
      <c r="AM63" s="210"/>
      <c r="AN63" s="210"/>
      <c r="AO63" s="210"/>
      <c r="AP63" s="210"/>
      <c r="AQ63" s="210"/>
      <c r="AR63" s="210"/>
      <c r="AS63" s="210"/>
      <c r="AT63" s="210"/>
      <c r="AU63" s="210"/>
      <c r="AV63" s="210"/>
      <c r="AW63" s="210"/>
      <c r="AX63" s="210"/>
      <c r="AY63" s="210"/>
      <c r="AZ63" s="210"/>
      <c r="BA63" s="210"/>
      <c r="BB63" s="210"/>
      <c r="BC63" s="210"/>
      <c r="BD63" s="210"/>
      <c r="BE63" s="210"/>
      <c r="BF63" s="210"/>
      <c r="BG63" s="210"/>
      <c r="BH63" s="210"/>
    </row>
    <row r="64" spans="1:60" outlineLevel="1" x14ac:dyDescent="0.25">
      <c r="A64" s="252">
        <v>49</v>
      </c>
      <c r="B64" s="253" t="s">
        <v>841</v>
      </c>
      <c r="C64" s="266" t="s">
        <v>842</v>
      </c>
      <c r="D64" s="254" t="s">
        <v>748</v>
      </c>
      <c r="E64" s="255">
        <v>12</v>
      </c>
      <c r="F64" s="256"/>
      <c r="G64" s="257">
        <f>ROUND(E64*F64,2)</f>
        <v>0</v>
      </c>
      <c r="H64" s="256"/>
      <c r="I64" s="257">
        <f>ROUND(E64*H64,2)</f>
        <v>0</v>
      </c>
      <c r="J64" s="256"/>
      <c r="K64" s="257">
        <f>ROUND(E64*J64,2)</f>
        <v>0</v>
      </c>
      <c r="L64" s="257">
        <v>21</v>
      </c>
      <c r="M64" s="257">
        <f>G64*(1+L64/100)</f>
        <v>0</v>
      </c>
      <c r="N64" s="255">
        <v>0</v>
      </c>
      <c r="O64" s="255">
        <f>ROUND(E64*N64,2)</f>
        <v>0</v>
      </c>
      <c r="P64" s="255">
        <v>0</v>
      </c>
      <c r="Q64" s="255">
        <f>ROUND(E64*P64,2)</f>
        <v>0</v>
      </c>
      <c r="R64" s="257"/>
      <c r="S64" s="257" t="s">
        <v>298</v>
      </c>
      <c r="T64" s="258" t="s">
        <v>299</v>
      </c>
      <c r="U64" s="231">
        <v>0</v>
      </c>
      <c r="V64" s="231">
        <f>ROUND(E64*U64,2)</f>
        <v>0</v>
      </c>
      <c r="W64" s="231"/>
      <c r="X64" s="231" t="s">
        <v>176</v>
      </c>
      <c r="Y64" s="231" t="s">
        <v>177</v>
      </c>
      <c r="Z64" s="210"/>
      <c r="AA64" s="210"/>
      <c r="AB64" s="210"/>
      <c r="AC64" s="210"/>
      <c r="AD64" s="210"/>
      <c r="AE64" s="210"/>
      <c r="AF64" s="210"/>
      <c r="AG64" s="210" t="s">
        <v>544</v>
      </c>
      <c r="AH64" s="210"/>
      <c r="AI64" s="210"/>
      <c r="AJ64" s="210"/>
      <c r="AK64" s="210"/>
      <c r="AL64" s="210"/>
      <c r="AM64" s="210"/>
      <c r="AN64" s="210"/>
      <c r="AO64" s="210"/>
      <c r="AP64" s="210"/>
      <c r="AQ64" s="210"/>
      <c r="AR64" s="210"/>
      <c r="AS64" s="210"/>
      <c r="AT64" s="210"/>
      <c r="AU64" s="210"/>
      <c r="AV64" s="210"/>
      <c r="AW64" s="210"/>
      <c r="AX64" s="210"/>
      <c r="AY64" s="210"/>
      <c r="AZ64" s="210"/>
      <c r="BA64" s="210"/>
      <c r="BB64" s="210"/>
      <c r="BC64" s="210"/>
      <c r="BD64" s="210"/>
      <c r="BE64" s="210"/>
      <c r="BF64" s="210"/>
      <c r="BG64" s="210"/>
      <c r="BH64" s="210"/>
    </row>
    <row r="65" spans="1:60" outlineLevel="1" x14ac:dyDescent="0.25">
      <c r="A65" s="252">
        <v>50</v>
      </c>
      <c r="B65" s="253" t="s">
        <v>843</v>
      </c>
      <c r="C65" s="266" t="s">
        <v>844</v>
      </c>
      <c r="D65" s="254" t="s">
        <v>748</v>
      </c>
      <c r="E65" s="255">
        <v>8</v>
      </c>
      <c r="F65" s="256"/>
      <c r="G65" s="257">
        <f>ROUND(E65*F65,2)</f>
        <v>0</v>
      </c>
      <c r="H65" s="256"/>
      <c r="I65" s="257">
        <f>ROUND(E65*H65,2)</f>
        <v>0</v>
      </c>
      <c r="J65" s="256"/>
      <c r="K65" s="257">
        <f>ROUND(E65*J65,2)</f>
        <v>0</v>
      </c>
      <c r="L65" s="257">
        <v>21</v>
      </c>
      <c r="M65" s="257">
        <f>G65*(1+L65/100)</f>
        <v>0</v>
      </c>
      <c r="N65" s="255">
        <v>0</v>
      </c>
      <c r="O65" s="255">
        <f>ROUND(E65*N65,2)</f>
        <v>0</v>
      </c>
      <c r="P65" s="255">
        <v>0</v>
      </c>
      <c r="Q65" s="255">
        <f>ROUND(E65*P65,2)</f>
        <v>0</v>
      </c>
      <c r="R65" s="257"/>
      <c r="S65" s="257" t="s">
        <v>298</v>
      </c>
      <c r="T65" s="258" t="s">
        <v>299</v>
      </c>
      <c r="U65" s="231">
        <v>0</v>
      </c>
      <c r="V65" s="231">
        <f>ROUND(E65*U65,2)</f>
        <v>0</v>
      </c>
      <c r="W65" s="231"/>
      <c r="X65" s="231" t="s">
        <v>176</v>
      </c>
      <c r="Y65" s="231" t="s">
        <v>177</v>
      </c>
      <c r="Z65" s="210"/>
      <c r="AA65" s="210"/>
      <c r="AB65" s="210"/>
      <c r="AC65" s="210"/>
      <c r="AD65" s="210"/>
      <c r="AE65" s="210"/>
      <c r="AF65" s="210"/>
      <c r="AG65" s="210" t="s">
        <v>544</v>
      </c>
      <c r="AH65" s="210"/>
      <c r="AI65" s="210"/>
      <c r="AJ65" s="210"/>
      <c r="AK65" s="210"/>
      <c r="AL65" s="210"/>
      <c r="AM65" s="210"/>
      <c r="AN65" s="210"/>
      <c r="AO65" s="210"/>
      <c r="AP65" s="210"/>
      <c r="AQ65" s="210"/>
      <c r="AR65" s="210"/>
      <c r="AS65" s="210"/>
      <c r="AT65" s="210"/>
      <c r="AU65" s="210"/>
      <c r="AV65" s="210"/>
      <c r="AW65" s="210"/>
      <c r="AX65" s="210"/>
      <c r="AY65" s="210"/>
      <c r="AZ65" s="210"/>
      <c r="BA65" s="210"/>
      <c r="BB65" s="210"/>
      <c r="BC65" s="210"/>
      <c r="BD65" s="210"/>
      <c r="BE65" s="210"/>
      <c r="BF65" s="210"/>
      <c r="BG65" s="210"/>
      <c r="BH65" s="210"/>
    </row>
    <row r="66" spans="1:60" outlineLevel="1" x14ac:dyDescent="0.25">
      <c r="A66" s="252">
        <v>51</v>
      </c>
      <c r="B66" s="253" t="s">
        <v>845</v>
      </c>
      <c r="C66" s="266" t="s">
        <v>846</v>
      </c>
      <c r="D66" s="254" t="s">
        <v>748</v>
      </c>
      <c r="E66" s="255">
        <v>8</v>
      </c>
      <c r="F66" s="256"/>
      <c r="G66" s="257">
        <f>ROUND(E66*F66,2)</f>
        <v>0</v>
      </c>
      <c r="H66" s="256"/>
      <c r="I66" s="257">
        <f>ROUND(E66*H66,2)</f>
        <v>0</v>
      </c>
      <c r="J66" s="256"/>
      <c r="K66" s="257">
        <f>ROUND(E66*J66,2)</f>
        <v>0</v>
      </c>
      <c r="L66" s="257">
        <v>21</v>
      </c>
      <c r="M66" s="257">
        <f>G66*(1+L66/100)</f>
        <v>0</v>
      </c>
      <c r="N66" s="255">
        <v>0</v>
      </c>
      <c r="O66" s="255">
        <f>ROUND(E66*N66,2)</f>
        <v>0</v>
      </c>
      <c r="P66" s="255">
        <v>0</v>
      </c>
      <c r="Q66" s="255">
        <f>ROUND(E66*P66,2)</f>
        <v>0</v>
      </c>
      <c r="R66" s="257"/>
      <c r="S66" s="257" t="s">
        <v>298</v>
      </c>
      <c r="T66" s="258" t="s">
        <v>299</v>
      </c>
      <c r="U66" s="231">
        <v>0</v>
      </c>
      <c r="V66" s="231">
        <f>ROUND(E66*U66,2)</f>
        <v>0</v>
      </c>
      <c r="W66" s="231"/>
      <c r="X66" s="231" t="s">
        <v>176</v>
      </c>
      <c r="Y66" s="231" t="s">
        <v>177</v>
      </c>
      <c r="Z66" s="210"/>
      <c r="AA66" s="210"/>
      <c r="AB66" s="210"/>
      <c r="AC66" s="210"/>
      <c r="AD66" s="210"/>
      <c r="AE66" s="210"/>
      <c r="AF66" s="210"/>
      <c r="AG66" s="210" t="s">
        <v>544</v>
      </c>
      <c r="AH66" s="210"/>
      <c r="AI66" s="210"/>
      <c r="AJ66" s="210"/>
      <c r="AK66" s="210"/>
      <c r="AL66" s="210"/>
      <c r="AM66" s="210"/>
      <c r="AN66" s="210"/>
      <c r="AO66" s="210"/>
      <c r="AP66" s="210"/>
      <c r="AQ66" s="210"/>
      <c r="AR66" s="210"/>
      <c r="AS66" s="210"/>
      <c r="AT66" s="210"/>
      <c r="AU66" s="210"/>
      <c r="AV66" s="210"/>
      <c r="AW66" s="210"/>
      <c r="AX66" s="210"/>
      <c r="AY66" s="210"/>
      <c r="AZ66" s="210"/>
      <c r="BA66" s="210"/>
      <c r="BB66" s="210"/>
      <c r="BC66" s="210"/>
      <c r="BD66" s="210"/>
      <c r="BE66" s="210"/>
      <c r="BF66" s="210"/>
      <c r="BG66" s="210"/>
      <c r="BH66" s="210"/>
    </row>
    <row r="67" spans="1:60" outlineLevel="1" x14ac:dyDescent="0.25">
      <c r="A67" s="252">
        <v>52</v>
      </c>
      <c r="B67" s="253" t="s">
        <v>847</v>
      </c>
      <c r="C67" s="266" t="s">
        <v>848</v>
      </c>
      <c r="D67" s="254" t="s">
        <v>748</v>
      </c>
      <c r="E67" s="255">
        <v>4</v>
      </c>
      <c r="F67" s="256"/>
      <c r="G67" s="257">
        <f>ROUND(E67*F67,2)</f>
        <v>0</v>
      </c>
      <c r="H67" s="256"/>
      <c r="I67" s="257">
        <f>ROUND(E67*H67,2)</f>
        <v>0</v>
      </c>
      <c r="J67" s="256"/>
      <c r="K67" s="257">
        <f>ROUND(E67*J67,2)</f>
        <v>0</v>
      </c>
      <c r="L67" s="257">
        <v>21</v>
      </c>
      <c r="M67" s="257">
        <f>G67*(1+L67/100)</f>
        <v>0</v>
      </c>
      <c r="N67" s="255">
        <v>0</v>
      </c>
      <c r="O67" s="255">
        <f>ROUND(E67*N67,2)</f>
        <v>0</v>
      </c>
      <c r="P67" s="255">
        <v>0</v>
      </c>
      <c r="Q67" s="255">
        <f>ROUND(E67*P67,2)</f>
        <v>0</v>
      </c>
      <c r="R67" s="257"/>
      <c r="S67" s="257" t="s">
        <v>298</v>
      </c>
      <c r="T67" s="258" t="s">
        <v>299</v>
      </c>
      <c r="U67" s="231">
        <v>0</v>
      </c>
      <c r="V67" s="231">
        <f>ROUND(E67*U67,2)</f>
        <v>0</v>
      </c>
      <c r="W67" s="231"/>
      <c r="X67" s="231" t="s">
        <v>176</v>
      </c>
      <c r="Y67" s="231" t="s">
        <v>177</v>
      </c>
      <c r="Z67" s="210"/>
      <c r="AA67" s="210"/>
      <c r="AB67" s="210"/>
      <c r="AC67" s="210"/>
      <c r="AD67" s="210"/>
      <c r="AE67" s="210"/>
      <c r="AF67" s="210"/>
      <c r="AG67" s="210" t="s">
        <v>544</v>
      </c>
      <c r="AH67" s="210"/>
      <c r="AI67" s="210"/>
      <c r="AJ67" s="210"/>
      <c r="AK67" s="210"/>
      <c r="AL67" s="210"/>
      <c r="AM67" s="210"/>
      <c r="AN67" s="210"/>
      <c r="AO67" s="210"/>
      <c r="AP67" s="210"/>
      <c r="AQ67" s="210"/>
      <c r="AR67" s="210"/>
      <c r="AS67" s="210"/>
      <c r="AT67" s="210"/>
      <c r="AU67" s="210"/>
      <c r="AV67" s="210"/>
      <c r="AW67" s="210"/>
      <c r="AX67" s="210"/>
      <c r="AY67" s="210"/>
      <c r="AZ67" s="210"/>
      <c r="BA67" s="210"/>
      <c r="BB67" s="210"/>
      <c r="BC67" s="210"/>
      <c r="BD67" s="210"/>
      <c r="BE67" s="210"/>
      <c r="BF67" s="210"/>
      <c r="BG67" s="210"/>
      <c r="BH67" s="210"/>
    </row>
    <row r="68" spans="1:60" outlineLevel="1" x14ac:dyDescent="0.25">
      <c r="A68" s="252">
        <v>53</v>
      </c>
      <c r="B68" s="253" t="s">
        <v>849</v>
      </c>
      <c r="C68" s="266" t="s">
        <v>850</v>
      </c>
      <c r="D68" s="254" t="s">
        <v>748</v>
      </c>
      <c r="E68" s="255">
        <v>2</v>
      </c>
      <c r="F68" s="256"/>
      <c r="G68" s="257">
        <f>ROUND(E68*F68,2)</f>
        <v>0</v>
      </c>
      <c r="H68" s="256"/>
      <c r="I68" s="257">
        <f>ROUND(E68*H68,2)</f>
        <v>0</v>
      </c>
      <c r="J68" s="256"/>
      <c r="K68" s="257">
        <f>ROUND(E68*J68,2)</f>
        <v>0</v>
      </c>
      <c r="L68" s="257">
        <v>21</v>
      </c>
      <c r="M68" s="257">
        <f>G68*(1+L68/100)</f>
        <v>0</v>
      </c>
      <c r="N68" s="255">
        <v>0</v>
      </c>
      <c r="O68" s="255">
        <f>ROUND(E68*N68,2)</f>
        <v>0</v>
      </c>
      <c r="P68" s="255">
        <v>0</v>
      </c>
      <c r="Q68" s="255">
        <f>ROUND(E68*P68,2)</f>
        <v>0</v>
      </c>
      <c r="R68" s="257"/>
      <c r="S68" s="257" t="s">
        <v>298</v>
      </c>
      <c r="T68" s="258" t="s">
        <v>299</v>
      </c>
      <c r="U68" s="231">
        <v>0</v>
      </c>
      <c r="V68" s="231">
        <f>ROUND(E68*U68,2)</f>
        <v>0</v>
      </c>
      <c r="W68" s="231"/>
      <c r="X68" s="231" t="s">
        <v>176</v>
      </c>
      <c r="Y68" s="231" t="s">
        <v>177</v>
      </c>
      <c r="Z68" s="210"/>
      <c r="AA68" s="210"/>
      <c r="AB68" s="210"/>
      <c r="AC68" s="210"/>
      <c r="AD68" s="210"/>
      <c r="AE68" s="210"/>
      <c r="AF68" s="210"/>
      <c r="AG68" s="210" t="s">
        <v>544</v>
      </c>
      <c r="AH68" s="210"/>
      <c r="AI68" s="210"/>
      <c r="AJ68" s="210"/>
      <c r="AK68" s="210"/>
      <c r="AL68" s="210"/>
      <c r="AM68" s="210"/>
      <c r="AN68" s="210"/>
      <c r="AO68" s="210"/>
      <c r="AP68" s="210"/>
      <c r="AQ68" s="210"/>
      <c r="AR68" s="210"/>
      <c r="AS68" s="210"/>
      <c r="AT68" s="210"/>
      <c r="AU68" s="210"/>
      <c r="AV68" s="210"/>
      <c r="AW68" s="210"/>
      <c r="AX68" s="210"/>
      <c r="AY68" s="210"/>
      <c r="AZ68" s="210"/>
      <c r="BA68" s="210"/>
      <c r="BB68" s="210"/>
      <c r="BC68" s="210"/>
      <c r="BD68" s="210"/>
      <c r="BE68" s="210"/>
      <c r="BF68" s="210"/>
      <c r="BG68" s="210"/>
      <c r="BH68" s="210"/>
    </row>
    <row r="69" spans="1:60" x14ac:dyDescent="0.25">
      <c r="A69" s="236" t="s">
        <v>170</v>
      </c>
      <c r="B69" s="237" t="s">
        <v>129</v>
      </c>
      <c r="C69" s="261" t="s">
        <v>130</v>
      </c>
      <c r="D69" s="238"/>
      <c r="E69" s="239"/>
      <c r="F69" s="240"/>
      <c r="G69" s="240">
        <f>SUMIF(AG70:AG73,"&lt;&gt;NOR",G70:G73)</f>
        <v>0</v>
      </c>
      <c r="H69" s="240"/>
      <c r="I69" s="240">
        <f>SUM(I70:I73)</f>
        <v>0</v>
      </c>
      <c r="J69" s="240"/>
      <c r="K69" s="240">
        <f>SUM(K70:K73)</f>
        <v>0</v>
      </c>
      <c r="L69" s="240"/>
      <c r="M69" s="240">
        <f>SUM(M70:M73)</f>
        <v>0</v>
      </c>
      <c r="N69" s="239"/>
      <c r="O69" s="239">
        <f>SUM(O70:O73)</f>
        <v>0</v>
      </c>
      <c r="P69" s="239"/>
      <c r="Q69" s="239">
        <f>SUM(Q70:Q73)</f>
        <v>0</v>
      </c>
      <c r="R69" s="240"/>
      <c r="S69" s="240"/>
      <c r="T69" s="241"/>
      <c r="U69" s="235"/>
      <c r="V69" s="235">
        <f>SUM(V70:V73)</f>
        <v>0</v>
      </c>
      <c r="W69" s="235"/>
      <c r="X69" s="235"/>
      <c r="Y69" s="235"/>
      <c r="AG69" t="s">
        <v>171</v>
      </c>
    </row>
    <row r="70" spans="1:60" outlineLevel="1" x14ac:dyDescent="0.25">
      <c r="A70" s="252">
        <v>54</v>
      </c>
      <c r="B70" s="253" t="s">
        <v>851</v>
      </c>
      <c r="C70" s="266" t="s">
        <v>852</v>
      </c>
      <c r="D70" s="254" t="s">
        <v>0</v>
      </c>
      <c r="E70" s="255">
        <v>3.5999999999999997E-2</v>
      </c>
      <c r="F70" s="256"/>
      <c r="G70" s="257">
        <f>ROUND(E70*F70,2)</f>
        <v>0</v>
      </c>
      <c r="H70" s="256"/>
      <c r="I70" s="257">
        <f>ROUND(E70*H70,2)</f>
        <v>0</v>
      </c>
      <c r="J70" s="256"/>
      <c r="K70" s="257">
        <f>ROUND(E70*J70,2)</f>
        <v>0</v>
      </c>
      <c r="L70" s="257">
        <v>21</v>
      </c>
      <c r="M70" s="257">
        <f>G70*(1+L70/100)</f>
        <v>0</v>
      </c>
      <c r="N70" s="255">
        <v>0</v>
      </c>
      <c r="O70" s="255">
        <f>ROUND(E70*N70,2)</f>
        <v>0</v>
      </c>
      <c r="P70" s="255">
        <v>0</v>
      </c>
      <c r="Q70" s="255">
        <f>ROUND(E70*P70,2)</f>
        <v>0</v>
      </c>
      <c r="R70" s="257"/>
      <c r="S70" s="257" t="s">
        <v>298</v>
      </c>
      <c r="T70" s="258" t="s">
        <v>299</v>
      </c>
      <c r="U70" s="231">
        <v>0</v>
      </c>
      <c r="V70" s="231">
        <f>ROUND(E70*U70,2)</f>
        <v>0</v>
      </c>
      <c r="W70" s="231"/>
      <c r="X70" s="231" t="s">
        <v>176</v>
      </c>
      <c r="Y70" s="231" t="s">
        <v>177</v>
      </c>
      <c r="Z70" s="210"/>
      <c r="AA70" s="210"/>
      <c r="AB70" s="210"/>
      <c r="AC70" s="210"/>
      <c r="AD70" s="210"/>
      <c r="AE70" s="210"/>
      <c r="AF70" s="210"/>
      <c r="AG70" s="210" t="s">
        <v>544</v>
      </c>
      <c r="AH70" s="210"/>
      <c r="AI70" s="210"/>
      <c r="AJ70" s="210"/>
      <c r="AK70" s="210"/>
      <c r="AL70" s="210"/>
      <c r="AM70" s="210"/>
      <c r="AN70" s="210"/>
      <c r="AO70" s="210"/>
      <c r="AP70" s="210"/>
      <c r="AQ70" s="210"/>
      <c r="AR70" s="210"/>
      <c r="AS70" s="210"/>
      <c r="AT70" s="210"/>
      <c r="AU70" s="210"/>
      <c r="AV70" s="210"/>
      <c r="AW70" s="210"/>
      <c r="AX70" s="210"/>
      <c r="AY70" s="210"/>
      <c r="AZ70" s="210"/>
      <c r="BA70" s="210"/>
      <c r="BB70" s="210"/>
      <c r="BC70" s="210"/>
      <c r="BD70" s="210"/>
      <c r="BE70" s="210"/>
      <c r="BF70" s="210"/>
      <c r="BG70" s="210"/>
      <c r="BH70" s="210"/>
    </row>
    <row r="71" spans="1:60" outlineLevel="1" x14ac:dyDescent="0.25">
      <c r="A71" s="252">
        <v>55</v>
      </c>
      <c r="B71" s="253" t="s">
        <v>853</v>
      </c>
      <c r="C71" s="266" t="s">
        <v>854</v>
      </c>
      <c r="D71" s="254" t="s">
        <v>0</v>
      </c>
      <c r="E71" s="255">
        <v>1.4999999999999999E-2</v>
      </c>
      <c r="F71" s="256"/>
      <c r="G71" s="257">
        <f>ROUND(E71*F71,2)</f>
        <v>0</v>
      </c>
      <c r="H71" s="256"/>
      <c r="I71" s="257">
        <f>ROUND(E71*H71,2)</f>
        <v>0</v>
      </c>
      <c r="J71" s="256"/>
      <c r="K71" s="257">
        <f>ROUND(E71*J71,2)</f>
        <v>0</v>
      </c>
      <c r="L71" s="257">
        <v>21</v>
      </c>
      <c r="M71" s="257">
        <f>G71*(1+L71/100)</f>
        <v>0</v>
      </c>
      <c r="N71" s="255">
        <v>0</v>
      </c>
      <c r="O71" s="255">
        <f>ROUND(E71*N71,2)</f>
        <v>0</v>
      </c>
      <c r="P71" s="255">
        <v>0</v>
      </c>
      <c r="Q71" s="255">
        <f>ROUND(E71*P71,2)</f>
        <v>0</v>
      </c>
      <c r="R71" s="257"/>
      <c r="S71" s="257" t="s">
        <v>298</v>
      </c>
      <c r="T71" s="258" t="s">
        <v>299</v>
      </c>
      <c r="U71" s="231">
        <v>0</v>
      </c>
      <c r="V71" s="231">
        <f>ROUND(E71*U71,2)</f>
        <v>0</v>
      </c>
      <c r="W71" s="231"/>
      <c r="X71" s="231" t="s">
        <v>176</v>
      </c>
      <c r="Y71" s="231" t="s">
        <v>177</v>
      </c>
      <c r="Z71" s="210"/>
      <c r="AA71" s="210"/>
      <c r="AB71" s="210"/>
      <c r="AC71" s="210"/>
      <c r="AD71" s="210"/>
      <c r="AE71" s="210"/>
      <c r="AF71" s="210"/>
      <c r="AG71" s="210" t="s">
        <v>544</v>
      </c>
      <c r="AH71" s="210"/>
      <c r="AI71" s="210"/>
      <c r="AJ71" s="210"/>
      <c r="AK71" s="210"/>
      <c r="AL71" s="210"/>
      <c r="AM71" s="210"/>
      <c r="AN71" s="210"/>
      <c r="AO71" s="210"/>
      <c r="AP71" s="210"/>
      <c r="AQ71" s="210"/>
      <c r="AR71" s="210"/>
      <c r="AS71" s="210"/>
      <c r="AT71" s="210"/>
      <c r="AU71" s="210"/>
      <c r="AV71" s="210"/>
      <c r="AW71" s="210"/>
      <c r="AX71" s="210"/>
      <c r="AY71" s="210"/>
      <c r="AZ71" s="210"/>
      <c r="BA71" s="210"/>
      <c r="BB71" s="210"/>
      <c r="BC71" s="210"/>
      <c r="BD71" s="210"/>
      <c r="BE71" s="210"/>
      <c r="BF71" s="210"/>
      <c r="BG71" s="210"/>
      <c r="BH71" s="210"/>
    </row>
    <row r="72" spans="1:60" outlineLevel="1" x14ac:dyDescent="0.25">
      <c r="A72" s="243">
        <v>56</v>
      </c>
      <c r="B72" s="244" t="s">
        <v>433</v>
      </c>
      <c r="C72" s="262" t="s">
        <v>855</v>
      </c>
      <c r="D72" s="245" t="s">
        <v>0</v>
      </c>
      <c r="E72" s="246">
        <v>0.02</v>
      </c>
      <c r="F72" s="247"/>
      <c r="G72" s="248">
        <f>ROUND(E72*F72,2)</f>
        <v>0</v>
      </c>
      <c r="H72" s="247"/>
      <c r="I72" s="248">
        <f>ROUND(E72*H72,2)</f>
        <v>0</v>
      </c>
      <c r="J72" s="247"/>
      <c r="K72" s="248">
        <f>ROUND(E72*J72,2)</f>
        <v>0</v>
      </c>
      <c r="L72" s="248">
        <v>21</v>
      </c>
      <c r="M72" s="248">
        <f>G72*(1+L72/100)</f>
        <v>0</v>
      </c>
      <c r="N72" s="246">
        <v>0</v>
      </c>
      <c r="O72" s="246">
        <f>ROUND(E72*N72,2)</f>
        <v>0</v>
      </c>
      <c r="P72" s="246">
        <v>0</v>
      </c>
      <c r="Q72" s="246">
        <f>ROUND(E72*P72,2)</f>
        <v>0</v>
      </c>
      <c r="R72" s="248"/>
      <c r="S72" s="248" t="s">
        <v>175</v>
      </c>
      <c r="T72" s="249" t="s">
        <v>299</v>
      </c>
      <c r="U72" s="231">
        <v>0</v>
      </c>
      <c r="V72" s="231">
        <f>ROUND(E72*U72,2)</f>
        <v>0</v>
      </c>
      <c r="W72" s="231"/>
      <c r="X72" s="231" t="s">
        <v>417</v>
      </c>
      <c r="Y72" s="231" t="s">
        <v>177</v>
      </c>
      <c r="Z72" s="210"/>
      <c r="AA72" s="210"/>
      <c r="AB72" s="210"/>
      <c r="AC72" s="210"/>
      <c r="AD72" s="210"/>
      <c r="AE72" s="210"/>
      <c r="AF72" s="210"/>
      <c r="AG72" s="210" t="s">
        <v>418</v>
      </c>
      <c r="AH72" s="210"/>
      <c r="AI72" s="210"/>
      <c r="AJ72" s="210"/>
      <c r="AK72" s="210"/>
      <c r="AL72" s="210"/>
      <c r="AM72" s="210"/>
      <c r="AN72" s="210"/>
      <c r="AO72" s="210"/>
      <c r="AP72" s="210"/>
      <c r="AQ72" s="210"/>
      <c r="AR72" s="210"/>
      <c r="AS72" s="210"/>
      <c r="AT72" s="210"/>
      <c r="AU72" s="210"/>
      <c r="AV72" s="210"/>
      <c r="AW72" s="210"/>
      <c r="AX72" s="210"/>
      <c r="AY72" s="210"/>
      <c r="AZ72" s="210"/>
      <c r="BA72" s="210"/>
      <c r="BB72" s="210"/>
      <c r="BC72" s="210"/>
      <c r="BD72" s="210"/>
      <c r="BE72" s="210"/>
      <c r="BF72" s="210"/>
      <c r="BG72" s="210"/>
      <c r="BH72" s="210"/>
    </row>
    <row r="73" spans="1:60" outlineLevel="2" x14ac:dyDescent="0.25">
      <c r="A73" s="227"/>
      <c r="B73" s="228"/>
      <c r="C73" s="263" t="s">
        <v>856</v>
      </c>
      <c r="D73" s="233"/>
      <c r="E73" s="234">
        <v>0.02</v>
      </c>
      <c r="F73" s="231"/>
      <c r="G73" s="231"/>
      <c r="H73" s="231"/>
      <c r="I73" s="231"/>
      <c r="J73" s="231"/>
      <c r="K73" s="231"/>
      <c r="L73" s="231"/>
      <c r="M73" s="231"/>
      <c r="N73" s="230"/>
      <c r="O73" s="230"/>
      <c r="P73" s="230"/>
      <c r="Q73" s="230"/>
      <c r="R73" s="231"/>
      <c r="S73" s="231"/>
      <c r="T73" s="231"/>
      <c r="U73" s="231"/>
      <c r="V73" s="231"/>
      <c r="W73" s="231"/>
      <c r="X73" s="231"/>
      <c r="Y73" s="231"/>
      <c r="Z73" s="210"/>
      <c r="AA73" s="210"/>
      <c r="AB73" s="210"/>
      <c r="AC73" s="210"/>
      <c r="AD73" s="210"/>
      <c r="AE73" s="210"/>
      <c r="AF73" s="210"/>
      <c r="AG73" s="210" t="s">
        <v>180</v>
      </c>
      <c r="AH73" s="210">
        <v>0</v>
      </c>
      <c r="AI73" s="210"/>
      <c r="AJ73" s="210"/>
      <c r="AK73" s="210"/>
      <c r="AL73" s="210"/>
      <c r="AM73" s="210"/>
      <c r="AN73" s="210"/>
      <c r="AO73" s="210"/>
      <c r="AP73" s="210"/>
      <c r="AQ73" s="210"/>
      <c r="AR73" s="210"/>
      <c r="AS73" s="210"/>
      <c r="AT73" s="210"/>
      <c r="AU73" s="210"/>
      <c r="AV73" s="210"/>
      <c r="AW73" s="210"/>
      <c r="AX73" s="210"/>
      <c r="AY73" s="210"/>
      <c r="AZ73" s="210"/>
      <c r="BA73" s="210"/>
      <c r="BB73" s="210"/>
      <c r="BC73" s="210"/>
      <c r="BD73" s="210"/>
      <c r="BE73" s="210"/>
      <c r="BF73" s="210"/>
      <c r="BG73" s="210"/>
      <c r="BH73" s="210"/>
    </row>
    <row r="74" spans="1:60" x14ac:dyDescent="0.25">
      <c r="A74" s="3"/>
      <c r="B74" s="4"/>
      <c r="C74" s="268"/>
      <c r="D74" s="6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AE74">
        <v>12</v>
      </c>
      <c r="AF74">
        <v>21</v>
      </c>
      <c r="AG74" t="s">
        <v>156</v>
      </c>
    </row>
    <row r="75" spans="1:60" x14ac:dyDescent="0.25">
      <c r="A75" s="213"/>
      <c r="B75" s="214" t="s">
        <v>31</v>
      </c>
      <c r="C75" s="269"/>
      <c r="D75" s="215"/>
      <c r="E75" s="216"/>
      <c r="F75" s="216"/>
      <c r="G75" s="242">
        <f>G8+G14+G19+G27+G32+G43+G55+G62+G69</f>
        <v>0</v>
      </c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AE75">
        <f>SUMIF(L7:L73,AE74,G7:G73)</f>
        <v>0</v>
      </c>
      <c r="AF75">
        <f>SUMIF(L7:L73,AF74,G7:G73)</f>
        <v>0</v>
      </c>
      <c r="AG75" t="s">
        <v>448</v>
      </c>
    </row>
    <row r="76" spans="1:60" x14ac:dyDescent="0.25">
      <c r="A76" s="3"/>
      <c r="B76" s="4"/>
      <c r="C76" s="268"/>
      <c r="D76" s="6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60" x14ac:dyDescent="0.25">
      <c r="A77" s="3"/>
      <c r="B77" s="4"/>
      <c r="C77" s="268"/>
      <c r="D77" s="6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60" x14ac:dyDescent="0.25">
      <c r="A78" s="217" t="s">
        <v>449</v>
      </c>
      <c r="B78" s="217"/>
      <c r="C78" s="270"/>
      <c r="D78" s="6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60" x14ac:dyDescent="0.25">
      <c r="A79" s="218"/>
      <c r="B79" s="219"/>
      <c r="C79" s="271"/>
      <c r="D79" s="219"/>
      <c r="E79" s="219"/>
      <c r="F79" s="219"/>
      <c r="G79" s="220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AG79" t="s">
        <v>450</v>
      </c>
    </row>
    <row r="80" spans="1:60" x14ac:dyDescent="0.25">
      <c r="A80" s="221"/>
      <c r="B80" s="222"/>
      <c r="C80" s="272"/>
      <c r="D80" s="222"/>
      <c r="E80" s="222"/>
      <c r="F80" s="222"/>
      <c r="G80" s="22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33" x14ac:dyDescent="0.25">
      <c r="A81" s="221"/>
      <c r="B81" s="222"/>
      <c r="C81" s="272"/>
      <c r="D81" s="222"/>
      <c r="E81" s="222"/>
      <c r="F81" s="222"/>
      <c r="G81" s="22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33" x14ac:dyDescent="0.25">
      <c r="A82" s="221"/>
      <c r="B82" s="222"/>
      <c r="C82" s="272"/>
      <c r="D82" s="222"/>
      <c r="E82" s="222"/>
      <c r="F82" s="222"/>
      <c r="G82" s="22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33" x14ac:dyDescent="0.25">
      <c r="A83" s="224"/>
      <c r="B83" s="225"/>
      <c r="C83" s="273"/>
      <c r="D83" s="225"/>
      <c r="E83" s="225"/>
      <c r="F83" s="225"/>
      <c r="G83" s="226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33" x14ac:dyDescent="0.25">
      <c r="A84" s="3"/>
      <c r="B84" s="4"/>
      <c r="C84" s="268"/>
      <c r="D84" s="6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33" x14ac:dyDescent="0.25">
      <c r="C85" s="274"/>
      <c r="D85" s="10"/>
      <c r="AG85" t="s">
        <v>451</v>
      </c>
    </row>
    <row r="86" spans="1:33" x14ac:dyDescent="0.25">
      <c r="D86" s="10"/>
    </row>
    <row r="87" spans="1:33" x14ac:dyDescent="0.25">
      <c r="D87" s="10"/>
    </row>
    <row r="88" spans="1:33" x14ac:dyDescent="0.25">
      <c r="D88" s="10"/>
    </row>
    <row r="89" spans="1:33" x14ac:dyDescent="0.25">
      <c r="D89" s="10"/>
    </row>
    <row r="90" spans="1:33" x14ac:dyDescent="0.25">
      <c r="D90" s="10"/>
    </row>
    <row r="91" spans="1:33" x14ac:dyDescent="0.25">
      <c r="D91" s="10"/>
    </row>
    <row r="92" spans="1:33" x14ac:dyDescent="0.25">
      <c r="D92" s="10"/>
    </row>
    <row r="93" spans="1:33" x14ac:dyDescent="0.25">
      <c r="D93" s="10"/>
    </row>
    <row r="94" spans="1:33" x14ac:dyDescent="0.25">
      <c r="D94" s="10"/>
    </row>
    <row r="95" spans="1:33" x14ac:dyDescent="0.25">
      <c r="D95" s="10"/>
    </row>
    <row r="96" spans="1:33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mergeCells count="6">
    <mergeCell ref="A1:G1"/>
    <mergeCell ref="C2:G2"/>
    <mergeCell ref="C3:G3"/>
    <mergeCell ref="C4:G4"/>
    <mergeCell ref="A78:C78"/>
    <mergeCell ref="A79:G83"/>
  </mergeCells>
  <pageMargins left="0.59055118110236204" right="0.196850393700787" top="0.78740157499999996" bottom="0.78740157499999996" header="0.3" footer="0.3"/>
  <pageSetup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56</vt:i4>
      </vt:variant>
    </vt:vector>
  </HeadingPairs>
  <TitlesOfParts>
    <vt:vector size="64" baseType="lpstr">
      <vt:lpstr>Pokyny pro vyplnění</vt:lpstr>
      <vt:lpstr>Stavba</vt:lpstr>
      <vt:lpstr>VzorPolozky</vt:lpstr>
      <vt:lpstr>SO01 D.1.1 Pol</vt:lpstr>
      <vt:lpstr>SO01 D.1.2 Pol</vt:lpstr>
      <vt:lpstr>SO01 D.1.3 Pol</vt:lpstr>
      <vt:lpstr>SO01 D.1.4 Pol</vt:lpstr>
      <vt:lpstr>SO01 D.1.6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'SO01 D.1.1 Pol'!Názvy_tisku</vt:lpstr>
      <vt:lpstr>'SO01 D.1.2 Pol'!Názvy_tisku</vt:lpstr>
      <vt:lpstr>'SO01 D.1.3 Pol'!Názvy_tisku</vt:lpstr>
      <vt:lpstr>'SO01 D.1.4 Pol'!Názvy_tisku</vt:lpstr>
      <vt:lpstr>'SO01 D.1.6 Pol'!Názvy_tisku</vt:lpstr>
      <vt:lpstr>oadresa</vt:lpstr>
      <vt:lpstr>Stavba!Objednatel</vt:lpstr>
      <vt:lpstr>Stavba!Objekt</vt:lpstr>
      <vt:lpstr>'SO01 D.1.1 Pol'!Oblast_tisku</vt:lpstr>
      <vt:lpstr>'SO01 D.1.2 Pol'!Oblast_tisku</vt:lpstr>
      <vt:lpstr>'SO01 D.1.3 Pol'!Oblast_tisku</vt:lpstr>
      <vt:lpstr>'SO01 D.1.4 Pol'!Oblast_tisku</vt:lpstr>
      <vt:lpstr>'SO01 D.1.6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Jiri Chury</dc:creator>
  <cp:lastModifiedBy>Jiri Chury</cp:lastModifiedBy>
  <cp:lastPrinted>2019-03-19T12:27:02Z</cp:lastPrinted>
  <dcterms:created xsi:type="dcterms:W3CDTF">2009-04-08T07:15:50Z</dcterms:created>
  <dcterms:modified xsi:type="dcterms:W3CDTF">2024-10-22T05:08:33Z</dcterms:modified>
</cp:coreProperties>
</file>