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8_Oprava vodorovného páteřního rozvodu studené vody v I. PP v objektu C1v\2_ZD\"/>
    </mc:Choice>
  </mc:AlternateContent>
  <xr:revisionPtr revIDLastSave="0" documentId="13_ncr:1_{1258CD42-DA80-4521-B09C-26212B02BAE9}" xr6:coauthVersionLast="47" xr6:coauthVersionMax="47" xr10:uidLastSave="{00000000-0000-0000-0000-000000000000}"/>
  <bookViews>
    <workbookView xWindow="3180" yWindow="0" windowWidth="21405" windowHeight="15540" activeTab="1" xr2:uid="{00000000-000D-0000-FFFF-FFFF00000000}"/>
  </bookViews>
  <sheets>
    <sheet name="Rekapitulace stavby" sheetId="1" r:id="rId1"/>
    <sheet name="2025-014 - Nemocnice Znoj..." sheetId="2" r:id="rId2"/>
  </sheets>
  <definedNames>
    <definedName name="_xlnm._FilterDatabase" localSheetId="1" hidden="1">'2025-014 - Nemocnice Znoj...'!$C$114:$K$156</definedName>
    <definedName name="_xlnm.Print_Titles" localSheetId="1">'2025-014 - Nemocnice Znoj...'!$114:$114</definedName>
    <definedName name="_xlnm.Print_Titles" localSheetId="0">'Rekapitulace stavby'!$92:$92</definedName>
    <definedName name="_xlnm.Print_Area" localSheetId="1">'2025-014 - Nemocnice Znoj...'!$C$4:$J$76,'2025-014 - Nemocnice Znoj...'!$C$82:$J$98,'2025-014 - Nemocnice Znoj...'!$C$104:$J$156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F111" i="2"/>
  <c r="F109" i="2"/>
  <c r="E107" i="2"/>
  <c r="F89" i="2"/>
  <c r="F87" i="2"/>
  <c r="E85" i="2"/>
  <c r="J22" i="2"/>
  <c r="E22" i="2"/>
  <c r="J112" i="2" s="1"/>
  <c r="J21" i="2"/>
  <c r="J19" i="2"/>
  <c r="E19" i="2"/>
  <c r="J111" i="2" s="1"/>
  <c r="J18" i="2"/>
  <c r="J16" i="2"/>
  <c r="E16" i="2"/>
  <c r="F90" i="2" s="1"/>
  <c r="J15" i="2"/>
  <c r="J10" i="2"/>
  <c r="J109" i="2" s="1"/>
  <c r="L90" i="1"/>
  <c r="AM90" i="1"/>
  <c r="AM89" i="1"/>
  <c r="L89" i="1"/>
  <c r="AM87" i="1"/>
  <c r="L87" i="1"/>
  <c r="L85" i="1"/>
  <c r="L84" i="1"/>
  <c r="J155" i="2"/>
  <c r="BK144" i="2"/>
  <c r="BK139" i="2"/>
  <c r="J129" i="2"/>
  <c r="J152" i="2"/>
  <c r="BK142" i="2"/>
  <c r="J133" i="2"/>
  <c r="J122" i="2"/>
  <c r="BK153" i="2"/>
  <c r="J149" i="2"/>
  <c r="J140" i="2"/>
  <c r="BK123" i="2"/>
  <c r="J138" i="2"/>
  <c r="J135" i="2"/>
  <c r="BK125" i="2"/>
  <c r="BK122" i="2"/>
  <c r="BK120" i="2"/>
  <c r="BK156" i="2"/>
  <c r="J143" i="2"/>
  <c r="J137" i="2"/>
  <c r="J126" i="2"/>
  <c r="J156" i="2"/>
  <c r="BK146" i="2"/>
  <c r="BK131" i="2"/>
  <c r="J127" i="2"/>
  <c r="BK154" i="2"/>
  <c r="BK143" i="2"/>
  <c r="BK135" i="2"/>
  <c r="J132" i="2"/>
  <c r="BK149" i="2"/>
  <c r="J136" i="2"/>
  <c r="BK128" i="2"/>
  <c r="J119" i="2"/>
  <c r="J153" i="2"/>
  <c r="J142" i="2"/>
  <c r="BK136" i="2"/>
  <c r="J128" i="2"/>
  <c r="J154" i="2"/>
  <c r="J148" i="2"/>
  <c r="BK141" i="2"/>
  <c r="J130" i="2"/>
  <c r="J118" i="2"/>
  <c r="BK152" i="2"/>
  <c r="J134" i="2"/>
  <c r="J141" i="2"/>
  <c r="BK137" i="2"/>
  <c r="J131" i="2"/>
  <c r="BK119" i="2"/>
  <c r="BK118" i="2"/>
  <c r="J146" i="2"/>
  <c r="BK140" i="2"/>
  <c r="BK130" i="2"/>
  <c r="BK124" i="2"/>
  <c r="BK155" i="2"/>
  <c r="J150" i="2"/>
  <c r="BK134" i="2"/>
  <c r="J125" i="2"/>
  <c r="AS94" i="1"/>
  <c r="J144" i="2"/>
  <c r="BK133" i="2"/>
  <c r="J139" i="2"/>
  <c r="BK129" i="2"/>
  <c r="J121" i="2"/>
  <c r="J120" i="2"/>
  <c r="BK145" i="2"/>
  <c r="BK127" i="2"/>
  <c r="J145" i="2"/>
  <c r="J124" i="2"/>
  <c r="BK148" i="2"/>
  <c r="BK126" i="2"/>
  <c r="BK132" i="2"/>
  <c r="BK121" i="2"/>
  <c r="J151" i="2"/>
  <c r="J123" i="2"/>
  <c r="BK151" i="2"/>
  <c r="BK150" i="2"/>
  <c r="BK138" i="2"/>
  <c r="R117" i="2" l="1"/>
  <c r="R116" i="2" s="1"/>
  <c r="BK117" i="2"/>
  <c r="J117" i="2" s="1"/>
  <c r="J96" i="2" s="1"/>
  <c r="P117" i="2"/>
  <c r="P116" i="2" s="1"/>
  <c r="T117" i="2"/>
  <c r="T116" i="2" s="1"/>
  <c r="BK147" i="2"/>
  <c r="J147" i="2" s="1"/>
  <c r="J97" i="2" s="1"/>
  <c r="P147" i="2"/>
  <c r="R147" i="2"/>
  <c r="T147" i="2"/>
  <c r="F112" i="2"/>
  <c r="BE128" i="2"/>
  <c r="J89" i="2"/>
  <c r="BE118" i="2"/>
  <c r="BE130" i="2"/>
  <c r="BE134" i="2"/>
  <c r="BE137" i="2"/>
  <c r="BE142" i="2"/>
  <c r="J90" i="2"/>
  <c r="BE119" i="2"/>
  <c r="BE123" i="2"/>
  <c r="BE126" i="2"/>
  <c r="BE127" i="2"/>
  <c r="BE131" i="2"/>
  <c r="BE133" i="2"/>
  <c r="BE139" i="2"/>
  <c r="BE140" i="2"/>
  <c r="BE143" i="2"/>
  <c r="BE148" i="2"/>
  <c r="J87" i="2"/>
  <c r="BE125" i="2"/>
  <c r="BE129" i="2"/>
  <c r="BE132" i="2"/>
  <c r="BE138" i="2"/>
  <c r="BE141" i="2"/>
  <c r="BE144" i="2"/>
  <c r="BE145" i="2"/>
  <c r="BE146" i="2"/>
  <c r="BE149" i="2"/>
  <c r="BE152" i="2"/>
  <c r="BE154" i="2"/>
  <c r="BE120" i="2"/>
  <c r="BE121" i="2"/>
  <c r="BE122" i="2"/>
  <c r="BE124" i="2"/>
  <c r="BE135" i="2"/>
  <c r="BE136" i="2"/>
  <c r="BE151" i="2"/>
  <c r="BE155" i="2"/>
  <c r="BE156" i="2"/>
  <c r="BE150" i="2"/>
  <c r="BE153" i="2"/>
  <c r="F33" i="2"/>
  <c r="BB95" i="1" s="1"/>
  <c r="BB94" i="1" s="1"/>
  <c r="W31" i="1" s="1"/>
  <c r="J32" i="2"/>
  <c r="AW95" i="1" s="1"/>
  <c r="F32" i="2"/>
  <c r="BA95" i="1" s="1"/>
  <c r="BA94" i="1" s="1"/>
  <c r="W30" i="1" s="1"/>
  <c r="F34" i="2"/>
  <c r="BC95" i="1" s="1"/>
  <c r="BC94" i="1" s="1"/>
  <c r="W32" i="1" s="1"/>
  <c r="F35" i="2"/>
  <c r="BD95" i="1" s="1"/>
  <c r="BD94" i="1" s="1"/>
  <c r="W33" i="1" s="1"/>
  <c r="T115" i="2" l="1"/>
  <c r="P115" i="2"/>
  <c r="AU95" i="1"/>
  <c r="AU94" i="1" s="1"/>
  <c r="R115" i="2"/>
  <c r="BK116" i="2"/>
  <c r="BK115" i="2"/>
  <c r="J115" i="2"/>
  <c r="J94" i="2"/>
  <c r="AY94" i="1"/>
  <c r="F31" i="2"/>
  <c r="AZ95" i="1" s="1"/>
  <c r="AZ94" i="1" s="1"/>
  <c r="W29" i="1" s="1"/>
  <c r="AX94" i="1"/>
  <c r="J31" i="2"/>
  <c r="AV95" i="1" s="1"/>
  <c r="AT95" i="1" s="1"/>
  <c r="AW94" i="1"/>
  <c r="AK30" i="1" s="1"/>
  <c r="J116" i="2" l="1"/>
  <c r="J95" i="2"/>
  <c r="J28" i="2"/>
  <c r="AG95" i="1"/>
  <c r="AG94" i="1" s="1"/>
  <c r="AK26" i="1" s="1"/>
  <c r="AV94" i="1"/>
  <c r="AK29" i="1" s="1"/>
  <c r="AK35" i="1" l="1"/>
  <c r="J37" i="2"/>
  <c r="AN95" i="1"/>
  <c r="AT94" i="1"/>
  <c r="AN94" i="1" s="1"/>
</calcChain>
</file>

<file path=xl/sharedStrings.xml><?xml version="1.0" encoding="utf-8"?>
<sst xmlns="http://schemas.openxmlformats.org/spreadsheetml/2006/main" count="794" uniqueCount="269">
  <si>
    <t>Export Komplet</t>
  </si>
  <si>
    <t/>
  </si>
  <si>
    <t>2.0</t>
  </si>
  <si>
    <t>False</t>
  </si>
  <si>
    <t>{7cffbcd7-1ce9-47c3-9782-00b56877c7eb}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</si>
  <si>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</si>
  <si>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</si>
  <si>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</si>
  <si>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</si>
  <si>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</si>
  <si>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</si>
  <si>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</si>
  <si>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</si>
  <si>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</si>
  <si>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2025/014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</si>
  <si>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</si>
  <si>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</si>
  <si>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Znojmo, p.o. - Oprava páteřních rozvodů studené vody v 1.PP objektu C1</t>
  </si>
  <si>
    <t>KSO:</t>
  </si>
  <si>
    <t>CC-CZ:</t>
  </si>
  <si>
    <t>Místo:</t>
  </si>
  <si>
    <t>MUDr.J.Jánského 11, Znojmo</t>
  </si>
  <si>
    <t>Datum:</t>
  </si>
  <si>
    <t>28. 1. 2025</t>
  </si>
  <si>
    <t>Zadavatel:</t>
  </si>
  <si>
    <t>IČ:</t>
  </si>
  <si>
    <t>Nemocnice Znojmo, p.o., MUDr.J.Jánského 11, Znojmo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</si>
  <si>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</si>
  <si>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</si>
  <si>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</si>
  <si>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</si>
  <si>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</si>
  <si>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</si>
  <si>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</si>
  <si>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</si>
  <si>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</si>
  <si>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</si>
  <si>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</si>
  <si>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</si>
  <si>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</si>
  <si>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</si>
  <si>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</si>
  <si>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</si>
  <si>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</si>
  <si>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</si>
  <si>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</si>
  <si>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</si>
  <si>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</si>
  <si>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</si>
  <si>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</si>
  <si>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</si>
  <si>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</si>
  <si>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</si>
  <si>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</si>
  <si>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</si>
  <si>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</si>
  <si>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</si>
  <si>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</si>
  <si>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</si>
  <si>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</si>
  <si>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</si>
  <si>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</si>
  <si>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</si>
  <si>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</si>
  <si>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</si>
  <si>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</si>
  <si>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</si>
  <si>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</si>
  <si>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</si>
  <si>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</si>
  <si>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</si>
  <si>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</si>
  <si>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</si>
  <si>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</si>
  <si>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</si>
  <si>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</si>
  <si>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</si>
  <si>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</si>
  <si>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</si>
  <si>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</si>
  <si>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</si>
  <si>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</si>
  <si>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</si>
  <si>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</si>
  <si>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</si>
  <si>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</si>
  <si>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</si>
  <si>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</si>
  <si>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</si>
  <si>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</si>
  <si>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722 - Zdravotechnika - vnitřní vodovod</t>
  </si>
  <si>
    <t>HZS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</si>
  <si>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</si>
  <si>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</si>
  <si>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</si>
  <si>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</si>
  <si>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</si>
  <si>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</si>
  <si>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</si>
  <si>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</si>
  <si>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</si>
  <si>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</si>
  <si>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</si>
  <si>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</si>
  <si>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</si>
  <si>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</si>
  <si>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</si>
  <si>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</si>
  <si>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722</t>
  </si>
  <si>
    <t>Zdravotechnika - vnitřní vodovod</t>
  </si>
  <si>
    <t>K</t>
  </si>
  <si>
    <t>722190901</t>
  </si>
  <si>
    <t>Uzavření nebo otevření vodovodního potrubí při opravách</t>
  </si>
  <si>
    <t>kus</t>
  </si>
  <si>
    <t>16</t>
  </si>
  <si>
    <t>1274302206</t>
  </si>
  <si>
    <t>722130806</t>
  </si>
  <si>
    <t>Demontáž potrubí ocelové pozinkované závitové DN do 100</t>
  </si>
  <si>
    <t>m</t>
  </si>
  <si>
    <t>1335427748</t>
  </si>
  <si>
    <t>3</t>
  </si>
  <si>
    <t>722130803</t>
  </si>
  <si>
    <t>Demontáž potrubí ocelové pozinkované závitové DN přes 40 do 50</t>
  </si>
  <si>
    <t>464377334</t>
  </si>
  <si>
    <t>4</t>
  </si>
  <si>
    <t>722220855-1</t>
  </si>
  <si>
    <t>Demontáž ostatního zařízení - armatury, konzoly, izolace potrubí</t>
  </si>
  <si>
    <t>kpl</t>
  </si>
  <si>
    <t>-489572830</t>
  </si>
  <si>
    <t>5</t>
  </si>
  <si>
    <t>722131934</t>
  </si>
  <si>
    <t>Potrubí pozinkované závitové propojení potrubí DN 32</t>
  </si>
  <si>
    <t>-1553125119</t>
  </si>
  <si>
    <t>6</t>
  </si>
  <si>
    <t>722131935</t>
  </si>
  <si>
    <t>Potrubí pozinkované závitové propojení potrubí DN 40</t>
  </si>
  <si>
    <t>-2081165604</t>
  </si>
  <si>
    <t>7</t>
  </si>
  <si>
    <t>722131938</t>
  </si>
  <si>
    <t>Potrubí pozinkované závitové propojení potrubí DN 80</t>
  </si>
  <si>
    <t>-1539232996</t>
  </si>
  <si>
    <t>8</t>
  </si>
  <si>
    <t>722131914</t>
  </si>
  <si>
    <t>Potrubí pozinkované závitové vsazení odbočky do potrubí DN 32</t>
  </si>
  <si>
    <t>soubor</t>
  </si>
  <si>
    <t>-150047197</t>
  </si>
  <si>
    <t>9</t>
  </si>
  <si>
    <t>722131915</t>
  </si>
  <si>
    <t>Potrubí pozinkované závitové vsazení odbočky do potrubí DN 40</t>
  </si>
  <si>
    <t>-1153996186</t>
  </si>
  <si>
    <t>10</t>
  </si>
  <si>
    <t>722131918</t>
  </si>
  <si>
    <t>Potrubí pozinkované závitové vsazení odbočky do potrubí DN 80</t>
  </si>
  <si>
    <t>1716240348</t>
  </si>
  <si>
    <t>11</t>
  </si>
  <si>
    <t>722175005.WVN.001</t>
  </si>
  <si>
    <t>Potrubí vodovodní plastové PP-RCT Wavin FIBER BASALT PLUS S 3,2 svar polyfúze D 40x5,5 mm</t>
  </si>
  <si>
    <t>-1580017164</t>
  </si>
  <si>
    <t>722175006.WVN.001</t>
  </si>
  <si>
    <t>Potrubí vodovodní plastové PP-RCT Wavin FIBER BASALT PLUS S 3,2 svar polyfúze D 50x6,9 mm</t>
  </si>
  <si>
    <t>-76937850</t>
  </si>
  <si>
    <t>13</t>
  </si>
  <si>
    <t>722175009.WVN.001</t>
  </si>
  <si>
    <t>Potrubí vodovodní plastové PP-RCT Wavin FIBER BASALT PLUS S 4 svar polyfúze D 90x10,1 mm</t>
  </si>
  <si>
    <t>1256190423</t>
  </si>
  <si>
    <t>14</t>
  </si>
  <si>
    <t>767995111-8</t>
  </si>
  <si>
    <t xml:space="preserve">Uchycení potrubí + mtz </t>
  </si>
  <si>
    <t>-1838523514</t>
  </si>
  <si>
    <t>15</t>
  </si>
  <si>
    <t>713471211</t>
  </si>
  <si>
    <t>Montáž tepelné izolace potrubí snímatelnými pouzdry na suchý zip</t>
  </si>
  <si>
    <t>-1713636269</t>
  </si>
  <si>
    <t>M</t>
  </si>
  <si>
    <t>95134.1</t>
  </si>
  <si>
    <t>Tepelná izolace s minerální vaty s Al povrchem 42x25</t>
  </si>
  <si>
    <t>32</t>
  </si>
  <si>
    <t>-1058192018</t>
  </si>
  <si>
    <t>17</t>
  </si>
  <si>
    <t>95134.2</t>
  </si>
  <si>
    <t>Tepelná izolace s minerální vaty s Al povrchem 54x30</t>
  </si>
  <si>
    <t>2096145180</t>
  </si>
  <si>
    <t>18</t>
  </si>
  <si>
    <t>95134.4</t>
  </si>
  <si>
    <t>Tepelná izolace s minerální vaty s Al povrchem 89x30</t>
  </si>
  <si>
    <t>2014959326</t>
  </si>
  <si>
    <t>19</t>
  </si>
  <si>
    <t>722220234</t>
  </si>
  <si>
    <t>Přechodka dGK PPR PN 20 D 40 x G 5/4" s kovovým vnitřním závitem</t>
  </si>
  <si>
    <t>-1200777813</t>
  </si>
  <si>
    <t>20</t>
  </si>
  <si>
    <t>722220235</t>
  </si>
  <si>
    <t>Přechodka dGK PPR PN 20 D 50 x G 6/4" s kovovým vnitřním závitem</t>
  </si>
  <si>
    <t>253121324</t>
  </si>
  <si>
    <t>722220237-1</t>
  </si>
  <si>
    <t>Přechodka dGK PPR PN 20 D 90 x G 3" s kovovým vnitřním závitem</t>
  </si>
  <si>
    <t>917081084</t>
  </si>
  <si>
    <t>22</t>
  </si>
  <si>
    <t>722230104</t>
  </si>
  <si>
    <t>Ventil přímý G 5/4" se dvěma závity</t>
  </si>
  <si>
    <t>-1535647213</t>
  </si>
  <si>
    <t>23</t>
  </si>
  <si>
    <t>722230105</t>
  </si>
  <si>
    <t>Ventil přímý G 6/4" se dvěma závity</t>
  </si>
  <si>
    <t>1791309187</t>
  </si>
  <si>
    <t>24</t>
  </si>
  <si>
    <t>734261236</t>
  </si>
  <si>
    <t>Šroubení topenářské přímé G 5/4 PN 16 do 120°C</t>
  </si>
  <si>
    <t>1286533270</t>
  </si>
  <si>
    <t>25</t>
  </si>
  <si>
    <t>734261237</t>
  </si>
  <si>
    <t>Šroubení topenářské přímé G 6/4 PN 16 do 120°C</t>
  </si>
  <si>
    <t>-1482055196</t>
  </si>
  <si>
    <t>26</t>
  </si>
  <si>
    <t>722290246</t>
  </si>
  <si>
    <t>Zkouška těsnosti vodovodního potrubí plastového DN do 40</t>
  </si>
  <si>
    <t>96956688</t>
  </si>
  <si>
    <t>27</t>
  </si>
  <si>
    <t>722290249</t>
  </si>
  <si>
    <t>Zkouška těsnosti vodovodního potrubí plastového DN přes 40 do 90</t>
  </si>
  <si>
    <t>993830265</t>
  </si>
  <si>
    <t>28</t>
  </si>
  <si>
    <t>722290234</t>
  </si>
  <si>
    <t>Proplach a dezinfekce vodovodního potrubí DN do 80</t>
  </si>
  <si>
    <t>-653388581</t>
  </si>
  <si>
    <t>29</t>
  </si>
  <si>
    <t>998722201</t>
  </si>
  <si>
    <t>Přesun hmot procentní pro vnitřní vodovod v objektech v do 6 m</t>
  </si>
  <si>
    <t>%</t>
  </si>
  <si>
    <t>-389089275</t>
  </si>
  <si>
    <t>HZS</t>
  </si>
  <si>
    <t>Ostatní náklady</t>
  </si>
  <si>
    <t>30</t>
  </si>
  <si>
    <t>HZS129146.4</t>
  </si>
  <si>
    <t>Zařízení staveniště</t>
  </si>
  <si>
    <t>512</t>
  </si>
  <si>
    <t>-981256353</t>
  </si>
  <si>
    <t>31</t>
  </si>
  <si>
    <t>HZS129146.8</t>
  </si>
  <si>
    <t>Odvoz a likvidace demontovaného materiálu</t>
  </si>
  <si>
    <t>471172697</t>
  </si>
  <si>
    <t>HZS129146.3</t>
  </si>
  <si>
    <t>Pomocné montážní lešení</t>
  </si>
  <si>
    <t>-1776573920</t>
  </si>
  <si>
    <t>33</t>
  </si>
  <si>
    <t>HZS129146.1</t>
  </si>
  <si>
    <t>Stavební přípomoce - prostupy</t>
  </si>
  <si>
    <t>-1166100353</t>
  </si>
  <si>
    <t>34</t>
  </si>
  <si>
    <t>HZS121278.71</t>
  </si>
  <si>
    <t>Zednické zapravení</t>
  </si>
  <si>
    <t>1702644928</t>
  </si>
  <si>
    <t>35</t>
  </si>
  <si>
    <t>HZS129146.5</t>
  </si>
  <si>
    <t>Bezpečnostní a hygienická opatření na staveništi</t>
  </si>
  <si>
    <t>1432801688</t>
  </si>
  <si>
    <t>36</t>
  </si>
  <si>
    <t>HZS121278.1</t>
  </si>
  <si>
    <t>Přirážka za ztížené práce v prostorách nemocnice</t>
  </si>
  <si>
    <t>395737685</t>
  </si>
  <si>
    <t>37</t>
  </si>
  <si>
    <t>HZS121278.12</t>
  </si>
  <si>
    <t>Náklady pro každodenní zajištění dodávky studené vody - např. provizorním propojením, práce v noci a víkendu</t>
  </si>
  <si>
    <t>-1663053101</t>
  </si>
  <si>
    <t>38</t>
  </si>
  <si>
    <t>HZS121278.7</t>
  </si>
  <si>
    <t xml:space="preserve">Nepředvídatelné práce </t>
  </si>
  <si>
    <t>-1636210643</t>
  </si>
  <si>
    <t>Nemocnice Znojmo, p.o. - Oprava vodorovného páteřního rozvodu studené vody v 1.PP objektu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</si>
</sst>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33203125" customWidth="1"/>
    <col min="38" max="38" width="8.1640625" customWidth="1"/>
    <col min="39" max="39" width="3.1640625" customWidth="1"/>
    <col min="40" max="40" width="13.1640625" customWidth="1"/>
    <col min="41" max="41" width="7.3320312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33203125" customWidth="1"/>
    <col min="71" max="91" width="9.1640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6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2" t="s">
        <v>14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6"/>
      <c r="BE5" s="159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4" t="s">
        <v>17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6"/>
      <c r="BE6" s="160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0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0"/>
      <c r="BS8" s="13" t="s">
        <v>6</v>
      </c>
    </row>
    <row r="9" spans="1:74" ht="14.45" customHeight="1">
      <c r="B9" s="16"/>
      <c r="AR9" s="16"/>
      <c r="BE9" s="160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60"/>
      <c r="BS10" s="13" t="s">
        <v>6</v>
      </c>
    </row>
    <row r="11" spans="1:74" ht="18.600000000000001" customHeight="1">
      <c r="B11" s="16"/>
      <c r="E11" s="21" t="s">
        <v>26</v>
      </c>
      <c r="AK11" s="23" t="s">
        <v>27</v>
      </c>
      <c r="AN11" s="21" t="s">
        <v>1</v>
      </c>
      <c r="AR11" s="16"/>
      <c r="BE11" s="160"/>
      <c r="BS11" s="13" t="s">
        <v>6</v>
      </c>
    </row>
    <row r="12" spans="1:74" ht="6.95" customHeight="1">
      <c r="B12" s="16"/>
      <c r="AR12" s="16"/>
      <c r="BE12" s="160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60"/>
      <c r="BS13" s="13" t="s">
        <v>6</v>
      </c>
    </row>
    <row r="14" spans="1:74" ht="12.75">
      <c r="B14" s="16"/>
      <c r="E14" s="165" t="s">
        <v>29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3" t="s">
        <v>27</v>
      </c>
      <c r="AN14" s="25" t="s">
        <v>29</v>
      </c>
      <c r="AR14" s="16"/>
      <c r="BE14" s="160"/>
      <c r="BS14" s="13" t="s">
        <v>6</v>
      </c>
    </row>
    <row r="15" spans="1:74" ht="6.95" customHeight="1">
      <c r="B15" s="16"/>
      <c r="AR15" s="16"/>
      <c r="BE15" s="160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60"/>
      <c r="BS16" s="13" t="s">
        <v>3</v>
      </c>
    </row>
    <row r="17" spans="2:71" ht="18.600000000000001" customHeight="1">
      <c r="B17" s="16"/>
      <c r="E17" s="21" t="s">
        <v>31</v>
      </c>
      <c r="AK17" s="23" t="s">
        <v>27</v>
      </c>
      <c r="AN17" s="21" t="s">
        <v>1</v>
      </c>
      <c r="AR17" s="16"/>
      <c r="BE17" s="160"/>
      <c r="BS17" s="13" t="s">
        <v>32</v>
      </c>
    </row>
    <row r="18" spans="2:71" ht="6.95" customHeight="1">
      <c r="B18" s="16"/>
      <c r="AR18" s="16"/>
      <c r="BE18" s="160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60"/>
      <c r="BS19" s="13" t="s">
        <v>6</v>
      </c>
    </row>
    <row r="20" spans="2:71" ht="18.600000000000001" customHeight="1">
      <c r="B20" s="16"/>
      <c r="E20" s="21" t="s">
        <v>31</v>
      </c>
      <c r="AK20" s="23" t="s">
        <v>27</v>
      </c>
      <c r="AN20" s="21" t="s">
        <v>1</v>
      </c>
      <c r="AR20" s="16"/>
      <c r="BE20" s="160"/>
      <c r="BS20" s="13" t="s">
        <v>32</v>
      </c>
    </row>
    <row r="21" spans="2:71" ht="6.95" customHeight="1">
      <c r="B21" s="16"/>
      <c r="AR21" s="16"/>
      <c r="BE21" s="160"/>
    </row>
    <row r="22" spans="2:71" ht="12" customHeight="1">
      <c r="B22" s="16"/>
      <c r="D22" s="23" t="s">
        <v>34</v>
      </c>
      <c r="AR22" s="16"/>
      <c r="BE22" s="160"/>
    </row>
    <row r="23" spans="2:71" ht="16.5" customHeight="1">
      <c r="B23" s="16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6"/>
      <c r="BE23" s="160"/>
    </row>
    <row r="24" spans="2:71" ht="6.95" customHeight="1">
      <c r="B24" s="16"/>
      <c r="AR24" s="16"/>
      <c r="BE24" s="160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0"/>
    </row>
    <row r="26" spans="2:71" s="1" customFormat="1" ht="26.1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8">
        <f>ROUND(AG94,2)</f>
        <v>0</v>
      </c>
      <c r="AL26" s="169"/>
      <c r="AM26" s="169"/>
      <c r="AN26" s="169"/>
      <c r="AO26" s="169"/>
      <c r="AR26" s="28"/>
      <c r="BE26" s="160"/>
    </row>
    <row r="27" spans="2:71" s="1" customFormat="1" ht="6.95" customHeight="1">
      <c r="B27" s="28"/>
      <c r="AR27" s="28"/>
      <c r="BE27" s="160"/>
    </row>
    <row r="28" spans="2:71" s="1" customFormat="1" ht="12.75">
      <c r="B28" s="28"/>
      <c r="L28" s="170" t="s">
        <v>36</v>
      </c>
      <c r="M28" s="170"/>
      <c r="N28" s="170"/>
      <c r="O28" s="170"/>
      <c r="P28" s="170"/>
      <c r="W28" s="170" t="s">
        <v>37</v>
      </c>
      <c r="X28" s="170"/>
      <c r="Y28" s="170"/>
      <c r="Z28" s="170"/>
      <c r="AA28" s="170"/>
      <c r="AB28" s="170"/>
      <c r="AC28" s="170"/>
      <c r="AD28" s="170"/>
      <c r="AE28" s="170"/>
      <c r="AK28" s="170" t="s">
        <v>38</v>
      </c>
      <c r="AL28" s="170"/>
      <c r="AM28" s="170"/>
      <c r="AN28" s="170"/>
      <c r="AO28" s="170"/>
      <c r="AR28" s="28"/>
      <c r="BE28" s="160"/>
    </row>
    <row r="29" spans="2:71" s="2" customFormat="1" ht="14.45" customHeight="1">
      <c r="B29" s="32"/>
      <c r="D29" s="23" t="s">
        <v>39</v>
      </c>
      <c r="F29" s="23" t="s">
        <v>40</v>
      </c>
      <c r="L29" s="158">
        <v>0.21</v>
      </c>
      <c r="M29" s="157"/>
      <c r="N29" s="157"/>
      <c r="O29" s="157"/>
      <c r="P29" s="157"/>
      <c r="W29" s="156">
        <f>ROUND(AZ94, 2)</f>
        <v>0</v>
      </c>
      <c r="X29" s="157"/>
      <c r="Y29" s="157"/>
      <c r="Z29" s="157"/>
      <c r="AA29" s="157"/>
      <c r="AB29" s="157"/>
      <c r="AC29" s="157"/>
      <c r="AD29" s="157"/>
      <c r="AE29" s="157"/>
      <c r="AK29" s="156">
        <f>ROUND(AV94, 2)</f>
        <v>0</v>
      </c>
      <c r="AL29" s="157"/>
      <c r="AM29" s="157"/>
      <c r="AN29" s="157"/>
      <c r="AO29" s="157"/>
      <c r="AR29" s="32"/>
      <c r="BE29" s="161"/>
    </row>
    <row r="30" spans="2:71" s="2" customFormat="1" ht="14.45" customHeight="1">
      <c r="B30" s="32"/>
      <c r="F30" s="23" t="s">
        <v>41</v>
      </c>
      <c r="L30" s="158">
        <v>0.12</v>
      </c>
      <c r="M30" s="157"/>
      <c r="N30" s="157"/>
      <c r="O30" s="157"/>
      <c r="P30" s="157"/>
      <c r="W30" s="156">
        <f>ROUND(BA94, 2)</f>
        <v>0</v>
      </c>
      <c r="X30" s="157"/>
      <c r="Y30" s="157"/>
      <c r="Z30" s="157"/>
      <c r="AA30" s="157"/>
      <c r="AB30" s="157"/>
      <c r="AC30" s="157"/>
      <c r="AD30" s="157"/>
      <c r="AE30" s="157"/>
      <c r="AK30" s="156">
        <f>ROUND(AW94, 2)</f>
        <v>0</v>
      </c>
      <c r="AL30" s="157"/>
      <c r="AM30" s="157"/>
      <c r="AN30" s="157"/>
      <c r="AO30" s="157"/>
      <c r="AR30" s="32"/>
      <c r="BE30" s="161"/>
    </row>
    <row r="31" spans="2:71" s="2" customFormat="1" ht="14.45" hidden="1" customHeight="1">
      <c r="B31" s="32"/>
      <c r="F31" s="23" t="s">
        <v>42</v>
      </c>
      <c r="L31" s="158">
        <v>0.21</v>
      </c>
      <c r="M31" s="157"/>
      <c r="N31" s="157"/>
      <c r="O31" s="157"/>
      <c r="P31" s="157"/>
      <c r="W31" s="156">
        <f>ROUND(BB94, 2)</f>
        <v>0</v>
      </c>
      <c r="X31" s="157"/>
      <c r="Y31" s="157"/>
      <c r="Z31" s="157"/>
      <c r="AA31" s="157"/>
      <c r="AB31" s="157"/>
      <c r="AC31" s="157"/>
      <c r="AD31" s="157"/>
      <c r="AE31" s="157"/>
      <c r="AK31" s="156">
        <v>0</v>
      </c>
      <c r="AL31" s="157"/>
      <c r="AM31" s="157"/>
      <c r="AN31" s="157"/>
      <c r="AO31" s="157"/>
      <c r="AR31" s="32"/>
      <c r="BE31" s="161"/>
    </row>
    <row r="32" spans="2:71" s="2" customFormat="1" ht="14.45" hidden="1" customHeight="1">
      <c r="B32" s="32"/>
      <c r="F32" s="23" t="s">
        <v>43</v>
      </c>
      <c r="L32" s="158">
        <v>0.12</v>
      </c>
      <c r="M32" s="157"/>
      <c r="N32" s="157"/>
      <c r="O32" s="157"/>
      <c r="P32" s="157"/>
      <c r="W32" s="156">
        <f>ROUND(BC94,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v>0</v>
      </c>
      <c r="AL32" s="157"/>
      <c r="AM32" s="157"/>
      <c r="AN32" s="157"/>
      <c r="AO32" s="157"/>
      <c r="AR32" s="32"/>
      <c r="BE32" s="161"/>
    </row>
    <row r="33" spans="2:57" s="2" customFormat="1" ht="14.45" hidden="1" customHeight="1">
      <c r="B33" s="32"/>
      <c r="F33" s="23" t="s">
        <v>44</v>
      </c>
      <c r="L33" s="158">
        <v>0</v>
      </c>
      <c r="M33" s="157"/>
      <c r="N33" s="157"/>
      <c r="O33" s="157"/>
      <c r="P33" s="157"/>
      <c r="W33" s="156">
        <f>ROUND(BD94,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v>0</v>
      </c>
      <c r="AL33" s="157"/>
      <c r="AM33" s="157"/>
      <c r="AN33" s="157"/>
      <c r="AO33" s="157"/>
      <c r="AR33" s="32"/>
      <c r="BE33" s="161"/>
    </row>
    <row r="34" spans="2:57" s="1" customFormat="1" ht="6.95" customHeight="1">
      <c r="B34" s="28"/>
      <c r="AR34" s="28"/>
      <c r="BE34" s="160"/>
    </row>
    <row r="35" spans="2:57" s="1" customFormat="1" ht="26.1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91" t="s">
        <v>47</v>
      </c>
      <c r="Y35" s="192"/>
      <c r="Z35" s="192"/>
      <c r="AA35" s="192"/>
      <c r="AB35" s="192"/>
      <c r="AC35" s="35"/>
      <c r="AD35" s="35"/>
      <c r="AE35" s="35"/>
      <c r="AF35" s="35"/>
      <c r="AG35" s="35"/>
      <c r="AH35" s="35"/>
      <c r="AI35" s="35"/>
      <c r="AJ35" s="35"/>
      <c r="AK35" s="193">
        <f>SUM(AK26:AK33)</f>
        <v>0</v>
      </c>
      <c r="AL35" s="192"/>
      <c r="AM35" s="192"/>
      <c r="AN35" s="192"/>
      <c r="AO35" s="194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54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2025/014</v>
      </c>
      <c r="AR84" s="44"/>
    </row>
    <row r="85" spans="1:90" s="4" customFormat="1" ht="36.950000000000003" customHeight="1">
      <c r="B85" s="45"/>
      <c r="C85" s="46" t="s">
        <v>16</v>
      </c>
      <c r="L85" s="182" t="str">
        <f>K6</f>
        <v>Nemocnice Znojmo, p.o. - Oprava páteřních rozvodů studené vody v 1.PP objektu C1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MUDr.J.Jánského 11, Znojmo</v>
      </c>
      <c r="AI87" s="23" t="s">
        <v>22</v>
      </c>
      <c r="AM87" s="184" t="str">
        <f>IF(AN8= "","",AN8)</f>
        <v>28. 1. 2025</v>
      </c>
      <c r="AN87" s="184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Nemocnice Znojmo, p.o., MUDr.J.Jánského 11, Znojmo</v>
      </c>
      <c r="AI89" s="23" t="s">
        <v>30</v>
      </c>
      <c r="AM89" s="185" t="str">
        <f>IF(E17="","",E17)</f>
        <v xml:space="preserve"> </v>
      </c>
      <c r="AN89" s="186"/>
      <c r="AO89" s="186"/>
      <c r="AP89" s="186"/>
      <c r="AR89" s="28"/>
      <c r="AS89" s="187" t="s">
        <v>55</v>
      </c>
      <c r="AT89" s="18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85" t="str">
        <f>IF(E20="","",E20)</f>
        <v xml:space="preserve"> </v>
      </c>
      <c r="AN90" s="186"/>
      <c r="AO90" s="186"/>
      <c r="AP90" s="186"/>
      <c r="AR90" s="28"/>
      <c r="AS90" s="189"/>
      <c r="AT90" s="190"/>
      <c r="BD90" s="52"/>
    </row>
    <row r="91" spans="1:90" s="1" customFormat="1" ht="10.9" customHeight="1">
      <c r="B91" s="28"/>
      <c r="AR91" s="28"/>
      <c r="AS91" s="189"/>
      <c r="AT91" s="190"/>
      <c r="BD91" s="52"/>
    </row>
    <row r="92" spans="1:90" s="1" customFormat="1" ht="29.25" customHeight="1">
      <c r="B92" s="28"/>
      <c r="C92" s="177" t="s">
        <v>56</v>
      </c>
      <c r="D92" s="178"/>
      <c r="E92" s="178"/>
      <c r="F92" s="178"/>
      <c r="G92" s="178"/>
      <c r="H92" s="53"/>
      <c r="I92" s="179" t="s">
        <v>57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58</v>
      </c>
      <c r="AH92" s="178"/>
      <c r="AI92" s="178"/>
      <c r="AJ92" s="178"/>
      <c r="AK92" s="178"/>
      <c r="AL92" s="178"/>
      <c r="AM92" s="178"/>
      <c r="AN92" s="179" t="s">
        <v>59</v>
      </c>
      <c r="AO92" s="178"/>
      <c r="AP92" s="181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4">
        <f>ROUND(AG95,2)</f>
        <v>0</v>
      </c>
      <c r="AH94" s="174"/>
      <c r="AI94" s="174"/>
      <c r="AJ94" s="174"/>
      <c r="AK94" s="174"/>
      <c r="AL94" s="174"/>
      <c r="AM94" s="174"/>
      <c r="AN94" s="175">
        <f>SUM(AG94,AT94)</f>
        <v>0</v>
      </c>
      <c r="AO94" s="175"/>
      <c r="AP94" s="175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74</v>
      </c>
      <c r="BT94" s="68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1:90" s="6" customFormat="1" ht="37.5" customHeight="1">
      <c r="A95" s="69" t="s">
        <v>78</v>
      </c>
      <c r="B95" s="70"/>
      <c r="C95" s="71"/>
      <c r="D95" s="173" t="s">
        <v>14</v>
      </c>
      <c r="E95" s="173"/>
      <c r="F95" s="173"/>
      <c r="G95" s="173"/>
      <c r="H95" s="173"/>
      <c r="I95" s="72"/>
      <c r="J95" s="173" t="s">
        <v>17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1">
        <f>'2025-014 - Nemocnice Znoj...'!J28</f>
        <v>0</v>
      </c>
      <c r="AH95" s="172"/>
      <c r="AI95" s="172"/>
      <c r="AJ95" s="172"/>
      <c r="AK95" s="172"/>
      <c r="AL95" s="172"/>
      <c r="AM95" s="172"/>
      <c r="AN95" s="171">
        <f>SUM(AG95,AT95)</f>
        <v>0</v>
      </c>
      <c r="AO95" s="172"/>
      <c r="AP95" s="172"/>
      <c r="AQ95" s="73" t="s">
        <v>79</v>
      </c>
      <c r="AR95" s="70"/>
      <c r="AS95" s="74">
        <v>0</v>
      </c>
      <c r="AT95" s="75">
        <f>ROUND(SUM(AV95:AW95),2)</f>
        <v>0</v>
      </c>
      <c r="AU95" s="76">
        <f>'2025-014 - Nemocnice Znoj...'!P115</f>
        <v>0</v>
      </c>
      <c r="AV95" s="75">
        <f>'2025-014 - Nemocnice Znoj...'!J31</f>
        <v>0</v>
      </c>
      <c r="AW95" s="75">
        <f>'2025-014 - Nemocnice Znoj...'!J32</f>
        <v>0</v>
      </c>
      <c r="AX95" s="75">
        <f>'2025-014 - Nemocnice Znoj...'!J33</f>
        <v>0</v>
      </c>
      <c r="AY95" s="75">
        <f>'2025-014 - Nemocnice Znoj...'!J34</f>
        <v>0</v>
      </c>
      <c r="AZ95" s="75">
        <f>'2025-014 - Nemocnice Znoj...'!F31</f>
        <v>0</v>
      </c>
      <c r="BA95" s="75">
        <f>'2025-014 - Nemocnice Znoj...'!F32</f>
        <v>0</v>
      </c>
      <c r="BB95" s="75">
        <f>'2025-014 - Nemocnice Znoj...'!F33</f>
        <v>0</v>
      </c>
      <c r="BC95" s="75">
        <f>'2025-014 - Nemocnice Znoj...'!F34</f>
        <v>0</v>
      </c>
      <c r="BD95" s="77">
        <f>'2025-014 - Nemocnice Znoj...'!F35</f>
        <v>0</v>
      </c>
      <c r="BT95" s="78" t="s">
        <v>80</v>
      </c>
      <c r="BU95" s="78" t="s">
        <v>81</v>
      </c>
      <c r="BV95" s="78" t="s">
        <v>76</v>
      </c>
      <c r="BW95" s="78" t="s">
        <v>4</v>
      </c>
      <c r="BX95" s="78" t="s">
        <v>77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2025-014 - Nemocnice Znoj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7"/>
  <sheetViews>
    <sheetView showGridLines="0" tabSelected="1" workbookViewId="0">
      <selection activeCell="Y7" sqref="Y7"/>
    </sheetView>
  </sheetViews>
  <sheetFormatPr defaultRowHeight="11.25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83203125" customWidth="1"/>
    <col min="7" max="7" width="7.33203125" customWidth="1"/>
    <col min="8" max="8" width="14" customWidth="1"/>
    <col min="9" max="9" width="15.83203125" customWidth="1"/>
    <col min="10" max="10" width="22.1640625" customWidth="1"/>
    <col min="11" max="11" width="22.1640625" hidden="1" customWidth="1"/>
    <col min="12" max="12" width="9.1640625" customWidth="1"/>
    <col min="13" max="13" width="10.832031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>
      <c r="L2" s="176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83</v>
      </c>
      <c r="L4" s="16"/>
      <c r="M4" s="79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30" customHeight="1">
      <c r="B7" s="28"/>
      <c r="E7" s="182" t="s">
        <v>268</v>
      </c>
      <c r="F7" s="195"/>
      <c r="G7" s="195"/>
      <c r="H7" s="195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stavby'!AN8</f>
        <v>28. 1. 2025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1</v>
      </c>
      <c r="L12" s="28"/>
    </row>
    <row r="13" spans="2:46" s="1" customFormat="1" ht="18" customHeight="1">
      <c r="B13" s="28"/>
      <c r="E13" s="21" t="s">
        <v>26</v>
      </c>
      <c r="I13" s="23" t="s">
        <v>27</v>
      </c>
      <c r="J13" s="21" t="s">
        <v>1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28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196" t="str">
        <f>'Rekapitulace stavby'!E14</f>
        <v>Vyplň údaj</v>
      </c>
      <c r="F16" s="162"/>
      <c r="G16" s="162"/>
      <c r="H16" s="162"/>
      <c r="I16" s="23" t="s">
        <v>27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30</v>
      </c>
      <c r="I18" s="23" t="s">
        <v>25</v>
      </c>
      <c r="J18" s="21" t="str">
        <f>IF('Rekapitulace stavby'!AN16="","",'Rekapitulace stavby'!AN16)</f>
        <v/>
      </c>
      <c r="L18" s="28"/>
    </row>
    <row r="19" spans="2:12" s="1" customFormat="1" ht="18" customHeight="1">
      <c r="B19" s="28"/>
      <c r="E19" s="21" t="str">
        <f>IF('Rekapitulace stavby'!E17="","",'Rekapitulace stavby'!E17)</f>
        <v xml:space="preserve"> </v>
      </c>
      <c r="I19" s="23" t="s">
        <v>27</v>
      </c>
      <c r="J19" s="21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33</v>
      </c>
      <c r="I21" s="23" t="s">
        <v>25</v>
      </c>
      <c r="J21" s="21" t="str">
        <f>IF('Rekapitulace stavby'!AN19="","",'Rekapitulace stavby'!AN19)</f>
        <v/>
      </c>
      <c r="L21" s="28"/>
    </row>
    <row r="22" spans="2:12" s="1" customFormat="1" ht="18" customHeight="1">
      <c r="B22" s="28"/>
      <c r="E22" s="21" t="str">
        <f>IF('Rekapitulace stavby'!E20="","",'Rekapitulace stavby'!E20)</f>
        <v xml:space="preserve"> </v>
      </c>
      <c r="I22" s="23" t="s">
        <v>27</v>
      </c>
      <c r="J22" s="21" t="str">
        <f>IF('Rekapitulace stavby'!AN20="","",'Rekapitulace stavby'!AN20)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34</v>
      </c>
      <c r="L24" s="28"/>
    </row>
    <row r="25" spans="2:12" s="7" customFormat="1" ht="16.5" customHeight="1">
      <c r="B25" s="80"/>
      <c r="E25" s="167" t="s">
        <v>1</v>
      </c>
      <c r="F25" s="167"/>
      <c r="G25" s="167"/>
      <c r="H25" s="167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35</v>
      </c>
      <c r="J28" s="62">
        <f>ROUND(J115,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37</v>
      </c>
      <c r="I30" s="31" t="s">
        <v>36</v>
      </c>
      <c r="J30" s="31" t="s">
        <v>38</v>
      </c>
      <c r="L30" s="28"/>
    </row>
    <row r="31" spans="2:12" s="1" customFormat="1" ht="14.45" customHeight="1">
      <c r="B31" s="28"/>
      <c r="D31" s="51" t="s">
        <v>39</v>
      </c>
      <c r="E31" s="23" t="s">
        <v>40</v>
      </c>
      <c r="F31" s="82">
        <f>ROUND((SUM(BE115:BE156)),  2)</f>
        <v>0</v>
      </c>
      <c r="I31" s="83">
        <v>0.21</v>
      </c>
      <c r="J31" s="82">
        <f>ROUND(((SUM(BE115:BE156))*I31),  2)</f>
        <v>0</v>
      </c>
      <c r="L31" s="28"/>
    </row>
    <row r="32" spans="2:12" s="1" customFormat="1" ht="14.45" customHeight="1">
      <c r="B32" s="28"/>
      <c r="E32" s="23" t="s">
        <v>41</v>
      </c>
      <c r="F32" s="82">
        <f>ROUND((SUM(BF115:BF156)),  2)</f>
        <v>0</v>
      </c>
      <c r="I32" s="83">
        <v>0.12</v>
      </c>
      <c r="J32" s="82">
        <f>ROUND(((SUM(BF115:BF156))*I32),  2)</f>
        <v>0</v>
      </c>
      <c r="L32" s="28"/>
    </row>
    <row r="33" spans="2:12" s="1" customFormat="1" ht="14.45" hidden="1" customHeight="1">
      <c r="B33" s="28"/>
      <c r="E33" s="23" t="s">
        <v>42</v>
      </c>
      <c r="F33" s="82">
        <f>ROUND((SUM(BG115:BG156)),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43</v>
      </c>
      <c r="F34" s="82">
        <f>ROUND((SUM(BH115:BH156)),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44</v>
      </c>
      <c r="F35" s="82">
        <f>ROUND((SUM(BI115:BI156)),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45</v>
      </c>
      <c r="E37" s="53"/>
      <c r="F37" s="53"/>
      <c r="G37" s="86" t="s">
        <v>46</v>
      </c>
      <c r="H37" s="87" t="s">
        <v>47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90" t="s">
        <v>51</v>
      </c>
      <c r="G61" s="39" t="s">
        <v>50</v>
      </c>
      <c r="H61" s="30"/>
      <c r="I61" s="30"/>
      <c r="J61" s="91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90" t="s">
        <v>51</v>
      </c>
      <c r="G76" s="39" t="s">
        <v>50</v>
      </c>
      <c r="H76" s="30"/>
      <c r="I76" s="30"/>
      <c r="J76" s="91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30" customHeight="1">
      <c r="B85" s="28"/>
      <c r="E85" s="182" t="str">
        <f>E7</f>
        <v>Nemocnice Znojmo, p.o. - Oprava vodorovného páteřního rozvodu studené vody v 1.PP objektu C1</v>
      </c>
      <c r="F85" s="195"/>
      <c r="G85" s="195"/>
      <c r="H85" s="195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MUDr.J.Jánského 11, Znojmo</v>
      </c>
      <c r="I87" s="23" t="s">
        <v>22</v>
      </c>
      <c r="J87" s="48" t="str">
        <f>IF(J10="","",J10)</f>
        <v>28. 1. 2025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24</v>
      </c>
      <c r="F89" s="21" t="str">
        <f>E13</f>
        <v>Nemocnice Znojmo, p.o., MUDr.J.Jánského 11, Znojmo</v>
      </c>
      <c r="I89" s="23" t="s">
        <v>30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3" t="s">
        <v>28</v>
      </c>
      <c r="F90" s="21" t="str">
        <f>IF(E16="","",E16)</f>
        <v>Vyplň údaj</v>
      </c>
      <c r="I90" s="23" t="s">
        <v>33</v>
      </c>
      <c r="J90" s="26" t="str">
        <f>E22</f>
        <v xml:space="preserve"> 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85</v>
      </c>
      <c r="D92" s="84"/>
      <c r="E92" s="84"/>
      <c r="F92" s="84"/>
      <c r="G92" s="84"/>
      <c r="H92" s="84"/>
      <c r="I92" s="84"/>
      <c r="J92" s="93" t="s">
        <v>86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87</v>
      </c>
      <c r="J94" s="62">
        <f>J115</f>
        <v>0</v>
      </c>
      <c r="L94" s="28"/>
      <c r="AU94" s="13" t="s">
        <v>88</v>
      </c>
    </row>
    <row r="95" spans="2:47" s="8" customFormat="1" ht="24.95" customHeight="1">
      <c r="B95" s="95"/>
      <c r="D95" s="96" t="s">
        <v>89</v>
      </c>
      <c r="E95" s="97"/>
      <c r="F95" s="97"/>
      <c r="G95" s="97"/>
      <c r="H95" s="97"/>
      <c r="I95" s="97"/>
      <c r="J95" s="98">
        <f>J116</f>
        <v>0</v>
      </c>
      <c r="L95" s="95"/>
    </row>
    <row r="96" spans="2:47" s="9" customFormat="1" ht="20.100000000000001" customHeight="1">
      <c r="B96" s="99"/>
      <c r="D96" s="100" t="s">
        <v>90</v>
      </c>
      <c r="E96" s="101"/>
      <c r="F96" s="101"/>
      <c r="G96" s="101"/>
      <c r="H96" s="101"/>
      <c r="I96" s="101"/>
      <c r="J96" s="102">
        <f>J117</f>
        <v>0</v>
      </c>
      <c r="L96" s="99"/>
    </row>
    <row r="97" spans="2:12" s="8" customFormat="1" ht="24.95" customHeight="1">
      <c r="B97" s="95"/>
      <c r="D97" s="96" t="s">
        <v>91</v>
      </c>
      <c r="E97" s="97"/>
      <c r="F97" s="97"/>
      <c r="G97" s="97"/>
      <c r="H97" s="97"/>
      <c r="I97" s="97"/>
      <c r="J97" s="98">
        <f>J147</f>
        <v>0</v>
      </c>
      <c r="L97" s="95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17" t="s">
        <v>92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3" t="s">
        <v>16</v>
      </c>
      <c r="L106" s="28"/>
    </row>
    <row r="107" spans="2:12" s="1" customFormat="1" ht="30" customHeight="1">
      <c r="B107" s="28"/>
      <c r="E107" s="182" t="str">
        <f>E7</f>
        <v>Nemocnice Znojmo, p.o. - Oprava vodorovného páteřního rozvodu studené vody v 1.PP objektu C1</v>
      </c>
      <c r="F107" s="195"/>
      <c r="G107" s="195"/>
      <c r="H107" s="195"/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3" t="s">
        <v>20</v>
      </c>
      <c r="F109" s="21" t="str">
        <f>F10</f>
        <v>MUDr.J.Jánského 11, Znojmo</v>
      </c>
      <c r="I109" s="23" t="s">
        <v>22</v>
      </c>
      <c r="J109" s="48" t="str">
        <f>IF(J10="","",J10)</f>
        <v>28. 1. 2025</v>
      </c>
      <c r="L109" s="28"/>
    </row>
    <row r="110" spans="2:12" s="1" customFormat="1" ht="6.95" customHeight="1">
      <c r="B110" s="28"/>
      <c r="L110" s="28"/>
    </row>
    <row r="111" spans="2:12" s="1" customFormat="1" ht="15.2" customHeight="1">
      <c r="B111" s="28"/>
      <c r="C111" s="23" t="s">
        <v>24</v>
      </c>
      <c r="F111" s="21" t="str">
        <f>E13</f>
        <v>Nemocnice Znojmo, p.o., MUDr.J.Jánského 11, Znojmo</v>
      </c>
      <c r="I111" s="23" t="s">
        <v>30</v>
      </c>
      <c r="J111" s="26" t="str">
        <f>E19</f>
        <v xml:space="preserve"> </v>
      </c>
      <c r="L111" s="28"/>
    </row>
    <row r="112" spans="2:12" s="1" customFormat="1" ht="15.2" customHeight="1">
      <c r="B112" s="28"/>
      <c r="C112" s="23" t="s">
        <v>28</v>
      </c>
      <c r="F112" s="21" t="str">
        <f>IF(E16="","",E16)</f>
        <v>Vyplň údaj</v>
      </c>
      <c r="I112" s="23" t="s">
        <v>33</v>
      </c>
      <c r="J112" s="26" t="str">
        <f>E22</f>
        <v xml:space="preserve"> </v>
      </c>
      <c r="L112" s="28"/>
    </row>
    <row r="113" spans="2:65" s="1" customFormat="1" ht="10.35" customHeight="1">
      <c r="B113" s="28"/>
      <c r="L113" s="28"/>
    </row>
    <row r="114" spans="2:65" s="10" customFormat="1" ht="29.25" customHeight="1">
      <c r="B114" s="103"/>
      <c r="C114" s="104" t="s">
        <v>93</v>
      </c>
      <c r="D114" s="105" t="s">
        <v>60</v>
      </c>
      <c r="E114" s="105" t="s">
        <v>56</v>
      </c>
      <c r="F114" s="105" t="s">
        <v>57</v>
      </c>
      <c r="G114" s="105" t="s">
        <v>94</v>
      </c>
      <c r="H114" s="105" t="s">
        <v>95</v>
      </c>
      <c r="I114" s="105" t="s">
        <v>96</v>
      </c>
      <c r="J114" s="106" t="s">
        <v>86</v>
      </c>
      <c r="K114" s="107" t="s">
        <v>97</v>
      </c>
      <c r="L114" s="103"/>
      <c r="M114" s="55" t="s">
        <v>1</v>
      </c>
      <c r="N114" s="56" t="s">
        <v>39</v>
      </c>
      <c r="O114" s="56" t="s">
        <v>98</v>
      </c>
      <c r="P114" s="56" t="s">
        <v>99</v>
      </c>
      <c r="Q114" s="56" t="s">
        <v>100</v>
      </c>
      <c r="R114" s="56" t="s">
        <v>101</v>
      </c>
      <c r="S114" s="56" t="s">
        <v>102</v>
      </c>
      <c r="T114" s="57" t="s">
        <v>103</v>
      </c>
    </row>
    <row r="115" spans="2:65" s="1" customFormat="1" ht="22.9" customHeight="1">
      <c r="B115" s="28"/>
      <c r="C115" s="60" t="s">
        <v>104</v>
      </c>
      <c r="J115" s="108">
        <f>BK115</f>
        <v>0</v>
      </c>
      <c r="L115" s="28"/>
      <c r="M115" s="58"/>
      <c r="N115" s="49"/>
      <c r="O115" s="49"/>
      <c r="P115" s="109">
        <f>P116+P147</f>
        <v>0</v>
      </c>
      <c r="Q115" s="49"/>
      <c r="R115" s="109">
        <f>R116+R147</f>
        <v>0.9333300000000001</v>
      </c>
      <c r="S115" s="49"/>
      <c r="T115" s="110">
        <f>T116+T147</f>
        <v>0.60468000000000011</v>
      </c>
      <c r="AT115" s="13" t="s">
        <v>74</v>
      </c>
      <c r="AU115" s="13" t="s">
        <v>88</v>
      </c>
      <c r="BK115" s="111">
        <f>BK116+BK147</f>
        <v>0</v>
      </c>
    </row>
    <row r="116" spans="2:65" s="11" customFormat="1" ht="26.1" customHeight="1">
      <c r="B116" s="112"/>
      <c r="D116" s="113" t="s">
        <v>74</v>
      </c>
      <c r="E116" s="114" t="s">
        <v>105</v>
      </c>
      <c r="F116" s="114" t="s">
        <v>106</v>
      </c>
      <c r="I116" s="115"/>
      <c r="J116" s="116">
        <f>BK116</f>
        <v>0</v>
      </c>
      <c r="L116" s="112"/>
      <c r="M116" s="117"/>
      <c r="P116" s="118">
        <f>P117</f>
        <v>0</v>
      </c>
      <c r="R116" s="118">
        <f>R117</f>
        <v>0.9333300000000001</v>
      </c>
      <c r="T116" s="119">
        <f>T117</f>
        <v>0.60468000000000011</v>
      </c>
      <c r="AR116" s="113" t="s">
        <v>82</v>
      </c>
      <c r="AT116" s="120" t="s">
        <v>74</v>
      </c>
      <c r="AU116" s="120" t="s">
        <v>75</v>
      </c>
      <c r="AY116" s="113" t="s">
        <v>107</v>
      </c>
      <c r="BK116" s="121">
        <f>BK117</f>
        <v>0</v>
      </c>
    </row>
    <row r="117" spans="2:65" s="11" customFormat="1" ht="22.9" customHeight="1">
      <c r="B117" s="112"/>
      <c r="D117" s="113" t="s">
        <v>74</v>
      </c>
      <c r="E117" s="122" t="s">
        <v>108</v>
      </c>
      <c r="F117" s="122" t="s">
        <v>109</v>
      </c>
      <c r="I117" s="115"/>
      <c r="J117" s="123">
        <f>BK117</f>
        <v>0</v>
      </c>
      <c r="L117" s="112"/>
      <c r="M117" s="117"/>
      <c r="P117" s="118">
        <f>SUM(P118:P146)</f>
        <v>0</v>
      </c>
      <c r="R117" s="118">
        <f>SUM(R118:R146)</f>
        <v>0.9333300000000001</v>
      </c>
      <c r="T117" s="119">
        <f>SUM(T118:T146)</f>
        <v>0.60468000000000011</v>
      </c>
      <c r="AR117" s="113" t="s">
        <v>82</v>
      </c>
      <c r="AT117" s="120" t="s">
        <v>74</v>
      </c>
      <c r="AU117" s="120" t="s">
        <v>80</v>
      </c>
      <c r="AY117" s="113" t="s">
        <v>107</v>
      </c>
      <c r="BK117" s="121">
        <f>SUM(BK118:BK146)</f>
        <v>0</v>
      </c>
    </row>
    <row r="118" spans="2:65" s="1" customFormat="1" ht="24.2" customHeight="1">
      <c r="B118" s="124"/>
      <c r="C118" s="125" t="s">
        <v>80</v>
      </c>
      <c r="D118" s="125" t="s">
        <v>110</v>
      </c>
      <c r="E118" s="126" t="s">
        <v>111</v>
      </c>
      <c r="F118" s="127" t="s">
        <v>112</v>
      </c>
      <c r="G118" s="128" t="s">
        <v>113</v>
      </c>
      <c r="H118" s="129">
        <v>2</v>
      </c>
      <c r="I118" s="130"/>
      <c r="J118" s="131">
        <f t="shared" ref="J118:J146" si="0">ROUND(I118*H118,2)</f>
        <v>0</v>
      </c>
      <c r="K118" s="132"/>
      <c r="L118" s="28"/>
      <c r="M118" s="133" t="s">
        <v>1</v>
      </c>
      <c r="N118" s="134" t="s">
        <v>40</v>
      </c>
      <c r="P118" s="135">
        <f t="shared" ref="P118:P146" si="1">O118*H118</f>
        <v>0</v>
      </c>
      <c r="Q118" s="135">
        <v>0</v>
      </c>
      <c r="R118" s="135">
        <f t="shared" ref="R118:R146" si="2">Q118*H118</f>
        <v>0</v>
      </c>
      <c r="S118" s="135">
        <v>0</v>
      </c>
      <c r="T118" s="136">
        <f t="shared" ref="T118:T146" si="3">S118*H118</f>
        <v>0</v>
      </c>
      <c r="AR118" s="137" t="s">
        <v>114</v>
      </c>
      <c r="AT118" s="137" t="s">
        <v>110</v>
      </c>
      <c r="AU118" s="137" t="s">
        <v>82</v>
      </c>
      <c r="AY118" s="13" t="s">
        <v>107</v>
      </c>
      <c r="BE118" s="138">
        <f t="shared" ref="BE118:BE146" si="4">IF(N118="základní",J118,0)</f>
        <v>0</v>
      </c>
      <c r="BF118" s="138">
        <f t="shared" ref="BF118:BF146" si="5">IF(N118="snížená",J118,0)</f>
        <v>0</v>
      </c>
      <c r="BG118" s="138">
        <f t="shared" ref="BG118:BG146" si="6">IF(N118="zákl. přenesená",J118,0)</f>
        <v>0</v>
      </c>
      <c r="BH118" s="138">
        <f t="shared" ref="BH118:BH146" si="7">IF(N118="sníž. přenesená",J118,0)</f>
        <v>0</v>
      </c>
      <c r="BI118" s="138">
        <f t="shared" ref="BI118:BI146" si="8">IF(N118="nulová",J118,0)</f>
        <v>0</v>
      </c>
      <c r="BJ118" s="13" t="s">
        <v>80</v>
      </c>
      <c r="BK118" s="138">
        <f t="shared" ref="BK118:BK146" si="9">ROUND(I118*H118,2)</f>
        <v>0</v>
      </c>
      <c r="BL118" s="13" t="s">
        <v>114</v>
      </c>
      <c r="BM118" s="137" t="s">
        <v>115</v>
      </c>
    </row>
    <row r="119" spans="2:65" s="1" customFormat="1" ht="24.2" customHeight="1">
      <c r="B119" s="124"/>
      <c r="C119" s="125" t="s">
        <v>82</v>
      </c>
      <c r="D119" s="125" t="s">
        <v>110</v>
      </c>
      <c r="E119" s="126" t="s">
        <v>116</v>
      </c>
      <c r="F119" s="127" t="s">
        <v>117</v>
      </c>
      <c r="G119" s="128" t="s">
        <v>118</v>
      </c>
      <c r="H119" s="129">
        <v>36</v>
      </c>
      <c r="I119" s="130"/>
      <c r="J119" s="131">
        <f t="shared" si="0"/>
        <v>0</v>
      </c>
      <c r="K119" s="132"/>
      <c r="L119" s="28"/>
      <c r="M119" s="133" t="s">
        <v>1</v>
      </c>
      <c r="N119" s="134" t="s">
        <v>40</v>
      </c>
      <c r="P119" s="135">
        <f t="shared" si="1"/>
        <v>0</v>
      </c>
      <c r="Q119" s="135">
        <v>0</v>
      </c>
      <c r="R119" s="135">
        <f t="shared" si="2"/>
        <v>0</v>
      </c>
      <c r="S119" s="135">
        <v>1.4420000000000001E-2</v>
      </c>
      <c r="T119" s="136">
        <f t="shared" si="3"/>
        <v>0.51912000000000003</v>
      </c>
      <c r="AR119" s="137" t="s">
        <v>114</v>
      </c>
      <c r="AT119" s="137" t="s">
        <v>110</v>
      </c>
      <c r="AU119" s="137" t="s">
        <v>82</v>
      </c>
      <c r="AY119" s="13" t="s">
        <v>107</v>
      </c>
      <c r="BE119" s="138">
        <f t="shared" si="4"/>
        <v>0</v>
      </c>
      <c r="BF119" s="138">
        <f t="shared" si="5"/>
        <v>0</v>
      </c>
      <c r="BG119" s="138">
        <f t="shared" si="6"/>
        <v>0</v>
      </c>
      <c r="BH119" s="138">
        <f t="shared" si="7"/>
        <v>0</v>
      </c>
      <c r="BI119" s="138">
        <f t="shared" si="8"/>
        <v>0</v>
      </c>
      <c r="BJ119" s="13" t="s">
        <v>80</v>
      </c>
      <c r="BK119" s="138">
        <f t="shared" si="9"/>
        <v>0</v>
      </c>
      <c r="BL119" s="13" t="s">
        <v>114</v>
      </c>
      <c r="BM119" s="137" t="s">
        <v>119</v>
      </c>
    </row>
    <row r="120" spans="2:65" s="1" customFormat="1" ht="24.2" customHeight="1">
      <c r="B120" s="124"/>
      <c r="C120" s="125" t="s">
        <v>120</v>
      </c>
      <c r="D120" s="125" t="s">
        <v>110</v>
      </c>
      <c r="E120" s="126" t="s">
        <v>121</v>
      </c>
      <c r="F120" s="127" t="s">
        <v>122</v>
      </c>
      <c r="G120" s="128" t="s">
        <v>118</v>
      </c>
      <c r="H120" s="129">
        <v>12</v>
      </c>
      <c r="I120" s="130"/>
      <c r="J120" s="131">
        <f t="shared" si="0"/>
        <v>0</v>
      </c>
      <c r="K120" s="132"/>
      <c r="L120" s="28"/>
      <c r="M120" s="133" t="s">
        <v>1</v>
      </c>
      <c r="N120" s="134" t="s">
        <v>40</v>
      </c>
      <c r="P120" s="135">
        <f t="shared" si="1"/>
        <v>0</v>
      </c>
      <c r="Q120" s="135">
        <v>0</v>
      </c>
      <c r="R120" s="135">
        <f t="shared" si="2"/>
        <v>0</v>
      </c>
      <c r="S120" s="135">
        <v>6.7000000000000002E-3</v>
      </c>
      <c r="T120" s="136">
        <f t="shared" si="3"/>
        <v>8.0399999999999999E-2</v>
      </c>
      <c r="AR120" s="137" t="s">
        <v>114</v>
      </c>
      <c r="AT120" s="137" t="s">
        <v>110</v>
      </c>
      <c r="AU120" s="137" t="s">
        <v>82</v>
      </c>
      <c r="AY120" s="13" t="s">
        <v>107</v>
      </c>
      <c r="BE120" s="138">
        <f t="shared" si="4"/>
        <v>0</v>
      </c>
      <c r="BF120" s="138">
        <f t="shared" si="5"/>
        <v>0</v>
      </c>
      <c r="BG120" s="138">
        <f t="shared" si="6"/>
        <v>0</v>
      </c>
      <c r="BH120" s="138">
        <f t="shared" si="7"/>
        <v>0</v>
      </c>
      <c r="BI120" s="138">
        <f t="shared" si="8"/>
        <v>0</v>
      </c>
      <c r="BJ120" s="13" t="s">
        <v>80</v>
      </c>
      <c r="BK120" s="138">
        <f t="shared" si="9"/>
        <v>0</v>
      </c>
      <c r="BL120" s="13" t="s">
        <v>114</v>
      </c>
      <c r="BM120" s="137" t="s">
        <v>123</v>
      </c>
    </row>
    <row r="121" spans="2:65" s="1" customFormat="1" ht="24.2" customHeight="1">
      <c r="B121" s="124"/>
      <c r="C121" s="125" t="s">
        <v>124</v>
      </c>
      <c r="D121" s="125" t="s">
        <v>110</v>
      </c>
      <c r="E121" s="126" t="s">
        <v>125</v>
      </c>
      <c r="F121" s="127" t="s">
        <v>126</v>
      </c>
      <c r="G121" s="128" t="s">
        <v>127</v>
      </c>
      <c r="H121" s="129">
        <v>1</v>
      </c>
      <c r="I121" s="130"/>
      <c r="J121" s="131">
        <f t="shared" si="0"/>
        <v>0</v>
      </c>
      <c r="K121" s="132"/>
      <c r="L121" s="28"/>
      <c r="M121" s="133" t="s">
        <v>1</v>
      </c>
      <c r="N121" s="134" t="s">
        <v>40</v>
      </c>
      <c r="P121" s="135">
        <f t="shared" si="1"/>
        <v>0</v>
      </c>
      <c r="Q121" s="135">
        <v>0</v>
      </c>
      <c r="R121" s="135">
        <f t="shared" si="2"/>
        <v>0</v>
      </c>
      <c r="S121" s="135">
        <v>5.1599999999999997E-3</v>
      </c>
      <c r="T121" s="136">
        <f t="shared" si="3"/>
        <v>5.1599999999999997E-3</v>
      </c>
      <c r="AR121" s="137" t="s">
        <v>114</v>
      </c>
      <c r="AT121" s="137" t="s">
        <v>110</v>
      </c>
      <c r="AU121" s="137" t="s">
        <v>82</v>
      </c>
      <c r="AY121" s="13" t="s">
        <v>107</v>
      </c>
      <c r="BE121" s="138">
        <f t="shared" si="4"/>
        <v>0</v>
      </c>
      <c r="BF121" s="138">
        <f t="shared" si="5"/>
        <v>0</v>
      </c>
      <c r="BG121" s="138">
        <f t="shared" si="6"/>
        <v>0</v>
      </c>
      <c r="BH121" s="138">
        <f t="shared" si="7"/>
        <v>0</v>
      </c>
      <c r="BI121" s="138">
        <f t="shared" si="8"/>
        <v>0</v>
      </c>
      <c r="BJ121" s="13" t="s">
        <v>80</v>
      </c>
      <c r="BK121" s="138">
        <f t="shared" si="9"/>
        <v>0</v>
      </c>
      <c r="BL121" s="13" t="s">
        <v>114</v>
      </c>
      <c r="BM121" s="137" t="s">
        <v>128</v>
      </c>
    </row>
    <row r="122" spans="2:65" s="1" customFormat="1" ht="21.75" customHeight="1">
      <c r="B122" s="124"/>
      <c r="C122" s="125" t="s">
        <v>129</v>
      </c>
      <c r="D122" s="125" t="s">
        <v>110</v>
      </c>
      <c r="E122" s="126" t="s">
        <v>130</v>
      </c>
      <c r="F122" s="127" t="s">
        <v>131</v>
      </c>
      <c r="G122" s="128" t="s">
        <v>113</v>
      </c>
      <c r="H122" s="129">
        <v>4</v>
      </c>
      <c r="I122" s="130"/>
      <c r="J122" s="131">
        <f t="shared" si="0"/>
        <v>0</v>
      </c>
      <c r="K122" s="132"/>
      <c r="L122" s="28"/>
      <c r="M122" s="133" t="s">
        <v>1</v>
      </c>
      <c r="N122" s="134" t="s">
        <v>40</v>
      </c>
      <c r="P122" s="135">
        <f t="shared" si="1"/>
        <v>0</v>
      </c>
      <c r="Q122" s="135">
        <v>9.3999999999999997E-4</v>
      </c>
      <c r="R122" s="135">
        <f t="shared" si="2"/>
        <v>3.7599999999999999E-3</v>
      </c>
      <c r="S122" s="135">
        <v>0</v>
      </c>
      <c r="T122" s="136">
        <f t="shared" si="3"/>
        <v>0</v>
      </c>
      <c r="AR122" s="137" t="s">
        <v>114</v>
      </c>
      <c r="AT122" s="137" t="s">
        <v>110</v>
      </c>
      <c r="AU122" s="137" t="s">
        <v>82</v>
      </c>
      <c r="AY122" s="13" t="s">
        <v>107</v>
      </c>
      <c r="BE122" s="138">
        <f t="shared" si="4"/>
        <v>0</v>
      </c>
      <c r="BF122" s="138">
        <f t="shared" si="5"/>
        <v>0</v>
      </c>
      <c r="BG122" s="138">
        <f t="shared" si="6"/>
        <v>0</v>
      </c>
      <c r="BH122" s="138">
        <f t="shared" si="7"/>
        <v>0</v>
      </c>
      <c r="BI122" s="138">
        <f t="shared" si="8"/>
        <v>0</v>
      </c>
      <c r="BJ122" s="13" t="s">
        <v>80</v>
      </c>
      <c r="BK122" s="138">
        <f t="shared" si="9"/>
        <v>0</v>
      </c>
      <c r="BL122" s="13" t="s">
        <v>114</v>
      </c>
      <c r="BM122" s="137" t="s">
        <v>132</v>
      </c>
    </row>
    <row r="123" spans="2:65" s="1" customFormat="1" ht="21.75" customHeight="1">
      <c r="B123" s="124"/>
      <c r="C123" s="125" t="s">
        <v>133</v>
      </c>
      <c r="D123" s="125" t="s">
        <v>110</v>
      </c>
      <c r="E123" s="126" t="s">
        <v>134</v>
      </c>
      <c r="F123" s="127" t="s">
        <v>135</v>
      </c>
      <c r="G123" s="128" t="s">
        <v>113</v>
      </c>
      <c r="H123" s="129">
        <v>2</v>
      </c>
      <c r="I123" s="130"/>
      <c r="J123" s="131">
        <f t="shared" si="0"/>
        <v>0</v>
      </c>
      <c r="K123" s="132"/>
      <c r="L123" s="28"/>
      <c r="M123" s="133" t="s">
        <v>1</v>
      </c>
      <c r="N123" s="134" t="s">
        <v>40</v>
      </c>
      <c r="P123" s="135">
        <f t="shared" si="1"/>
        <v>0</v>
      </c>
      <c r="Q123" s="135">
        <v>9.8999999999999999E-4</v>
      </c>
      <c r="R123" s="135">
        <f t="shared" si="2"/>
        <v>1.98E-3</v>
      </c>
      <c r="S123" s="135">
        <v>0</v>
      </c>
      <c r="T123" s="136">
        <f t="shared" si="3"/>
        <v>0</v>
      </c>
      <c r="AR123" s="137" t="s">
        <v>114</v>
      </c>
      <c r="AT123" s="137" t="s">
        <v>110</v>
      </c>
      <c r="AU123" s="137" t="s">
        <v>82</v>
      </c>
      <c r="AY123" s="13" t="s">
        <v>107</v>
      </c>
      <c r="BE123" s="138">
        <f t="shared" si="4"/>
        <v>0</v>
      </c>
      <c r="BF123" s="138">
        <f t="shared" si="5"/>
        <v>0</v>
      </c>
      <c r="BG123" s="138">
        <f t="shared" si="6"/>
        <v>0</v>
      </c>
      <c r="BH123" s="138">
        <f t="shared" si="7"/>
        <v>0</v>
      </c>
      <c r="BI123" s="138">
        <f t="shared" si="8"/>
        <v>0</v>
      </c>
      <c r="BJ123" s="13" t="s">
        <v>80</v>
      </c>
      <c r="BK123" s="138">
        <f t="shared" si="9"/>
        <v>0</v>
      </c>
      <c r="BL123" s="13" t="s">
        <v>114</v>
      </c>
      <c r="BM123" s="137" t="s">
        <v>136</v>
      </c>
    </row>
    <row r="124" spans="2:65" s="1" customFormat="1" ht="21.75" customHeight="1">
      <c r="B124" s="124"/>
      <c r="C124" s="125" t="s">
        <v>137</v>
      </c>
      <c r="D124" s="125" t="s">
        <v>110</v>
      </c>
      <c r="E124" s="126" t="s">
        <v>138</v>
      </c>
      <c r="F124" s="127" t="s">
        <v>139</v>
      </c>
      <c r="G124" s="128" t="s">
        <v>113</v>
      </c>
      <c r="H124" s="129">
        <v>2</v>
      </c>
      <c r="I124" s="130"/>
      <c r="J124" s="131">
        <f t="shared" si="0"/>
        <v>0</v>
      </c>
      <c r="K124" s="132"/>
      <c r="L124" s="28"/>
      <c r="M124" s="133" t="s">
        <v>1</v>
      </c>
      <c r="N124" s="134" t="s">
        <v>40</v>
      </c>
      <c r="P124" s="135">
        <f t="shared" si="1"/>
        <v>0</v>
      </c>
      <c r="Q124" s="135">
        <v>4.2399999999999998E-3</v>
      </c>
      <c r="R124" s="135">
        <f t="shared" si="2"/>
        <v>8.4799999999999997E-3</v>
      </c>
      <c r="S124" s="135">
        <v>0</v>
      </c>
      <c r="T124" s="136">
        <f t="shared" si="3"/>
        <v>0</v>
      </c>
      <c r="AR124" s="137" t="s">
        <v>114</v>
      </c>
      <c r="AT124" s="137" t="s">
        <v>110</v>
      </c>
      <c r="AU124" s="137" t="s">
        <v>82</v>
      </c>
      <c r="AY124" s="13" t="s">
        <v>107</v>
      </c>
      <c r="BE124" s="138">
        <f t="shared" si="4"/>
        <v>0</v>
      </c>
      <c r="BF124" s="138">
        <f t="shared" si="5"/>
        <v>0</v>
      </c>
      <c r="BG124" s="138">
        <f t="shared" si="6"/>
        <v>0</v>
      </c>
      <c r="BH124" s="138">
        <f t="shared" si="7"/>
        <v>0</v>
      </c>
      <c r="BI124" s="138">
        <f t="shared" si="8"/>
        <v>0</v>
      </c>
      <c r="BJ124" s="13" t="s">
        <v>80</v>
      </c>
      <c r="BK124" s="138">
        <f t="shared" si="9"/>
        <v>0</v>
      </c>
      <c r="BL124" s="13" t="s">
        <v>114</v>
      </c>
      <c r="BM124" s="137" t="s">
        <v>140</v>
      </c>
    </row>
    <row r="125" spans="2:65" s="1" customFormat="1" ht="24.2" customHeight="1">
      <c r="B125" s="124"/>
      <c r="C125" s="125" t="s">
        <v>141</v>
      </c>
      <c r="D125" s="125" t="s">
        <v>110</v>
      </c>
      <c r="E125" s="126" t="s">
        <v>142</v>
      </c>
      <c r="F125" s="127" t="s">
        <v>143</v>
      </c>
      <c r="G125" s="128" t="s">
        <v>144</v>
      </c>
      <c r="H125" s="129">
        <v>4</v>
      </c>
      <c r="I125" s="130"/>
      <c r="J125" s="131">
        <f t="shared" si="0"/>
        <v>0</v>
      </c>
      <c r="K125" s="132"/>
      <c r="L125" s="28"/>
      <c r="M125" s="133" t="s">
        <v>1</v>
      </c>
      <c r="N125" s="134" t="s">
        <v>40</v>
      </c>
      <c r="P125" s="135">
        <f t="shared" si="1"/>
        <v>0</v>
      </c>
      <c r="Q125" s="135">
        <v>5.2599999999999999E-3</v>
      </c>
      <c r="R125" s="135">
        <f t="shared" si="2"/>
        <v>2.104E-2</v>
      </c>
      <c r="S125" s="135">
        <v>0</v>
      </c>
      <c r="T125" s="136">
        <f t="shared" si="3"/>
        <v>0</v>
      </c>
      <c r="AR125" s="137" t="s">
        <v>114</v>
      </c>
      <c r="AT125" s="137" t="s">
        <v>110</v>
      </c>
      <c r="AU125" s="137" t="s">
        <v>82</v>
      </c>
      <c r="AY125" s="13" t="s">
        <v>107</v>
      </c>
      <c r="BE125" s="138">
        <f t="shared" si="4"/>
        <v>0</v>
      </c>
      <c r="BF125" s="138">
        <f t="shared" si="5"/>
        <v>0</v>
      </c>
      <c r="BG125" s="138">
        <f t="shared" si="6"/>
        <v>0</v>
      </c>
      <c r="BH125" s="138">
        <f t="shared" si="7"/>
        <v>0</v>
      </c>
      <c r="BI125" s="138">
        <f t="shared" si="8"/>
        <v>0</v>
      </c>
      <c r="BJ125" s="13" t="s">
        <v>80</v>
      </c>
      <c r="BK125" s="138">
        <f t="shared" si="9"/>
        <v>0</v>
      </c>
      <c r="BL125" s="13" t="s">
        <v>114</v>
      </c>
      <c r="BM125" s="137" t="s">
        <v>145</v>
      </c>
    </row>
    <row r="126" spans="2:65" s="1" customFormat="1" ht="24.2" customHeight="1">
      <c r="B126" s="124"/>
      <c r="C126" s="125" t="s">
        <v>146</v>
      </c>
      <c r="D126" s="125" t="s">
        <v>110</v>
      </c>
      <c r="E126" s="126" t="s">
        <v>147</v>
      </c>
      <c r="F126" s="127" t="s">
        <v>148</v>
      </c>
      <c r="G126" s="128" t="s">
        <v>144</v>
      </c>
      <c r="H126" s="129">
        <v>2</v>
      </c>
      <c r="I126" s="130"/>
      <c r="J126" s="131">
        <f t="shared" si="0"/>
        <v>0</v>
      </c>
      <c r="K126" s="132"/>
      <c r="L126" s="28"/>
      <c r="M126" s="133" t="s">
        <v>1</v>
      </c>
      <c r="N126" s="134" t="s">
        <v>40</v>
      </c>
      <c r="P126" s="135">
        <f t="shared" si="1"/>
        <v>0</v>
      </c>
      <c r="Q126" s="135">
        <v>5.9300000000000004E-3</v>
      </c>
      <c r="R126" s="135">
        <f t="shared" si="2"/>
        <v>1.1860000000000001E-2</v>
      </c>
      <c r="S126" s="135">
        <v>0</v>
      </c>
      <c r="T126" s="136">
        <f t="shared" si="3"/>
        <v>0</v>
      </c>
      <c r="AR126" s="137" t="s">
        <v>114</v>
      </c>
      <c r="AT126" s="137" t="s">
        <v>110</v>
      </c>
      <c r="AU126" s="137" t="s">
        <v>82</v>
      </c>
      <c r="AY126" s="13" t="s">
        <v>107</v>
      </c>
      <c r="BE126" s="138">
        <f t="shared" si="4"/>
        <v>0</v>
      </c>
      <c r="BF126" s="138">
        <f t="shared" si="5"/>
        <v>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3" t="s">
        <v>80</v>
      </c>
      <c r="BK126" s="138">
        <f t="shared" si="9"/>
        <v>0</v>
      </c>
      <c r="BL126" s="13" t="s">
        <v>114</v>
      </c>
      <c r="BM126" s="137" t="s">
        <v>149</v>
      </c>
    </row>
    <row r="127" spans="2:65" s="1" customFormat="1" ht="24.2" customHeight="1">
      <c r="B127" s="124"/>
      <c r="C127" s="125" t="s">
        <v>150</v>
      </c>
      <c r="D127" s="125" t="s">
        <v>110</v>
      </c>
      <c r="E127" s="126" t="s">
        <v>151</v>
      </c>
      <c r="F127" s="127" t="s">
        <v>152</v>
      </c>
      <c r="G127" s="128" t="s">
        <v>144</v>
      </c>
      <c r="H127" s="129">
        <v>2</v>
      </c>
      <c r="I127" s="130"/>
      <c r="J127" s="131">
        <f t="shared" si="0"/>
        <v>0</v>
      </c>
      <c r="K127" s="132"/>
      <c r="L127" s="28"/>
      <c r="M127" s="133" t="s">
        <v>1</v>
      </c>
      <c r="N127" s="134" t="s">
        <v>40</v>
      </c>
      <c r="P127" s="135">
        <f t="shared" si="1"/>
        <v>0</v>
      </c>
      <c r="Q127" s="135">
        <v>1.583E-2</v>
      </c>
      <c r="R127" s="135">
        <f t="shared" si="2"/>
        <v>3.1660000000000001E-2</v>
      </c>
      <c r="S127" s="135">
        <v>0</v>
      </c>
      <c r="T127" s="136">
        <f t="shared" si="3"/>
        <v>0</v>
      </c>
      <c r="AR127" s="137" t="s">
        <v>114</v>
      </c>
      <c r="AT127" s="137" t="s">
        <v>110</v>
      </c>
      <c r="AU127" s="137" t="s">
        <v>82</v>
      </c>
      <c r="AY127" s="13" t="s">
        <v>107</v>
      </c>
      <c r="BE127" s="138">
        <f t="shared" si="4"/>
        <v>0</v>
      </c>
      <c r="BF127" s="138">
        <f t="shared" si="5"/>
        <v>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3" t="s">
        <v>80</v>
      </c>
      <c r="BK127" s="138">
        <f t="shared" si="9"/>
        <v>0</v>
      </c>
      <c r="BL127" s="13" t="s">
        <v>114</v>
      </c>
      <c r="BM127" s="137" t="s">
        <v>153</v>
      </c>
    </row>
    <row r="128" spans="2:65" s="1" customFormat="1" ht="33" customHeight="1">
      <c r="B128" s="124"/>
      <c r="C128" s="125" t="s">
        <v>154</v>
      </c>
      <c r="D128" s="125" t="s">
        <v>110</v>
      </c>
      <c r="E128" s="126" t="s">
        <v>155</v>
      </c>
      <c r="F128" s="127" t="s">
        <v>156</v>
      </c>
      <c r="G128" s="128" t="s">
        <v>118</v>
      </c>
      <c r="H128" s="129">
        <v>8</v>
      </c>
      <c r="I128" s="130"/>
      <c r="J128" s="131">
        <f t="shared" si="0"/>
        <v>0</v>
      </c>
      <c r="K128" s="132"/>
      <c r="L128" s="28"/>
      <c r="M128" s="133" t="s">
        <v>1</v>
      </c>
      <c r="N128" s="134" t="s">
        <v>40</v>
      </c>
      <c r="P128" s="135">
        <f t="shared" si="1"/>
        <v>0</v>
      </c>
      <c r="Q128" s="135">
        <v>2.3700000000000001E-3</v>
      </c>
      <c r="R128" s="135">
        <f t="shared" si="2"/>
        <v>1.8960000000000001E-2</v>
      </c>
      <c r="S128" s="135">
        <v>0</v>
      </c>
      <c r="T128" s="136">
        <f t="shared" si="3"/>
        <v>0</v>
      </c>
      <c r="AR128" s="137" t="s">
        <v>114</v>
      </c>
      <c r="AT128" s="137" t="s">
        <v>110</v>
      </c>
      <c r="AU128" s="137" t="s">
        <v>82</v>
      </c>
      <c r="AY128" s="13" t="s">
        <v>107</v>
      </c>
      <c r="BE128" s="138">
        <f t="shared" si="4"/>
        <v>0</v>
      </c>
      <c r="BF128" s="138">
        <f t="shared" si="5"/>
        <v>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3" t="s">
        <v>80</v>
      </c>
      <c r="BK128" s="138">
        <f t="shared" si="9"/>
        <v>0</v>
      </c>
      <c r="BL128" s="13" t="s">
        <v>114</v>
      </c>
      <c r="BM128" s="137" t="s">
        <v>157</v>
      </c>
    </row>
    <row r="129" spans="2:65" s="1" customFormat="1" ht="33" customHeight="1">
      <c r="B129" s="124"/>
      <c r="C129" s="125" t="s">
        <v>8</v>
      </c>
      <c r="D129" s="125" t="s">
        <v>110</v>
      </c>
      <c r="E129" s="126" t="s">
        <v>158</v>
      </c>
      <c r="F129" s="127" t="s">
        <v>159</v>
      </c>
      <c r="G129" s="128" t="s">
        <v>118</v>
      </c>
      <c r="H129" s="129">
        <v>4</v>
      </c>
      <c r="I129" s="130"/>
      <c r="J129" s="131">
        <f t="shared" si="0"/>
        <v>0</v>
      </c>
      <c r="K129" s="132"/>
      <c r="L129" s="28"/>
      <c r="M129" s="133" t="s">
        <v>1</v>
      </c>
      <c r="N129" s="134" t="s">
        <v>40</v>
      </c>
      <c r="P129" s="135">
        <f t="shared" si="1"/>
        <v>0</v>
      </c>
      <c r="Q129" s="135">
        <v>3.64E-3</v>
      </c>
      <c r="R129" s="135">
        <f t="shared" si="2"/>
        <v>1.456E-2</v>
      </c>
      <c r="S129" s="135">
        <v>0</v>
      </c>
      <c r="T129" s="136">
        <f t="shared" si="3"/>
        <v>0</v>
      </c>
      <c r="AR129" s="137" t="s">
        <v>114</v>
      </c>
      <c r="AT129" s="137" t="s">
        <v>110</v>
      </c>
      <c r="AU129" s="137" t="s">
        <v>82</v>
      </c>
      <c r="AY129" s="13" t="s">
        <v>107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3" t="s">
        <v>80</v>
      </c>
      <c r="BK129" s="138">
        <f t="shared" si="9"/>
        <v>0</v>
      </c>
      <c r="BL129" s="13" t="s">
        <v>114</v>
      </c>
      <c r="BM129" s="137" t="s">
        <v>160</v>
      </c>
    </row>
    <row r="130" spans="2:65" s="1" customFormat="1" ht="33" customHeight="1">
      <c r="B130" s="124"/>
      <c r="C130" s="125" t="s">
        <v>161</v>
      </c>
      <c r="D130" s="125" t="s">
        <v>110</v>
      </c>
      <c r="E130" s="126" t="s">
        <v>162</v>
      </c>
      <c r="F130" s="127" t="s">
        <v>163</v>
      </c>
      <c r="G130" s="128" t="s">
        <v>118</v>
      </c>
      <c r="H130" s="129">
        <v>36</v>
      </c>
      <c r="I130" s="130"/>
      <c r="J130" s="131">
        <f t="shared" si="0"/>
        <v>0</v>
      </c>
      <c r="K130" s="132"/>
      <c r="L130" s="28"/>
      <c r="M130" s="133" t="s">
        <v>1</v>
      </c>
      <c r="N130" s="134" t="s">
        <v>40</v>
      </c>
      <c r="P130" s="135">
        <f t="shared" si="1"/>
        <v>0</v>
      </c>
      <c r="Q130" s="135">
        <v>2.222E-2</v>
      </c>
      <c r="R130" s="135">
        <f t="shared" si="2"/>
        <v>0.79991999999999996</v>
      </c>
      <c r="S130" s="135">
        <v>0</v>
      </c>
      <c r="T130" s="136">
        <f t="shared" si="3"/>
        <v>0</v>
      </c>
      <c r="AR130" s="137" t="s">
        <v>114</v>
      </c>
      <c r="AT130" s="137" t="s">
        <v>110</v>
      </c>
      <c r="AU130" s="137" t="s">
        <v>82</v>
      </c>
      <c r="AY130" s="13" t="s">
        <v>107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3" t="s">
        <v>80</v>
      </c>
      <c r="BK130" s="138">
        <f t="shared" si="9"/>
        <v>0</v>
      </c>
      <c r="BL130" s="13" t="s">
        <v>114</v>
      </c>
      <c r="BM130" s="137" t="s">
        <v>164</v>
      </c>
    </row>
    <row r="131" spans="2:65" s="1" customFormat="1" ht="16.5" customHeight="1">
      <c r="B131" s="124"/>
      <c r="C131" s="125" t="s">
        <v>165</v>
      </c>
      <c r="D131" s="125" t="s">
        <v>110</v>
      </c>
      <c r="E131" s="126" t="s">
        <v>166</v>
      </c>
      <c r="F131" s="127" t="s">
        <v>167</v>
      </c>
      <c r="G131" s="128" t="s">
        <v>127</v>
      </c>
      <c r="H131" s="129">
        <v>1</v>
      </c>
      <c r="I131" s="130"/>
      <c r="J131" s="131">
        <f t="shared" si="0"/>
        <v>0</v>
      </c>
      <c r="K131" s="132"/>
      <c r="L131" s="28"/>
      <c r="M131" s="133" t="s">
        <v>1</v>
      </c>
      <c r="N131" s="134" t="s">
        <v>40</v>
      </c>
      <c r="P131" s="135">
        <f t="shared" si="1"/>
        <v>0</v>
      </c>
      <c r="Q131" s="135">
        <v>6.9999999999999994E-5</v>
      </c>
      <c r="R131" s="135">
        <f t="shared" si="2"/>
        <v>6.9999999999999994E-5</v>
      </c>
      <c r="S131" s="135">
        <v>0</v>
      </c>
      <c r="T131" s="136">
        <f t="shared" si="3"/>
        <v>0</v>
      </c>
      <c r="AR131" s="137" t="s">
        <v>114</v>
      </c>
      <c r="AT131" s="137" t="s">
        <v>110</v>
      </c>
      <c r="AU131" s="137" t="s">
        <v>82</v>
      </c>
      <c r="AY131" s="13" t="s">
        <v>107</v>
      </c>
      <c r="BE131" s="138">
        <f t="shared" si="4"/>
        <v>0</v>
      </c>
      <c r="BF131" s="138">
        <f t="shared" si="5"/>
        <v>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3" t="s">
        <v>80</v>
      </c>
      <c r="BK131" s="138">
        <f t="shared" si="9"/>
        <v>0</v>
      </c>
      <c r="BL131" s="13" t="s">
        <v>114</v>
      </c>
      <c r="BM131" s="137" t="s">
        <v>168</v>
      </c>
    </row>
    <row r="132" spans="2:65" s="1" customFormat="1" ht="24.2" customHeight="1">
      <c r="B132" s="124"/>
      <c r="C132" s="125" t="s">
        <v>169</v>
      </c>
      <c r="D132" s="125" t="s">
        <v>110</v>
      </c>
      <c r="E132" s="126" t="s">
        <v>170</v>
      </c>
      <c r="F132" s="127" t="s">
        <v>171</v>
      </c>
      <c r="G132" s="128" t="s">
        <v>118</v>
      </c>
      <c r="H132" s="129">
        <v>48</v>
      </c>
      <c r="I132" s="130"/>
      <c r="J132" s="131">
        <f t="shared" si="0"/>
        <v>0</v>
      </c>
      <c r="K132" s="132"/>
      <c r="L132" s="28"/>
      <c r="M132" s="133" t="s">
        <v>1</v>
      </c>
      <c r="N132" s="134" t="s">
        <v>40</v>
      </c>
      <c r="P132" s="135">
        <f t="shared" si="1"/>
        <v>0</v>
      </c>
      <c r="Q132" s="135">
        <v>0</v>
      </c>
      <c r="R132" s="135">
        <f t="shared" si="2"/>
        <v>0</v>
      </c>
      <c r="S132" s="135">
        <v>0</v>
      </c>
      <c r="T132" s="136">
        <f t="shared" si="3"/>
        <v>0</v>
      </c>
      <c r="AR132" s="137" t="s">
        <v>114</v>
      </c>
      <c r="AT132" s="137" t="s">
        <v>110</v>
      </c>
      <c r="AU132" s="137" t="s">
        <v>82</v>
      </c>
      <c r="AY132" s="13" t="s">
        <v>107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3" t="s">
        <v>80</v>
      </c>
      <c r="BK132" s="138">
        <f t="shared" si="9"/>
        <v>0</v>
      </c>
      <c r="BL132" s="13" t="s">
        <v>114</v>
      </c>
      <c r="BM132" s="137" t="s">
        <v>172</v>
      </c>
    </row>
    <row r="133" spans="2:65" s="1" customFormat="1" ht="21.75" customHeight="1">
      <c r="B133" s="124"/>
      <c r="C133" s="139" t="s">
        <v>114</v>
      </c>
      <c r="D133" s="139" t="s">
        <v>173</v>
      </c>
      <c r="E133" s="140" t="s">
        <v>174</v>
      </c>
      <c r="F133" s="141" t="s">
        <v>175</v>
      </c>
      <c r="G133" s="142" t="s">
        <v>118</v>
      </c>
      <c r="H133" s="143">
        <v>8</v>
      </c>
      <c r="I133" s="144"/>
      <c r="J133" s="145">
        <f t="shared" si="0"/>
        <v>0</v>
      </c>
      <c r="K133" s="146"/>
      <c r="L133" s="147"/>
      <c r="M133" s="148" t="s">
        <v>1</v>
      </c>
      <c r="N133" s="149" t="s">
        <v>40</v>
      </c>
      <c r="P133" s="135">
        <f t="shared" si="1"/>
        <v>0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176</v>
      </c>
      <c r="AT133" s="137" t="s">
        <v>173</v>
      </c>
      <c r="AU133" s="137" t="s">
        <v>82</v>
      </c>
      <c r="AY133" s="13" t="s">
        <v>107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80</v>
      </c>
      <c r="BK133" s="138">
        <f t="shared" si="9"/>
        <v>0</v>
      </c>
      <c r="BL133" s="13" t="s">
        <v>114</v>
      </c>
      <c r="BM133" s="137" t="s">
        <v>177</v>
      </c>
    </row>
    <row r="134" spans="2:65" s="1" customFormat="1" ht="21.75" customHeight="1">
      <c r="B134" s="124"/>
      <c r="C134" s="139" t="s">
        <v>178</v>
      </c>
      <c r="D134" s="139" t="s">
        <v>173</v>
      </c>
      <c r="E134" s="140" t="s">
        <v>179</v>
      </c>
      <c r="F134" s="141" t="s">
        <v>180</v>
      </c>
      <c r="G134" s="142" t="s">
        <v>118</v>
      </c>
      <c r="H134" s="143">
        <v>4</v>
      </c>
      <c r="I134" s="144"/>
      <c r="J134" s="145">
        <f t="shared" si="0"/>
        <v>0</v>
      </c>
      <c r="K134" s="146"/>
      <c r="L134" s="147"/>
      <c r="M134" s="148" t="s">
        <v>1</v>
      </c>
      <c r="N134" s="149" t="s">
        <v>40</v>
      </c>
      <c r="P134" s="135">
        <f t="shared" si="1"/>
        <v>0</v>
      </c>
      <c r="Q134" s="135">
        <v>0</v>
      </c>
      <c r="R134" s="135">
        <f t="shared" si="2"/>
        <v>0</v>
      </c>
      <c r="S134" s="135">
        <v>0</v>
      </c>
      <c r="T134" s="136">
        <f t="shared" si="3"/>
        <v>0</v>
      </c>
      <c r="AR134" s="137" t="s">
        <v>176</v>
      </c>
      <c r="AT134" s="137" t="s">
        <v>173</v>
      </c>
      <c r="AU134" s="137" t="s">
        <v>82</v>
      </c>
      <c r="AY134" s="13" t="s">
        <v>107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80</v>
      </c>
      <c r="BK134" s="138">
        <f t="shared" si="9"/>
        <v>0</v>
      </c>
      <c r="BL134" s="13" t="s">
        <v>114</v>
      </c>
      <c r="BM134" s="137" t="s">
        <v>181</v>
      </c>
    </row>
    <row r="135" spans="2:65" s="1" customFormat="1" ht="21.75" customHeight="1">
      <c r="B135" s="124"/>
      <c r="C135" s="139" t="s">
        <v>182</v>
      </c>
      <c r="D135" s="139" t="s">
        <v>173</v>
      </c>
      <c r="E135" s="140" t="s">
        <v>183</v>
      </c>
      <c r="F135" s="141" t="s">
        <v>184</v>
      </c>
      <c r="G135" s="142" t="s">
        <v>118</v>
      </c>
      <c r="H135" s="143">
        <v>36</v>
      </c>
      <c r="I135" s="144"/>
      <c r="J135" s="145">
        <f t="shared" si="0"/>
        <v>0</v>
      </c>
      <c r="K135" s="146"/>
      <c r="L135" s="147"/>
      <c r="M135" s="148" t="s">
        <v>1</v>
      </c>
      <c r="N135" s="149" t="s">
        <v>40</v>
      </c>
      <c r="P135" s="135">
        <f t="shared" si="1"/>
        <v>0</v>
      </c>
      <c r="Q135" s="135">
        <v>0</v>
      </c>
      <c r="R135" s="135">
        <f t="shared" si="2"/>
        <v>0</v>
      </c>
      <c r="S135" s="135">
        <v>0</v>
      </c>
      <c r="T135" s="136">
        <f t="shared" si="3"/>
        <v>0</v>
      </c>
      <c r="AR135" s="137" t="s">
        <v>176</v>
      </c>
      <c r="AT135" s="137" t="s">
        <v>173</v>
      </c>
      <c r="AU135" s="137" t="s">
        <v>82</v>
      </c>
      <c r="AY135" s="13" t="s">
        <v>107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80</v>
      </c>
      <c r="BK135" s="138">
        <f t="shared" si="9"/>
        <v>0</v>
      </c>
      <c r="BL135" s="13" t="s">
        <v>114</v>
      </c>
      <c r="BM135" s="137" t="s">
        <v>185</v>
      </c>
    </row>
    <row r="136" spans="2:65" s="1" customFormat="1" ht="24.2" customHeight="1">
      <c r="B136" s="124"/>
      <c r="C136" s="125" t="s">
        <v>186</v>
      </c>
      <c r="D136" s="125" t="s">
        <v>110</v>
      </c>
      <c r="E136" s="126" t="s">
        <v>187</v>
      </c>
      <c r="F136" s="127" t="s">
        <v>188</v>
      </c>
      <c r="G136" s="128" t="s">
        <v>113</v>
      </c>
      <c r="H136" s="129">
        <v>4</v>
      </c>
      <c r="I136" s="130"/>
      <c r="J136" s="131">
        <f t="shared" si="0"/>
        <v>0</v>
      </c>
      <c r="K136" s="132"/>
      <c r="L136" s="28"/>
      <c r="M136" s="133" t="s">
        <v>1</v>
      </c>
      <c r="N136" s="134" t="s">
        <v>40</v>
      </c>
      <c r="P136" s="135">
        <f t="shared" si="1"/>
        <v>0</v>
      </c>
      <c r="Q136" s="135">
        <v>2.9999999999999997E-4</v>
      </c>
      <c r="R136" s="135">
        <f t="shared" si="2"/>
        <v>1.1999999999999999E-3</v>
      </c>
      <c r="S136" s="135">
        <v>0</v>
      </c>
      <c r="T136" s="136">
        <f t="shared" si="3"/>
        <v>0</v>
      </c>
      <c r="AR136" s="137" t="s">
        <v>114</v>
      </c>
      <c r="AT136" s="137" t="s">
        <v>110</v>
      </c>
      <c r="AU136" s="137" t="s">
        <v>82</v>
      </c>
      <c r="AY136" s="13" t="s">
        <v>107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3" t="s">
        <v>80</v>
      </c>
      <c r="BK136" s="138">
        <f t="shared" si="9"/>
        <v>0</v>
      </c>
      <c r="BL136" s="13" t="s">
        <v>114</v>
      </c>
      <c r="BM136" s="137" t="s">
        <v>189</v>
      </c>
    </row>
    <row r="137" spans="2:65" s="1" customFormat="1" ht="24.2" customHeight="1">
      <c r="B137" s="124"/>
      <c r="C137" s="125" t="s">
        <v>190</v>
      </c>
      <c r="D137" s="125" t="s">
        <v>110</v>
      </c>
      <c r="E137" s="126" t="s">
        <v>191</v>
      </c>
      <c r="F137" s="127" t="s">
        <v>192</v>
      </c>
      <c r="G137" s="128" t="s">
        <v>113</v>
      </c>
      <c r="H137" s="129">
        <v>2</v>
      </c>
      <c r="I137" s="130"/>
      <c r="J137" s="131">
        <f t="shared" si="0"/>
        <v>0</v>
      </c>
      <c r="K137" s="132"/>
      <c r="L137" s="28"/>
      <c r="M137" s="133" t="s">
        <v>1</v>
      </c>
      <c r="N137" s="134" t="s">
        <v>40</v>
      </c>
      <c r="P137" s="135">
        <f t="shared" si="1"/>
        <v>0</v>
      </c>
      <c r="Q137" s="135">
        <v>3.6000000000000002E-4</v>
      </c>
      <c r="R137" s="135">
        <f t="shared" si="2"/>
        <v>7.2000000000000005E-4</v>
      </c>
      <c r="S137" s="135">
        <v>0</v>
      </c>
      <c r="T137" s="136">
        <f t="shared" si="3"/>
        <v>0</v>
      </c>
      <c r="AR137" s="137" t="s">
        <v>114</v>
      </c>
      <c r="AT137" s="137" t="s">
        <v>110</v>
      </c>
      <c r="AU137" s="137" t="s">
        <v>82</v>
      </c>
      <c r="AY137" s="13" t="s">
        <v>107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3" t="s">
        <v>80</v>
      </c>
      <c r="BK137" s="138">
        <f t="shared" si="9"/>
        <v>0</v>
      </c>
      <c r="BL137" s="13" t="s">
        <v>114</v>
      </c>
      <c r="BM137" s="137" t="s">
        <v>193</v>
      </c>
    </row>
    <row r="138" spans="2:65" s="1" customFormat="1" ht="24.2" customHeight="1">
      <c r="B138" s="124"/>
      <c r="C138" s="125" t="s">
        <v>7</v>
      </c>
      <c r="D138" s="125" t="s">
        <v>110</v>
      </c>
      <c r="E138" s="126" t="s">
        <v>194</v>
      </c>
      <c r="F138" s="127" t="s">
        <v>195</v>
      </c>
      <c r="G138" s="128" t="s">
        <v>113</v>
      </c>
      <c r="H138" s="129">
        <v>2</v>
      </c>
      <c r="I138" s="130"/>
      <c r="J138" s="131">
        <f t="shared" si="0"/>
        <v>0</v>
      </c>
      <c r="K138" s="132"/>
      <c r="L138" s="28"/>
      <c r="M138" s="133" t="s">
        <v>1</v>
      </c>
      <c r="N138" s="134" t="s">
        <v>40</v>
      </c>
      <c r="P138" s="135">
        <f t="shared" si="1"/>
        <v>0</v>
      </c>
      <c r="Q138" s="135">
        <v>1.1000000000000001E-3</v>
      </c>
      <c r="R138" s="135">
        <f t="shared" si="2"/>
        <v>2.2000000000000001E-3</v>
      </c>
      <c r="S138" s="135">
        <v>0</v>
      </c>
      <c r="T138" s="136">
        <f t="shared" si="3"/>
        <v>0</v>
      </c>
      <c r="AR138" s="137" t="s">
        <v>114</v>
      </c>
      <c r="AT138" s="137" t="s">
        <v>110</v>
      </c>
      <c r="AU138" s="137" t="s">
        <v>82</v>
      </c>
      <c r="AY138" s="13" t="s">
        <v>107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3" t="s">
        <v>80</v>
      </c>
      <c r="BK138" s="138">
        <f t="shared" si="9"/>
        <v>0</v>
      </c>
      <c r="BL138" s="13" t="s">
        <v>114</v>
      </c>
      <c r="BM138" s="137" t="s">
        <v>196</v>
      </c>
    </row>
    <row r="139" spans="2:65" s="1" customFormat="1" ht="16.5" customHeight="1">
      <c r="B139" s="124"/>
      <c r="C139" s="125" t="s">
        <v>197</v>
      </c>
      <c r="D139" s="125" t="s">
        <v>110</v>
      </c>
      <c r="E139" s="126" t="s">
        <v>198</v>
      </c>
      <c r="F139" s="127" t="s">
        <v>199</v>
      </c>
      <c r="G139" s="128" t="s">
        <v>113</v>
      </c>
      <c r="H139" s="129">
        <v>4</v>
      </c>
      <c r="I139" s="130"/>
      <c r="J139" s="131">
        <f t="shared" si="0"/>
        <v>0</v>
      </c>
      <c r="K139" s="132"/>
      <c r="L139" s="28"/>
      <c r="M139" s="133" t="s">
        <v>1</v>
      </c>
      <c r="N139" s="134" t="s">
        <v>40</v>
      </c>
      <c r="P139" s="135">
        <f t="shared" si="1"/>
        <v>0</v>
      </c>
      <c r="Q139" s="135">
        <v>1.32E-3</v>
      </c>
      <c r="R139" s="135">
        <f t="shared" si="2"/>
        <v>5.28E-3</v>
      </c>
      <c r="S139" s="135">
        <v>0</v>
      </c>
      <c r="T139" s="136">
        <f t="shared" si="3"/>
        <v>0</v>
      </c>
      <c r="AR139" s="137" t="s">
        <v>114</v>
      </c>
      <c r="AT139" s="137" t="s">
        <v>110</v>
      </c>
      <c r="AU139" s="137" t="s">
        <v>82</v>
      </c>
      <c r="AY139" s="13" t="s">
        <v>107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3" t="s">
        <v>80</v>
      </c>
      <c r="BK139" s="138">
        <f t="shared" si="9"/>
        <v>0</v>
      </c>
      <c r="BL139" s="13" t="s">
        <v>114</v>
      </c>
      <c r="BM139" s="137" t="s">
        <v>200</v>
      </c>
    </row>
    <row r="140" spans="2:65" s="1" customFormat="1" ht="16.5" customHeight="1">
      <c r="B140" s="124"/>
      <c r="C140" s="125" t="s">
        <v>201</v>
      </c>
      <c r="D140" s="125" t="s">
        <v>110</v>
      </c>
      <c r="E140" s="126" t="s">
        <v>202</v>
      </c>
      <c r="F140" s="127" t="s">
        <v>203</v>
      </c>
      <c r="G140" s="128" t="s">
        <v>113</v>
      </c>
      <c r="H140" s="129">
        <v>2</v>
      </c>
      <c r="I140" s="130"/>
      <c r="J140" s="131">
        <f t="shared" si="0"/>
        <v>0</v>
      </c>
      <c r="K140" s="132"/>
      <c r="L140" s="28"/>
      <c r="M140" s="133" t="s">
        <v>1</v>
      </c>
      <c r="N140" s="134" t="s">
        <v>40</v>
      </c>
      <c r="P140" s="135">
        <f t="shared" si="1"/>
        <v>0</v>
      </c>
      <c r="Q140" s="135">
        <v>1.5200000000000001E-3</v>
      </c>
      <c r="R140" s="135">
        <f t="shared" si="2"/>
        <v>3.0400000000000002E-3</v>
      </c>
      <c r="S140" s="135">
        <v>0</v>
      </c>
      <c r="T140" s="136">
        <f t="shared" si="3"/>
        <v>0</v>
      </c>
      <c r="AR140" s="137" t="s">
        <v>114</v>
      </c>
      <c r="AT140" s="137" t="s">
        <v>110</v>
      </c>
      <c r="AU140" s="137" t="s">
        <v>82</v>
      </c>
      <c r="AY140" s="13" t="s">
        <v>107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3" t="s">
        <v>80</v>
      </c>
      <c r="BK140" s="138">
        <f t="shared" si="9"/>
        <v>0</v>
      </c>
      <c r="BL140" s="13" t="s">
        <v>114</v>
      </c>
      <c r="BM140" s="137" t="s">
        <v>204</v>
      </c>
    </row>
    <row r="141" spans="2:65" s="1" customFormat="1" ht="21.75" customHeight="1">
      <c r="B141" s="124"/>
      <c r="C141" s="125" t="s">
        <v>205</v>
      </c>
      <c r="D141" s="125" t="s">
        <v>110</v>
      </c>
      <c r="E141" s="126" t="s">
        <v>206</v>
      </c>
      <c r="F141" s="127" t="s">
        <v>207</v>
      </c>
      <c r="G141" s="128" t="s">
        <v>113</v>
      </c>
      <c r="H141" s="129">
        <v>4</v>
      </c>
      <c r="I141" s="130"/>
      <c r="J141" s="131">
        <f t="shared" si="0"/>
        <v>0</v>
      </c>
      <c r="K141" s="132"/>
      <c r="L141" s="28"/>
      <c r="M141" s="133" t="s">
        <v>1</v>
      </c>
      <c r="N141" s="134" t="s">
        <v>40</v>
      </c>
      <c r="P141" s="135">
        <f t="shared" si="1"/>
        <v>0</v>
      </c>
      <c r="Q141" s="135">
        <v>7.5000000000000002E-4</v>
      </c>
      <c r="R141" s="135">
        <f t="shared" si="2"/>
        <v>3.0000000000000001E-3</v>
      </c>
      <c r="S141" s="135">
        <v>0</v>
      </c>
      <c r="T141" s="136">
        <f t="shared" si="3"/>
        <v>0</v>
      </c>
      <c r="AR141" s="137" t="s">
        <v>114</v>
      </c>
      <c r="AT141" s="137" t="s">
        <v>110</v>
      </c>
      <c r="AU141" s="137" t="s">
        <v>82</v>
      </c>
      <c r="AY141" s="13" t="s">
        <v>107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3" t="s">
        <v>80</v>
      </c>
      <c r="BK141" s="138">
        <f t="shared" si="9"/>
        <v>0</v>
      </c>
      <c r="BL141" s="13" t="s">
        <v>114</v>
      </c>
      <c r="BM141" s="137" t="s">
        <v>208</v>
      </c>
    </row>
    <row r="142" spans="2:65" s="1" customFormat="1" ht="21.75" customHeight="1">
      <c r="B142" s="124"/>
      <c r="C142" s="125" t="s">
        <v>209</v>
      </c>
      <c r="D142" s="125" t="s">
        <v>110</v>
      </c>
      <c r="E142" s="126" t="s">
        <v>210</v>
      </c>
      <c r="F142" s="127" t="s">
        <v>211</v>
      </c>
      <c r="G142" s="128" t="s">
        <v>113</v>
      </c>
      <c r="H142" s="129">
        <v>2</v>
      </c>
      <c r="I142" s="130"/>
      <c r="J142" s="131">
        <f t="shared" si="0"/>
        <v>0</v>
      </c>
      <c r="K142" s="132"/>
      <c r="L142" s="28"/>
      <c r="M142" s="133" t="s">
        <v>1</v>
      </c>
      <c r="N142" s="134" t="s">
        <v>40</v>
      </c>
      <c r="P142" s="135">
        <f t="shared" si="1"/>
        <v>0</v>
      </c>
      <c r="Q142" s="135">
        <v>1.2800000000000001E-3</v>
      </c>
      <c r="R142" s="135">
        <f t="shared" si="2"/>
        <v>2.5600000000000002E-3</v>
      </c>
      <c r="S142" s="135">
        <v>0</v>
      </c>
      <c r="T142" s="136">
        <f t="shared" si="3"/>
        <v>0</v>
      </c>
      <c r="AR142" s="137" t="s">
        <v>114</v>
      </c>
      <c r="AT142" s="137" t="s">
        <v>110</v>
      </c>
      <c r="AU142" s="137" t="s">
        <v>82</v>
      </c>
      <c r="AY142" s="13" t="s">
        <v>107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3" t="s">
        <v>80</v>
      </c>
      <c r="BK142" s="138">
        <f t="shared" si="9"/>
        <v>0</v>
      </c>
      <c r="BL142" s="13" t="s">
        <v>114</v>
      </c>
      <c r="BM142" s="137" t="s">
        <v>212</v>
      </c>
    </row>
    <row r="143" spans="2:65" s="1" customFormat="1" ht="24.2" customHeight="1">
      <c r="B143" s="124"/>
      <c r="C143" s="125" t="s">
        <v>213</v>
      </c>
      <c r="D143" s="125" t="s">
        <v>110</v>
      </c>
      <c r="E143" s="126" t="s">
        <v>214</v>
      </c>
      <c r="F143" s="127" t="s">
        <v>215</v>
      </c>
      <c r="G143" s="128" t="s">
        <v>118</v>
      </c>
      <c r="H143" s="129">
        <v>8</v>
      </c>
      <c r="I143" s="130"/>
      <c r="J143" s="131">
        <f t="shared" si="0"/>
        <v>0</v>
      </c>
      <c r="K143" s="132"/>
      <c r="L143" s="28"/>
      <c r="M143" s="133" t="s">
        <v>1</v>
      </c>
      <c r="N143" s="134" t="s">
        <v>40</v>
      </c>
      <c r="P143" s="135">
        <f t="shared" si="1"/>
        <v>0</v>
      </c>
      <c r="Q143" s="135">
        <v>2.0000000000000002E-5</v>
      </c>
      <c r="R143" s="135">
        <f t="shared" si="2"/>
        <v>1.6000000000000001E-4</v>
      </c>
      <c r="S143" s="135">
        <v>0</v>
      </c>
      <c r="T143" s="136">
        <f t="shared" si="3"/>
        <v>0</v>
      </c>
      <c r="AR143" s="137" t="s">
        <v>114</v>
      </c>
      <c r="AT143" s="137" t="s">
        <v>110</v>
      </c>
      <c r="AU143" s="137" t="s">
        <v>82</v>
      </c>
      <c r="AY143" s="13" t="s">
        <v>107</v>
      </c>
      <c r="BE143" s="138">
        <f t="shared" si="4"/>
        <v>0</v>
      </c>
      <c r="BF143" s="138">
        <f t="shared" si="5"/>
        <v>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3" t="s">
        <v>80</v>
      </c>
      <c r="BK143" s="138">
        <f t="shared" si="9"/>
        <v>0</v>
      </c>
      <c r="BL143" s="13" t="s">
        <v>114</v>
      </c>
      <c r="BM143" s="137" t="s">
        <v>216</v>
      </c>
    </row>
    <row r="144" spans="2:65" s="1" customFormat="1" ht="24.2" customHeight="1">
      <c r="B144" s="124"/>
      <c r="C144" s="125" t="s">
        <v>217</v>
      </c>
      <c r="D144" s="125" t="s">
        <v>110</v>
      </c>
      <c r="E144" s="126" t="s">
        <v>218</v>
      </c>
      <c r="F144" s="127" t="s">
        <v>219</v>
      </c>
      <c r="G144" s="128" t="s">
        <v>118</v>
      </c>
      <c r="H144" s="129">
        <v>40</v>
      </c>
      <c r="I144" s="130"/>
      <c r="J144" s="131">
        <f t="shared" si="0"/>
        <v>0</v>
      </c>
      <c r="K144" s="132"/>
      <c r="L144" s="28"/>
      <c r="M144" s="133" t="s">
        <v>1</v>
      </c>
      <c r="N144" s="134" t="s">
        <v>40</v>
      </c>
      <c r="P144" s="135">
        <f t="shared" si="1"/>
        <v>0</v>
      </c>
      <c r="Q144" s="135">
        <v>6.0000000000000002E-5</v>
      </c>
      <c r="R144" s="135">
        <f t="shared" si="2"/>
        <v>2.4000000000000002E-3</v>
      </c>
      <c r="S144" s="135">
        <v>0</v>
      </c>
      <c r="T144" s="136">
        <f t="shared" si="3"/>
        <v>0</v>
      </c>
      <c r="AR144" s="137" t="s">
        <v>114</v>
      </c>
      <c r="AT144" s="137" t="s">
        <v>110</v>
      </c>
      <c r="AU144" s="137" t="s">
        <v>82</v>
      </c>
      <c r="AY144" s="13" t="s">
        <v>107</v>
      </c>
      <c r="BE144" s="138">
        <f t="shared" si="4"/>
        <v>0</v>
      </c>
      <c r="BF144" s="138">
        <f t="shared" si="5"/>
        <v>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3" t="s">
        <v>80</v>
      </c>
      <c r="BK144" s="138">
        <f t="shared" si="9"/>
        <v>0</v>
      </c>
      <c r="BL144" s="13" t="s">
        <v>114</v>
      </c>
      <c r="BM144" s="137" t="s">
        <v>220</v>
      </c>
    </row>
    <row r="145" spans="2:65" s="1" customFormat="1" ht="21.75" customHeight="1">
      <c r="B145" s="124"/>
      <c r="C145" s="125" t="s">
        <v>221</v>
      </c>
      <c r="D145" s="125" t="s">
        <v>110</v>
      </c>
      <c r="E145" s="126" t="s">
        <v>222</v>
      </c>
      <c r="F145" s="127" t="s">
        <v>223</v>
      </c>
      <c r="G145" s="128" t="s">
        <v>118</v>
      </c>
      <c r="H145" s="129">
        <v>48</v>
      </c>
      <c r="I145" s="130"/>
      <c r="J145" s="131">
        <f t="shared" si="0"/>
        <v>0</v>
      </c>
      <c r="K145" s="132"/>
      <c r="L145" s="28"/>
      <c r="M145" s="133" t="s">
        <v>1</v>
      </c>
      <c r="N145" s="134" t="s">
        <v>40</v>
      </c>
      <c r="P145" s="135">
        <f t="shared" si="1"/>
        <v>0</v>
      </c>
      <c r="Q145" s="135">
        <v>1.0000000000000001E-5</v>
      </c>
      <c r="R145" s="135">
        <f t="shared" si="2"/>
        <v>4.8000000000000007E-4</v>
      </c>
      <c r="S145" s="135">
        <v>0</v>
      </c>
      <c r="T145" s="136">
        <f t="shared" si="3"/>
        <v>0</v>
      </c>
      <c r="AR145" s="137" t="s">
        <v>114</v>
      </c>
      <c r="AT145" s="137" t="s">
        <v>110</v>
      </c>
      <c r="AU145" s="137" t="s">
        <v>82</v>
      </c>
      <c r="AY145" s="13" t="s">
        <v>107</v>
      </c>
      <c r="BE145" s="138">
        <f t="shared" si="4"/>
        <v>0</v>
      </c>
      <c r="BF145" s="138">
        <f t="shared" si="5"/>
        <v>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3" t="s">
        <v>80</v>
      </c>
      <c r="BK145" s="138">
        <f t="shared" si="9"/>
        <v>0</v>
      </c>
      <c r="BL145" s="13" t="s">
        <v>114</v>
      </c>
      <c r="BM145" s="137" t="s">
        <v>224</v>
      </c>
    </row>
    <row r="146" spans="2:65" s="1" customFormat="1" ht="24.2" customHeight="1">
      <c r="B146" s="124"/>
      <c r="C146" s="125" t="s">
        <v>225</v>
      </c>
      <c r="D146" s="125" t="s">
        <v>110</v>
      </c>
      <c r="E146" s="126" t="s">
        <v>226</v>
      </c>
      <c r="F146" s="127" t="s">
        <v>227</v>
      </c>
      <c r="G146" s="128" t="s">
        <v>228</v>
      </c>
      <c r="H146" s="150"/>
      <c r="I146" s="130"/>
      <c r="J146" s="131">
        <f t="shared" si="0"/>
        <v>0</v>
      </c>
      <c r="K146" s="132"/>
      <c r="L146" s="28"/>
      <c r="M146" s="133" t="s">
        <v>1</v>
      </c>
      <c r="N146" s="134" t="s">
        <v>40</v>
      </c>
      <c r="P146" s="135">
        <f t="shared" si="1"/>
        <v>0</v>
      </c>
      <c r="Q146" s="135">
        <v>0</v>
      </c>
      <c r="R146" s="135">
        <f t="shared" si="2"/>
        <v>0</v>
      </c>
      <c r="S146" s="135">
        <v>0</v>
      </c>
      <c r="T146" s="136">
        <f t="shared" si="3"/>
        <v>0</v>
      </c>
      <c r="AR146" s="137" t="s">
        <v>114</v>
      </c>
      <c r="AT146" s="137" t="s">
        <v>110</v>
      </c>
      <c r="AU146" s="137" t="s">
        <v>82</v>
      </c>
      <c r="AY146" s="13" t="s">
        <v>107</v>
      </c>
      <c r="BE146" s="138">
        <f t="shared" si="4"/>
        <v>0</v>
      </c>
      <c r="BF146" s="138">
        <f t="shared" si="5"/>
        <v>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3" t="s">
        <v>80</v>
      </c>
      <c r="BK146" s="138">
        <f t="shared" si="9"/>
        <v>0</v>
      </c>
      <c r="BL146" s="13" t="s">
        <v>114</v>
      </c>
      <c r="BM146" s="137" t="s">
        <v>229</v>
      </c>
    </row>
    <row r="147" spans="2:65" s="11" customFormat="1" ht="26.1" customHeight="1">
      <c r="B147" s="112"/>
      <c r="D147" s="113" t="s">
        <v>74</v>
      </c>
      <c r="E147" s="114" t="s">
        <v>230</v>
      </c>
      <c r="F147" s="114" t="s">
        <v>231</v>
      </c>
      <c r="I147" s="115"/>
      <c r="J147" s="116">
        <f>BK147</f>
        <v>0</v>
      </c>
      <c r="L147" s="112"/>
      <c r="M147" s="117"/>
      <c r="P147" s="118">
        <f>SUM(P148:P156)</f>
        <v>0</v>
      </c>
      <c r="R147" s="118">
        <f>SUM(R148:R156)</f>
        <v>0</v>
      </c>
      <c r="T147" s="119">
        <f>SUM(T148:T156)</f>
        <v>0</v>
      </c>
      <c r="AR147" s="113" t="s">
        <v>124</v>
      </c>
      <c r="AT147" s="120" t="s">
        <v>74</v>
      </c>
      <c r="AU147" s="120" t="s">
        <v>75</v>
      </c>
      <c r="AY147" s="113" t="s">
        <v>107</v>
      </c>
      <c r="BK147" s="121">
        <f>SUM(BK148:BK156)</f>
        <v>0</v>
      </c>
    </row>
    <row r="148" spans="2:65" s="1" customFormat="1" ht="16.5" customHeight="1">
      <c r="B148" s="124"/>
      <c r="C148" s="125" t="s">
        <v>232</v>
      </c>
      <c r="D148" s="125" t="s">
        <v>110</v>
      </c>
      <c r="E148" s="126" t="s">
        <v>233</v>
      </c>
      <c r="F148" s="127" t="s">
        <v>234</v>
      </c>
      <c r="G148" s="128" t="s">
        <v>127</v>
      </c>
      <c r="H148" s="129">
        <v>1</v>
      </c>
      <c r="I148" s="130"/>
      <c r="J148" s="131">
        <f t="shared" ref="J148:J156" si="10">ROUND(I148*H148,2)</f>
        <v>0</v>
      </c>
      <c r="K148" s="132"/>
      <c r="L148" s="28"/>
      <c r="M148" s="133" t="s">
        <v>1</v>
      </c>
      <c r="N148" s="134" t="s">
        <v>40</v>
      </c>
      <c r="P148" s="135">
        <f t="shared" ref="P148:P156" si="11">O148*H148</f>
        <v>0</v>
      </c>
      <c r="Q148" s="135">
        <v>0</v>
      </c>
      <c r="R148" s="135">
        <f t="shared" ref="R148:R156" si="12">Q148*H148</f>
        <v>0</v>
      </c>
      <c r="S148" s="135">
        <v>0</v>
      </c>
      <c r="T148" s="136">
        <f t="shared" ref="T148:T156" si="13">S148*H148</f>
        <v>0</v>
      </c>
      <c r="AR148" s="137" t="s">
        <v>235</v>
      </c>
      <c r="AT148" s="137" t="s">
        <v>110</v>
      </c>
      <c r="AU148" s="137" t="s">
        <v>80</v>
      </c>
      <c r="AY148" s="13" t="s">
        <v>107</v>
      </c>
      <c r="BE148" s="138">
        <f t="shared" ref="BE148:BE156" si="14">IF(N148="základní",J148,0)</f>
        <v>0</v>
      </c>
      <c r="BF148" s="138">
        <f t="shared" ref="BF148:BF156" si="15">IF(N148="snížená",J148,0)</f>
        <v>0</v>
      </c>
      <c r="BG148" s="138">
        <f t="shared" ref="BG148:BG156" si="16">IF(N148="zákl. přenesená",J148,0)</f>
        <v>0</v>
      </c>
      <c r="BH148" s="138">
        <f t="shared" ref="BH148:BH156" si="17">IF(N148="sníž. přenesená",J148,0)</f>
        <v>0</v>
      </c>
      <c r="BI148" s="138">
        <f t="shared" ref="BI148:BI156" si="18">IF(N148="nulová",J148,0)</f>
        <v>0</v>
      </c>
      <c r="BJ148" s="13" t="s">
        <v>80</v>
      </c>
      <c r="BK148" s="138">
        <f t="shared" ref="BK148:BK156" si="19">ROUND(I148*H148,2)</f>
        <v>0</v>
      </c>
      <c r="BL148" s="13" t="s">
        <v>235</v>
      </c>
      <c r="BM148" s="137" t="s">
        <v>236</v>
      </c>
    </row>
    <row r="149" spans="2:65" s="1" customFormat="1" ht="16.5" customHeight="1">
      <c r="B149" s="124"/>
      <c r="C149" s="125" t="s">
        <v>237</v>
      </c>
      <c r="D149" s="125" t="s">
        <v>110</v>
      </c>
      <c r="E149" s="126" t="s">
        <v>238</v>
      </c>
      <c r="F149" s="127" t="s">
        <v>239</v>
      </c>
      <c r="G149" s="128" t="s">
        <v>127</v>
      </c>
      <c r="H149" s="129">
        <v>1</v>
      </c>
      <c r="I149" s="130"/>
      <c r="J149" s="131">
        <f t="shared" si="10"/>
        <v>0</v>
      </c>
      <c r="K149" s="132"/>
      <c r="L149" s="28"/>
      <c r="M149" s="133" t="s">
        <v>1</v>
      </c>
      <c r="N149" s="134" t="s">
        <v>40</v>
      </c>
      <c r="P149" s="135">
        <f t="shared" si="11"/>
        <v>0</v>
      </c>
      <c r="Q149" s="135">
        <v>0</v>
      </c>
      <c r="R149" s="135">
        <f t="shared" si="12"/>
        <v>0</v>
      </c>
      <c r="S149" s="135">
        <v>0</v>
      </c>
      <c r="T149" s="136">
        <f t="shared" si="13"/>
        <v>0</v>
      </c>
      <c r="AR149" s="137" t="s">
        <v>235</v>
      </c>
      <c r="AT149" s="137" t="s">
        <v>110</v>
      </c>
      <c r="AU149" s="137" t="s">
        <v>80</v>
      </c>
      <c r="AY149" s="13" t="s">
        <v>107</v>
      </c>
      <c r="BE149" s="138">
        <f t="shared" si="14"/>
        <v>0</v>
      </c>
      <c r="BF149" s="138">
        <f t="shared" si="15"/>
        <v>0</v>
      </c>
      <c r="BG149" s="138">
        <f t="shared" si="16"/>
        <v>0</v>
      </c>
      <c r="BH149" s="138">
        <f t="shared" si="17"/>
        <v>0</v>
      </c>
      <c r="BI149" s="138">
        <f t="shared" si="18"/>
        <v>0</v>
      </c>
      <c r="BJ149" s="13" t="s">
        <v>80</v>
      </c>
      <c r="BK149" s="138">
        <f t="shared" si="19"/>
        <v>0</v>
      </c>
      <c r="BL149" s="13" t="s">
        <v>235</v>
      </c>
      <c r="BM149" s="137" t="s">
        <v>240</v>
      </c>
    </row>
    <row r="150" spans="2:65" s="1" customFormat="1" ht="16.5" customHeight="1">
      <c r="B150" s="124"/>
      <c r="C150" s="125" t="s">
        <v>176</v>
      </c>
      <c r="D150" s="125" t="s">
        <v>110</v>
      </c>
      <c r="E150" s="126" t="s">
        <v>241</v>
      </c>
      <c r="F150" s="127" t="s">
        <v>242</v>
      </c>
      <c r="G150" s="128" t="s">
        <v>127</v>
      </c>
      <c r="H150" s="129">
        <v>1</v>
      </c>
      <c r="I150" s="130"/>
      <c r="J150" s="131">
        <f t="shared" si="10"/>
        <v>0</v>
      </c>
      <c r="K150" s="132"/>
      <c r="L150" s="28"/>
      <c r="M150" s="133" t="s">
        <v>1</v>
      </c>
      <c r="N150" s="134" t="s">
        <v>40</v>
      </c>
      <c r="P150" s="135">
        <f t="shared" si="11"/>
        <v>0</v>
      </c>
      <c r="Q150" s="135">
        <v>0</v>
      </c>
      <c r="R150" s="135">
        <f t="shared" si="12"/>
        <v>0</v>
      </c>
      <c r="S150" s="135">
        <v>0</v>
      </c>
      <c r="T150" s="136">
        <f t="shared" si="13"/>
        <v>0</v>
      </c>
      <c r="AR150" s="137" t="s">
        <v>235</v>
      </c>
      <c r="AT150" s="137" t="s">
        <v>110</v>
      </c>
      <c r="AU150" s="137" t="s">
        <v>80</v>
      </c>
      <c r="AY150" s="13" t="s">
        <v>107</v>
      </c>
      <c r="BE150" s="138">
        <f t="shared" si="14"/>
        <v>0</v>
      </c>
      <c r="BF150" s="138">
        <f t="shared" si="15"/>
        <v>0</v>
      </c>
      <c r="BG150" s="138">
        <f t="shared" si="16"/>
        <v>0</v>
      </c>
      <c r="BH150" s="138">
        <f t="shared" si="17"/>
        <v>0</v>
      </c>
      <c r="BI150" s="138">
        <f t="shared" si="18"/>
        <v>0</v>
      </c>
      <c r="BJ150" s="13" t="s">
        <v>80</v>
      </c>
      <c r="BK150" s="138">
        <f t="shared" si="19"/>
        <v>0</v>
      </c>
      <c r="BL150" s="13" t="s">
        <v>235</v>
      </c>
      <c r="BM150" s="137" t="s">
        <v>243</v>
      </c>
    </row>
    <row r="151" spans="2:65" s="1" customFormat="1" ht="16.5" customHeight="1">
      <c r="B151" s="124"/>
      <c r="C151" s="125" t="s">
        <v>244</v>
      </c>
      <c r="D151" s="125" t="s">
        <v>110</v>
      </c>
      <c r="E151" s="126" t="s">
        <v>245</v>
      </c>
      <c r="F151" s="127" t="s">
        <v>246</v>
      </c>
      <c r="G151" s="128" t="s">
        <v>127</v>
      </c>
      <c r="H151" s="129">
        <v>1</v>
      </c>
      <c r="I151" s="130"/>
      <c r="J151" s="131">
        <f t="shared" si="10"/>
        <v>0</v>
      </c>
      <c r="K151" s="132"/>
      <c r="L151" s="28"/>
      <c r="M151" s="133" t="s">
        <v>1</v>
      </c>
      <c r="N151" s="134" t="s">
        <v>40</v>
      </c>
      <c r="P151" s="135">
        <f t="shared" si="11"/>
        <v>0</v>
      </c>
      <c r="Q151" s="135">
        <v>0</v>
      </c>
      <c r="R151" s="135">
        <f t="shared" si="12"/>
        <v>0</v>
      </c>
      <c r="S151" s="135">
        <v>0</v>
      </c>
      <c r="T151" s="136">
        <f t="shared" si="13"/>
        <v>0</v>
      </c>
      <c r="AR151" s="137" t="s">
        <v>235</v>
      </c>
      <c r="AT151" s="137" t="s">
        <v>110</v>
      </c>
      <c r="AU151" s="137" t="s">
        <v>80</v>
      </c>
      <c r="AY151" s="13" t="s">
        <v>107</v>
      </c>
      <c r="BE151" s="138">
        <f t="shared" si="14"/>
        <v>0</v>
      </c>
      <c r="BF151" s="138">
        <f t="shared" si="15"/>
        <v>0</v>
      </c>
      <c r="BG151" s="138">
        <f t="shared" si="16"/>
        <v>0</v>
      </c>
      <c r="BH151" s="138">
        <f t="shared" si="17"/>
        <v>0</v>
      </c>
      <c r="BI151" s="138">
        <f t="shared" si="18"/>
        <v>0</v>
      </c>
      <c r="BJ151" s="13" t="s">
        <v>80</v>
      </c>
      <c r="BK151" s="138">
        <f t="shared" si="19"/>
        <v>0</v>
      </c>
      <c r="BL151" s="13" t="s">
        <v>235</v>
      </c>
      <c r="BM151" s="137" t="s">
        <v>247</v>
      </c>
    </row>
    <row r="152" spans="2:65" s="1" customFormat="1" ht="16.5" customHeight="1">
      <c r="B152" s="124"/>
      <c r="C152" s="125" t="s">
        <v>248</v>
      </c>
      <c r="D152" s="125" t="s">
        <v>110</v>
      </c>
      <c r="E152" s="126" t="s">
        <v>249</v>
      </c>
      <c r="F152" s="127" t="s">
        <v>250</v>
      </c>
      <c r="G152" s="128" t="s">
        <v>127</v>
      </c>
      <c r="H152" s="129">
        <v>1</v>
      </c>
      <c r="I152" s="130"/>
      <c r="J152" s="131">
        <f t="shared" si="10"/>
        <v>0</v>
      </c>
      <c r="K152" s="132"/>
      <c r="L152" s="28"/>
      <c r="M152" s="133" t="s">
        <v>1</v>
      </c>
      <c r="N152" s="134" t="s">
        <v>40</v>
      </c>
      <c r="P152" s="135">
        <f t="shared" si="11"/>
        <v>0</v>
      </c>
      <c r="Q152" s="135">
        <v>0</v>
      </c>
      <c r="R152" s="135">
        <f t="shared" si="12"/>
        <v>0</v>
      </c>
      <c r="S152" s="135">
        <v>0</v>
      </c>
      <c r="T152" s="136">
        <f t="shared" si="13"/>
        <v>0</v>
      </c>
      <c r="AR152" s="137" t="s">
        <v>235</v>
      </c>
      <c r="AT152" s="137" t="s">
        <v>110</v>
      </c>
      <c r="AU152" s="137" t="s">
        <v>80</v>
      </c>
      <c r="AY152" s="13" t="s">
        <v>107</v>
      </c>
      <c r="BE152" s="138">
        <f t="shared" si="14"/>
        <v>0</v>
      </c>
      <c r="BF152" s="138">
        <f t="shared" si="15"/>
        <v>0</v>
      </c>
      <c r="BG152" s="138">
        <f t="shared" si="16"/>
        <v>0</v>
      </c>
      <c r="BH152" s="138">
        <f t="shared" si="17"/>
        <v>0</v>
      </c>
      <c r="BI152" s="138">
        <f t="shared" si="18"/>
        <v>0</v>
      </c>
      <c r="BJ152" s="13" t="s">
        <v>80</v>
      </c>
      <c r="BK152" s="138">
        <f t="shared" si="19"/>
        <v>0</v>
      </c>
      <c r="BL152" s="13" t="s">
        <v>235</v>
      </c>
      <c r="BM152" s="137" t="s">
        <v>251</v>
      </c>
    </row>
    <row r="153" spans="2:65" s="1" customFormat="1" ht="16.5" customHeight="1">
      <c r="B153" s="124"/>
      <c r="C153" s="125" t="s">
        <v>252</v>
      </c>
      <c r="D153" s="125" t="s">
        <v>110</v>
      </c>
      <c r="E153" s="126" t="s">
        <v>253</v>
      </c>
      <c r="F153" s="127" t="s">
        <v>254</v>
      </c>
      <c r="G153" s="128" t="s">
        <v>127</v>
      </c>
      <c r="H153" s="129">
        <v>1</v>
      </c>
      <c r="I153" s="130"/>
      <c r="J153" s="131">
        <f t="shared" si="10"/>
        <v>0</v>
      </c>
      <c r="K153" s="132"/>
      <c r="L153" s="28"/>
      <c r="M153" s="133" t="s">
        <v>1</v>
      </c>
      <c r="N153" s="134" t="s">
        <v>40</v>
      </c>
      <c r="P153" s="135">
        <f t="shared" si="11"/>
        <v>0</v>
      </c>
      <c r="Q153" s="135">
        <v>0</v>
      </c>
      <c r="R153" s="135">
        <f t="shared" si="12"/>
        <v>0</v>
      </c>
      <c r="S153" s="135">
        <v>0</v>
      </c>
      <c r="T153" s="136">
        <f t="shared" si="13"/>
        <v>0</v>
      </c>
      <c r="AR153" s="137" t="s">
        <v>235</v>
      </c>
      <c r="AT153" s="137" t="s">
        <v>110</v>
      </c>
      <c r="AU153" s="137" t="s">
        <v>80</v>
      </c>
      <c r="AY153" s="13" t="s">
        <v>107</v>
      </c>
      <c r="BE153" s="138">
        <f t="shared" si="14"/>
        <v>0</v>
      </c>
      <c r="BF153" s="138">
        <f t="shared" si="15"/>
        <v>0</v>
      </c>
      <c r="BG153" s="138">
        <f t="shared" si="16"/>
        <v>0</v>
      </c>
      <c r="BH153" s="138">
        <f t="shared" si="17"/>
        <v>0</v>
      </c>
      <c r="BI153" s="138">
        <f t="shared" si="18"/>
        <v>0</v>
      </c>
      <c r="BJ153" s="13" t="s">
        <v>80</v>
      </c>
      <c r="BK153" s="138">
        <f t="shared" si="19"/>
        <v>0</v>
      </c>
      <c r="BL153" s="13" t="s">
        <v>235</v>
      </c>
      <c r="BM153" s="137" t="s">
        <v>255</v>
      </c>
    </row>
    <row r="154" spans="2:65" s="1" customFormat="1" ht="21.75" customHeight="1">
      <c r="B154" s="124"/>
      <c r="C154" s="125" t="s">
        <v>256</v>
      </c>
      <c r="D154" s="125" t="s">
        <v>110</v>
      </c>
      <c r="E154" s="126" t="s">
        <v>257</v>
      </c>
      <c r="F154" s="127" t="s">
        <v>258</v>
      </c>
      <c r="G154" s="128" t="s">
        <v>127</v>
      </c>
      <c r="H154" s="129">
        <v>1</v>
      </c>
      <c r="I154" s="130"/>
      <c r="J154" s="131">
        <f t="shared" si="10"/>
        <v>0</v>
      </c>
      <c r="K154" s="132"/>
      <c r="L154" s="28"/>
      <c r="M154" s="133" t="s">
        <v>1</v>
      </c>
      <c r="N154" s="134" t="s">
        <v>40</v>
      </c>
      <c r="P154" s="135">
        <f t="shared" si="11"/>
        <v>0</v>
      </c>
      <c r="Q154" s="135">
        <v>0</v>
      </c>
      <c r="R154" s="135">
        <f t="shared" si="12"/>
        <v>0</v>
      </c>
      <c r="S154" s="135">
        <v>0</v>
      </c>
      <c r="T154" s="136">
        <f t="shared" si="13"/>
        <v>0</v>
      </c>
      <c r="AR154" s="137" t="s">
        <v>235</v>
      </c>
      <c r="AT154" s="137" t="s">
        <v>110</v>
      </c>
      <c r="AU154" s="137" t="s">
        <v>80</v>
      </c>
      <c r="AY154" s="13" t="s">
        <v>107</v>
      </c>
      <c r="BE154" s="138">
        <f t="shared" si="14"/>
        <v>0</v>
      </c>
      <c r="BF154" s="138">
        <f t="shared" si="15"/>
        <v>0</v>
      </c>
      <c r="BG154" s="138">
        <f t="shared" si="16"/>
        <v>0</v>
      </c>
      <c r="BH154" s="138">
        <f t="shared" si="17"/>
        <v>0</v>
      </c>
      <c r="BI154" s="138">
        <f t="shared" si="18"/>
        <v>0</v>
      </c>
      <c r="BJ154" s="13" t="s">
        <v>80</v>
      </c>
      <c r="BK154" s="138">
        <f t="shared" si="19"/>
        <v>0</v>
      </c>
      <c r="BL154" s="13" t="s">
        <v>235</v>
      </c>
      <c r="BM154" s="137" t="s">
        <v>259</v>
      </c>
    </row>
    <row r="155" spans="2:65" s="1" customFormat="1" ht="33" customHeight="1">
      <c r="B155" s="124"/>
      <c r="C155" s="125" t="s">
        <v>260</v>
      </c>
      <c r="D155" s="125" t="s">
        <v>110</v>
      </c>
      <c r="E155" s="126" t="s">
        <v>261</v>
      </c>
      <c r="F155" s="127" t="s">
        <v>262</v>
      </c>
      <c r="G155" s="128" t="s">
        <v>127</v>
      </c>
      <c r="H155" s="129">
        <v>1</v>
      </c>
      <c r="I155" s="130"/>
      <c r="J155" s="131">
        <f t="shared" si="10"/>
        <v>0</v>
      </c>
      <c r="K155" s="132"/>
      <c r="L155" s="28"/>
      <c r="M155" s="133" t="s">
        <v>1</v>
      </c>
      <c r="N155" s="134" t="s">
        <v>40</v>
      </c>
      <c r="P155" s="135">
        <f t="shared" si="11"/>
        <v>0</v>
      </c>
      <c r="Q155" s="135">
        <v>0</v>
      </c>
      <c r="R155" s="135">
        <f t="shared" si="12"/>
        <v>0</v>
      </c>
      <c r="S155" s="135">
        <v>0</v>
      </c>
      <c r="T155" s="136">
        <f t="shared" si="13"/>
        <v>0</v>
      </c>
      <c r="AR155" s="137" t="s">
        <v>235</v>
      </c>
      <c r="AT155" s="137" t="s">
        <v>110</v>
      </c>
      <c r="AU155" s="137" t="s">
        <v>80</v>
      </c>
      <c r="AY155" s="13" t="s">
        <v>107</v>
      </c>
      <c r="BE155" s="138">
        <f t="shared" si="14"/>
        <v>0</v>
      </c>
      <c r="BF155" s="138">
        <f t="shared" si="15"/>
        <v>0</v>
      </c>
      <c r="BG155" s="138">
        <f t="shared" si="16"/>
        <v>0</v>
      </c>
      <c r="BH155" s="138">
        <f t="shared" si="17"/>
        <v>0</v>
      </c>
      <c r="BI155" s="138">
        <f t="shared" si="18"/>
        <v>0</v>
      </c>
      <c r="BJ155" s="13" t="s">
        <v>80</v>
      </c>
      <c r="BK155" s="138">
        <f t="shared" si="19"/>
        <v>0</v>
      </c>
      <c r="BL155" s="13" t="s">
        <v>235</v>
      </c>
      <c r="BM155" s="137" t="s">
        <v>263</v>
      </c>
    </row>
    <row r="156" spans="2:65" s="1" customFormat="1" ht="16.5" customHeight="1">
      <c r="B156" s="124"/>
      <c r="C156" s="125" t="s">
        <v>264</v>
      </c>
      <c r="D156" s="125" t="s">
        <v>110</v>
      </c>
      <c r="E156" s="126" t="s">
        <v>265</v>
      </c>
      <c r="F156" s="127" t="s">
        <v>266</v>
      </c>
      <c r="G156" s="128" t="s">
        <v>127</v>
      </c>
      <c r="H156" s="129">
        <v>1</v>
      </c>
      <c r="I156" s="130"/>
      <c r="J156" s="131">
        <f t="shared" si="10"/>
        <v>0</v>
      </c>
      <c r="K156" s="132"/>
      <c r="L156" s="28"/>
      <c r="M156" s="151" t="s">
        <v>1</v>
      </c>
      <c r="N156" s="152" t="s">
        <v>40</v>
      </c>
      <c r="O156" s="153"/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AR156" s="137" t="s">
        <v>235</v>
      </c>
      <c r="AT156" s="137" t="s">
        <v>110</v>
      </c>
      <c r="AU156" s="137" t="s">
        <v>80</v>
      </c>
      <c r="AY156" s="13" t="s">
        <v>107</v>
      </c>
      <c r="BE156" s="138">
        <f t="shared" si="14"/>
        <v>0</v>
      </c>
      <c r="BF156" s="138">
        <f t="shared" si="15"/>
        <v>0</v>
      </c>
      <c r="BG156" s="138">
        <f t="shared" si="16"/>
        <v>0</v>
      </c>
      <c r="BH156" s="138">
        <f t="shared" si="17"/>
        <v>0</v>
      </c>
      <c r="BI156" s="138">
        <f t="shared" si="18"/>
        <v>0</v>
      </c>
      <c r="BJ156" s="13" t="s">
        <v>80</v>
      </c>
      <c r="BK156" s="138">
        <f t="shared" si="19"/>
        <v>0</v>
      </c>
      <c r="BL156" s="13" t="s">
        <v>235</v>
      </c>
      <c r="BM156" s="137" t="s">
        <v>267</v>
      </c>
    </row>
    <row r="157" spans="2:65" s="1" customFormat="1" ht="6.95" customHeight="1"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28"/>
    </row>
  </sheetData>
  <autoFilter ref="C114:K156" xr:uid="{00000000-0009-0000-0000-000001000000}"/>
  <mergeCells count="6">
    <mergeCell ref="E107:H10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2025-014 - Nemocnice Znoj...</vt:lpstr>
      <vt:lpstr>'2025-014 - Nemocnice Znoj...'!Názvy_tisku</vt:lpstr>
      <vt:lpstr>'Rekapitulace stavby'!Názvy_tisku</vt:lpstr>
      <vt:lpstr>'2025-014 - Nemocnice Znoj...'!Oblast_tisku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Tabei\navrkal</dc:creator>
  <cp:lastModifiedBy>Jiřina Bílková</cp:lastModifiedBy>
  <dcterms:created xsi:type="dcterms:W3CDTF">2025-01-28T21:18:29Z</dcterms:created>
  <dcterms:modified xsi:type="dcterms:W3CDTF">2025-02-28T06:11:30Z</dcterms:modified>
</cp:coreProperties>
</file>