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3" documentId="13_ncr:1_{7ED77B3F-2B35-4D67-AFCE-D3264EB105EE}" xr6:coauthVersionLast="47" xr6:coauthVersionMax="47" xr10:uidLastSave="{FAB7D1BF-3EE3-40BC-B8FB-9E76ED9114AD}"/>
  <bookViews>
    <workbookView xWindow="-120" yWindow="-120" windowWidth="29040" windowHeight="15840" xr2:uid="{81B5B098-6148-46A6-ADD1-E8FEFCB97430}"/>
  </bookViews>
  <sheets>
    <sheet name="List1_kalkulkace" sheetId="1" r:id="rId1"/>
  </sheets>
  <definedNames>
    <definedName name="_xlnm.Print_Area" localSheetId="0">List1_kalkulkace!$A$1:$G$96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88" i="1"/>
  <c r="F89" i="1"/>
  <c r="F87" i="1"/>
  <c r="F86" i="1"/>
  <c r="F64" i="1"/>
  <c r="F54" i="1"/>
  <c r="F16" i="1"/>
  <c r="F61" i="1" l="1"/>
  <c r="G61" i="1" s="1"/>
  <c r="F51" i="1"/>
  <c r="G51" i="1" s="1"/>
  <c r="F14" i="1"/>
  <c r="G14" i="1" s="1"/>
  <c r="F13" i="1"/>
  <c r="G13" i="1" s="1"/>
  <c r="F26" i="1"/>
  <c r="G26" i="1" s="1"/>
  <c r="F11" i="1"/>
  <c r="F12" i="1"/>
  <c r="G12" i="1" s="1"/>
  <c r="F82" i="1"/>
  <c r="F43" i="1"/>
  <c r="G43" i="1" s="1"/>
  <c r="F34" i="1"/>
  <c r="F78" i="1"/>
  <c r="G78" i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3" i="1"/>
  <c r="G63" i="1"/>
  <c r="F62" i="1"/>
  <c r="G62" i="1" s="1"/>
  <c r="F60" i="1"/>
  <c r="G60" i="1" s="1"/>
  <c r="F59" i="1"/>
  <c r="G59" i="1"/>
  <c r="F58" i="1"/>
  <c r="G58" i="1" s="1"/>
  <c r="F57" i="1"/>
  <c r="G57" i="1" s="1"/>
  <c r="F53" i="1"/>
  <c r="G53" i="1"/>
  <c r="F52" i="1"/>
  <c r="G52" i="1" s="1"/>
  <c r="F50" i="1"/>
  <c r="G50" i="1" s="1"/>
  <c r="F49" i="1"/>
  <c r="G49" i="1"/>
  <c r="F48" i="1"/>
  <c r="G48" i="1" s="1"/>
  <c r="F47" i="1"/>
  <c r="G47" i="1" s="1"/>
  <c r="F45" i="1"/>
  <c r="G45" i="1" s="1"/>
  <c r="F44" i="1"/>
  <c r="G44" i="1" s="1"/>
  <c r="F42" i="1"/>
  <c r="G42" i="1"/>
  <c r="F41" i="1"/>
  <c r="G41" i="1" s="1"/>
  <c r="F40" i="1"/>
  <c r="G40" i="1" s="1"/>
  <c r="F39" i="1"/>
  <c r="G39" i="1" s="1"/>
  <c r="F38" i="1"/>
  <c r="G38" i="1" s="1"/>
  <c r="F36" i="1"/>
  <c r="G36" i="1" s="1"/>
  <c r="F35" i="1"/>
  <c r="G35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2" i="1"/>
  <c r="G22" i="1" s="1"/>
  <c r="F21" i="1"/>
  <c r="G21" i="1" s="1"/>
  <c r="F20" i="1"/>
  <c r="G20" i="1" s="1"/>
  <c r="F19" i="1"/>
  <c r="G19" i="1" s="1"/>
  <c r="F15" i="1"/>
  <c r="G15" i="1" s="1"/>
  <c r="F10" i="1"/>
  <c r="G10" i="1" s="1"/>
  <c r="F9" i="1"/>
  <c r="G9" i="1" s="1"/>
  <c r="F8" i="1"/>
  <c r="G8" i="1" s="1"/>
  <c r="F7" i="1"/>
  <c r="G7" i="1" s="1"/>
  <c r="F6" i="1"/>
  <c r="G6" i="1" s="1"/>
  <c r="F5" i="1"/>
  <c r="F4" i="1"/>
  <c r="G4" i="1" s="1"/>
  <c r="F23" i="1"/>
  <c r="G23" i="1"/>
  <c r="G34" i="1" l="1"/>
  <c r="G11" i="1"/>
  <c r="G16" i="1"/>
  <c r="G82" i="1"/>
  <c r="F83" i="1"/>
  <c r="G64" i="1"/>
  <c r="G5" i="1"/>
  <c r="F79" i="1"/>
  <c r="G79" i="1" s="1"/>
  <c r="G86" i="1" l="1"/>
  <c r="G89" i="1"/>
  <c r="G83" i="1"/>
  <c r="F84" i="1"/>
  <c r="G84" i="1" s="1"/>
  <c r="F25" i="1"/>
  <c r="G25" i="1" s="1"/>
  <c r="G87" i="1" l="1"/>
  <c r="F24" i="1"/>
  <c r="G24" i="1" l="1"/>
  <c r="G54" i="1" s="1"/>
  <c r="G88" i="1" l="1"/>
  <c r="G90" i="1" s="1"/>
</calcChain>
</file>

<file path=xl/sharedStrings.xml><?xml version="1.0" encoding="utf-8"?>
<sst xmlns="http://schemas.openxmlformats.org/spreadsheetml/2006/main" count="214" uniqueCount="96">
  <si>
    <t xml:space="preserve">
KYBERBEZPEČNOST 1.0</t>
  </si>
  <si>
    <t xml:space="preserve">nástroj pro ochranu integrity komunikačních sítí </t>
  </si>
  <si>
    <t xml:space="preserve">FIREWALL </t>
  </si>
  <si>
    <t>Počet</t>
  </si>
  <si>
    <t>Cena BEZ DPH</t>
  </si>
  <si>
    <t>Cena BEZ DPH x Počet</t>
  </si>
  <si>
    <t>Cena s DPH</t>
  </si>
  <si>
    <t>KS</t>
  </si>
  <si>
    <t>Pobočkový firewall dle technické specifikace</t>
  </si>
  <si>
    <t>Aktivní prvky minigbic</t>
  </si>
  <si>
    <t xml:space="preserve">Modul SFP28-25G-SR  </t>
  </si>
  <si>
    <t>Modul SFP+ -10G-SR</t>
  </si>
  <si>
    <t>Kabeláž</t>
  </si>
  <si>
    <t>Modul SFP-1G-LX</t>
  </si>
  <si>
    <t>Licence</t>
  </si>
  <si>
    <t>Všechny potřebné licence pro provoz (5 let) - centrální FW</t>
  </si>
  <si>
    <t>Všechny potřebné licence pro provoz (5 let) - pobočkový FW</t>
  </si>
  <si>
    <t xml:space="preserve">MAINTENENCE support </t>
  </si>
  <si>
    <t>ROK</t>
  </si>
  <si>
    <t xml:space="preserve">Nadstandardní záruky a podpory výrobců </t>
  </si>
  <si>
    <t xml:space="preserve">Záruky/ (4.ROK projektu) </t>
  </si>
  <si>
    <t xml:space="preserve">Záruky/ (5.ROK projektu) </t>
  </si>
  <si>
    <t>IMPLEMENTACE</t>
  </si>
  <si>
    <t>IMPLEMENTACE + ŠKOLENÍ + dokumentace projektu</t>
  </si>
  <si>
    <t>MD</t>
  </si>
  <si>
    <t>nástroje pro ochranu integrity komunikačních sítí</t>
  </si>
  <si>
    <t>INFRASTRUKTURA - core</t>
  </si>
  <si>
    <t>Aktivní prvky core switch</t>
  </si>
  <si>
    <t>Core swich</t>
  </si>
  <si>
    <t>Originální DAC kabely pro stohování Core přepínačů, delka 1m</t>
  </si>
  <si>
    <t>Všechny potřebné licence pro provoz (5 let)</t>
  </si>
  <si>
    <t>INFRASTRUKTURA - aktivní prvky - POE</t>
  </si>
  <si>
    <t xml:space="preserve">Aktivní prvky PoE - 48port </t>
  </si>
  <si>
    <t>Access switch PoE 48P</t>
  </si>
  <si>
    <t xml:space="preserve">Aktivní prvky PoE - 24port </t>
  </si>
  <si>
    <t>Access switch PoE 24P</t>
  </si>
  <si>
    <t xml:space="preserve">Aktivní prvky PoE - 12port </t>
  </si>
  <si>
    <t>Access switch PoE124P</t>
  </si>
  <si>
    <t>Aktivní prvky - transceiver</t>
  </si>
  <si>
    <t xml:space="preserve">Modul SFP+ -10G-SR </t>
  </si>
  <si>
    <t>Originální DAC kabely pro stohování ACCESS přepínačů, délka 1m</t>
  </si>
  <si>
    <t>INFRASTRUKTURA - aktivní prvky</t>
  </si>
  <si>
    <t xml:space="preserve">Aktivní prvky - 48port </t>
  </si>
  <si>
    <t>Access switch 48P</t>
  </si>
  <si>
    <t xml:space="preserve">Aktivní prvky - 24port </t>
  </si>
  <si>
    <t>Access switch 24P</t>
  </si>
  <si>
    <t xml:space="preserve">Aktivní prvky - 12port </t>
  </si>
  <si>
    <t>Access switch 12P</t>
  </si>
  <si>
    <t xml:space="preserve">10G SFP+ Transceiver  </t>
  </si>
  <si>
    <t>INFRASTRUKTURA - WIFI</t>
  </si>
  <si>
    <t>WIFI interní</t>
  </si>
  <si>
    <t xml:space="preserve">WIFI AP - indoor s interními anténami v katefgorii WiFi 6E </t>
  </si>
  <si>
    <t>NAC</t>
  </si>
  <si>
    <t>řešení NAC pro 1500 uživatelů</t>
  </si>
  <si>
    <t>IMPLEMENTACE / zaškolení</t>
  </si>
  <si>
    <t xml:space="preserve">Analýza šíťového provozu </t>
  </si>
  <si>
    <t>Sonda</t>
  </si>
  <si>
    <t xml:space="preserve">Síťová sonda schopná monitorovat síťové toky, nejméně 3 optické linky 10G/25G, příslušné transceivery na straně sondy (1x10, 1x25). </t>
  </si>
  <si>
    <t>Colector</t>
  </si>
  <si>
    <t xml:space="preserve">Kolektor pro uchovávání dat získaných sondou a dalšími kompatibilními zdroji, možnost pokročilé NDR funkcionality i bezpečnostních analýz s behaviorálními prvky. Uložení dat nejméně na dobu 3 měsíců. </t>
  </si>
  <si>
    <t>nástroj pro zajišťování úrovně dostupnosti informací</t>
  </si>
  <si>
    <t>INFRASTRUKTURA</t>
  </si>
  <si>
    <t>SERVER</t>
  </si>
  <si>
    <t>Server odpovídající technické specifikaci</t>
  </si>
  <si>
    <t>Zálohovací server</t>
  </si>
  <si>
    <t>Zálohovací server dle technické specifikace</t>
  </si>
  <si>
    <t>Diskové pole</t>
  </si>
  <si>
    <t>Diskové pole dle technické specifikace</t>
  </si>
  <si>
    <t xml:space="preserve">Licence - SERVER OS </t>
  </si>
  <si>
    <t>Windows Server 2025 Datacenter Edition pro všechny jádra každého serveru v edici pro školství</t>
  </si>
  <si>
    <t>Licence - SERVER CAL</t>
  </si>
  <si>
    <t>Windows Server 2025 Device CAL v edici pro školství</t>
  </si>
  <si>
    <t xml:space="preserve">BACKUP SW </t>
  </si>
  <si>
    <t xml:space="preserve"> Veeam Backup Essentials Universal Perpetual License</t>
  </si>
  <si>
    <t>Antivirové řešení</t>
  </si>
  <si>
    <t>Antivirové řešení pro uživatele dle specifikace</t>
  </si>
  <si>
    <t>uživatelů</t>
  </si>
  <si>
    <t>IMPLEMENTACE a MIGRACE</t>
  </si>
  <si>
    <t>IMPLEMENTACE a MIGRACE/zaškolení</t>
  </si>
  <si>
    <t>Technická podpora</t>
  </si>
  <si>
    <t>Základní technická podpora (ZTP)</t>
  </si>
  <si>
    <r>
      <rPr>
        <b/>
        <sz val="8"/>
        <rFont val="Tahoma"/>
        <family val="2"/>
        <charset val="238"/>
      </rPr>
      <t xml:space="preserve">Základní technická podpora (ZTP)  - </t>
    </r>
    <r>
      <rPr>
        <sz val="8"/>
        <rFont val="Tahoma"/>
        <family val="2"/>
        <charset val="238"/>
      </rPr>
      <t>dodavatel  nacení  základní technickou podporu poskytovanou formou servisních služeb v časové dotaci:</t>
    </r>
    <r>
      <rPr>
        <b/>
        <u/>
        <sz val="8"/>
        <rFont val="Tahoma"/>
        <family val="2"/>
        <charset val="238"/>
      </rPr>
      <t>2 hodiny/měsíc x 12 měsíců</t>
    </r>
    <r>
      <rPr>
        <sz val="8"/>
        <rFont val="Tahoma"/>
        <family val="2"/>
        <charset val="238"/>
      </rPr>
      <t xml:space="preserve">. Dodavatel do jednotkové ceny uvede </t>
    </r>
    <r>
      <rPr>
        <b/>
        <sz val="8"/>
        <rFont val="Tahoma"/>
        <family val="2"/>
        <charset val="238"/>
      </rPr>
      <t xml:space="preserve">cenu za roční základní technickou podporu </t>
    </r>
  </si>
  <si>
    <t>Rozšířená servisní podpora (RSP)</t>
  </si>
  <si>
    <r>
      <t xml:space="preserve">Rozšířená servisní podpora - dodavatel nacení rozšířenou technickou podporu, která bude čerpána na základě požadavku zadavatele a účtována dle její spotřeby nad rámec základní servisní podpory. Dodavatel nacení </t>
    </r>
    <r>
      <rPr>
        <b/>
        <sz val="8"/>
        <rFont val="Tahoma"/>
        <family val="2"/>
        <charset val="238"/>
      </rPr>
      <t>hodinovou sazbu.</t>
    </r>
    <r>
      <rPr>
        <sz val="8"/>
        <rFont val="Tahoma"/>
        <family val="2"/>
        <charset val="238"/>
      </rPr>
      <t xml:space="preserve"> Tato hodinová sazba bude fixní po dobu prvních 5-ti let poskytování RSP. Pro potřeby hodnocení bude kalkulován indikativní počet hodin rozšířené servisní podpory. Dodavatel do jednotkové ceny uvede nabízenou HODINOVOU SAZBU.</t>
    </r>
  </si>
  <si>
    <t>HOD</t>
  </si>
  <si>
    <r>
      <t xml:space="preserve">Cena za dodávku a implementaci řešení KYBERBEZPEČNOST včetně standardní záruky </t>
    </r>
    <r>
      <rPr>
        <sz val="8"/>
        <rFont val="Tahoma"/>
        <family val="2"/>
        <charset val="238"/>
      </rPr>
      <t>(k doplnění do čl. VI. odst. 2.1. Smlouvy)</t>
    </r>
  </si>
  <si>
    <r>
      <t xml:space="preserve">Cena za poskytnutí nadstandardní (prodloužené) záruky pro 4. a 5. rok plnění </t>
    </r>
    <r>
      <rPr>
        <sz val="8"/>
        <rFont val="Tahoma"/>
        <family val="2"/>
        <charset val="238"/>
      </rPr>
      <t>(k doplnění do čl. VI. odst. 2.2. Smlouvy)</t>
    </r>
  </si>
  <si>
    <r>
      <t xml:space="preserve">Cena za poskytování potřebné maintenance support a Základní technické podpory na 5 let </t>
    </r>
    <r>
      <rPr>
        <sz val="8"/>
        <rFont val="Tahoma"/>
        <family val="2"/>
        <charset val="238"/>
      </rPr>
      <t>(k doplnění do čl. VI. odst. 2.3. Smlouvy)</t>
    </r>
  </si>
  <si>
    <r>
      <t xml:space="preserve">Cena za poskytování Rošířené servisní podpory na 5 let 
</t>
    </r>
    <r>
      <rPr>
        <sz val="8"/>
        <rFont val="Tahoma"/>
        <family val="2"/>
        <charset val="238"/>
      </rPr>
      <t>(k doplnění do čl. VI. odst. 2.4. Smlouvy)</t>
    </r>
  </si>
  <si>
    <r>
      <t xml:space="preserve">CELKOVÁ CENA - kritérium hodnocení 
</t>
    </r>
    <r>
      <rPr>
        <sz val="8"/>
        <rFont val="Tahoma"/>
        <family val="2"/>
        <charset val="238"/>
      </rPr>
      <t>(k doplnění do čl. VI. odst. 1. Smlouvy)</t>
    </r>
  </si>
  <si>
    <t>Potřebná maintenance nutná pro provoz systémů (5 let) - centrální FW</t>
  </si>
  <si>
    <t>Potřebná maintenance nutná pro provoz systémů (5 let) - pobočkový FW</t>
  </si>
  <si>
    <t xml:space="preserve">Potřebná maintenance nutná pro provoz systémů (5 let) </t>
  </si>
  <si>
    <t>Potřebná maintenance nutná pro provoz systémů (5 let)</t>
  </si>
  <si>
    <t>Centrální firewall dle technické specifikace</t>
  </si>
  <si>
    <t>Pozn.: Pokud dodavatel nabídne pro některou položku nulovou hodnotu, uvede ve sloupci H důvod takového (ne)ocenění.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</si>
</sst>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Tahoma"/>
      <family val="2"/>
      <charset val="238"/>
    </font>
    <font>
      <b/>
      <sz val="8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2"/>
      <color rgb="FF00B050"/>
      <name val="Calibri"/>
      <family val="2"/>
      <charset val="238"/>
    </font>
    <font>
      <b/>
      <sz val="8"/>
      <color rgb="FFFF0000"/>
      <name val="Tahoma"/>
      <family val="2"/>
    </font>
    <font>
      <b/>
      <sz val="12"/>
      <color rgb="FF00B050"/>
      <name val="Calibri"/>
      <family val="2"/>
    </font>
    <font>
      <sz val="12"/>
      <color rgb="FFFF0000"/>
      <name val="Calibri"/>
      <family val="2"/>
      <charset val="238"/>
    </font>
    <font>
      <sz val="12"/>
      <color rgb="FFFF0000"/>
      <name val="Calibri"/>
      <family val="2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u/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5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6" fillId="2" borderId="2" xfId="0" applyFont="1" applyFill="1" applyBorder="1"/>
    <xf numFmtId="0" fontId="6" fillId="0" borderId="3" xfId="0" applyFont="1" applyBorder="1" applyAlignment="1">
      <alignment wrapText="1"/>
    </xf>
    <xf numFmtId="0" fontId="2" fillId="0" borderId="3" xfId="0" applyFont="1" applyBorder="1"/>
    <xf numFmtId="0" fontId="5" fillId="0" borderId="3" xfId="0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0" fillId="0" borderId="4" xfId="0" applyBorder="1"/>
    <xf numFmtId="165" fontId="5" fillId="0" borderId="0" xfId="0" applyNumberFormat="1" applyFont="1" applyAlignment="1">
      <alignment horizontal="right"/>
    </xf>
    <xf numFmtId="0" fontId="5" fillId="0" borderId="2" xfId="0" applyFont="1" applyBorder="1"/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right"/>
    </xf>
    <xf numFmtId="0" fontId="7" fillId="0" borderId="0" xfId="0" applyFont="1"/>
    <xf numFmtId="165" fontId="0" fillId="0" borderId="0" xfId="0" applyNumberFormat="1"/>
    <xf numFmtId="0" fontId="8" fillId="0" borderId="2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/>
    <xf numFmtId="0" fontId="8" fillId="0" borderId="3" xfId="0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0" fontId="5" fillId="3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5" fillId="3" borderId="3" xfId="0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0" fontId="5" fillId="4" borderId="2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5" fillId="4" borderId="3" xfId="0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0" fontId="5" fillId="5" borderId="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5" fillId="5" borderId="3" xfId="0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right"/>
    </xf>
    <xf numFmtId="0" fontId="2" fillId="0" borderId="2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right"/>
    </xf>
    <xf numFmtId="164" fontId="2" fillId="6" borderId="5" xfId="0" applyNumberFormat="1" applyFont="1" applyFill="1" applyBorder="1" applyAlignment="1">
      <alignment horizontal="right"/>
    </xf>
    <xf numFmtId="164" fontId="2" fillId="6" borderId="3" xfId="0" applyNumberFormat="1" applyFont="1" applyFill="1" applyBorder="1" applyAlignment="1">
      <alignment horizontal="right"/>
    </xf>
    <xf numFmtId="0" fontId="10" fillId="0" borderId="0" xfId="0" applyFont="1"/>
    <xf numFmtId="0" fontId="4" fillId="0" borderId="0" xfId="0" applyFont="1"/>
    <xf numFmtId="0" fontId="11" fillId="2" borderId="5" xfId="0" applyFont="1" applyFill="1" applyBorder="1"/>
    <xf numFmtId="0" fontId="11" fillId="0" borderId="1" xfId="0" applyFont="1" applyBorder="1" applyAlignment="1">
      <alignment wrapText="1"/>
    </xf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12" fillId="0" borderId="0" xfId="0" applyFont="1"/>
    <xf numFmtId="0" fontId="1" fillId="0" borderId="0" xfId="0" applyFont="1"/>
    <xf numFmtId="0" fontId="9" fillId="7" borderId="3" xfId="0" applyFont="1" applyFill="1" applyBorder="1" applyAlignment="1">
      <alignment wrapText="1"/>
    </xf>
    <xf numFmtId="0" fontId="13" fillId="0" borderId="0" xfId="0" applyFont="1"/>
    <xf numFmtId="0" fontId="14" fillId="0" borderId="0" xfId="0" applyFont="1"/>
    <xf numFmtId="0" fontId="6" fillId="2" borderId="5" xfId="0" applyFont="1" applyFill="1" applyBorder="1"/>
    <xf numFmtId="0" fontId="6" fillId="0" borderId="1" xfId="0" applyFont="1" applyBorder="1" applyAlignment="1">
      <alignment wrapText="1"/>
    </xf>
    <xf numFmtId="164" fontId="2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2" fillId="0" borderId="6" xfId="0" applyFont="1" applyBorder="1"/>
    <xf numFmtId="0" fontId="5" fillId="0" borderId="6" xfId="0" applyFont="1" applyBorder="1" applyAlignment="1">
      <alignment horizontal="right"/>
    </xf>
    <xf numFmtId="164" fontId="9" fillId="6" borderId="5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15" fillId="0" borderId="5" xfId="0" applyFont="1" applyBorder="1" applyAlignment="1">
      <alignment vertical="top" wrapText="1"/>
    </xf>
    <xf numFmtId="0" fontId="16" fillId="0" borderId="0" xfId="0" applyFont="1"/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left"/>
    </xf>
    <xf numFmtId="164" fontId="2" fillId="0" borderId="8" xfId="0" applyNumberFormat="1" applyFont="1" applyBorder="1" applyAlignment="1">
      <alignment horizontal="right"/>
    </xf>
    <xf numFmtId="0" fontId="2" fillId="4" borderId="2" xfId="0" applyFont="1" applyFill="1" applyBorder="1" applyAlignment="1">
      <alignment wrapText="1"/>
    </xf>
    <xf numFmtId="0" fontId="5" fillId="8" borderId="2" xfId="0" applyFont="1" applyFill="1" applyBorder="1"/>
    <xf numFmtId="0" fontId="2" fillId="8" borderId="2" xfId="0" applyFont="1" applyFill="1" applyBorder="1" applyAlignment="1">
      <alignment wrapText="1"/>
    </xf>
    <xf numFmtId="0" fontId="2" fillId="8" borderId="3" xfId="0" applyFont="1" applyFill="1" applyBorder="1"/>
    <xf numFmtId="0" fontId="5" fillId="8" borderId="3" xfId="0" applyFont="1" applyFill="1" applyBorder="1" applyAlignment="1">
      <alignment horizontal="right"/>
    </xf>
    <xf numFmtId="164" fontId="2" fillId="8" borderId="3" xfId="0" applyNumberFormat="1" applyFont="1" applyFill="1" applyBorder="1" applyAlignment="1">
      <alignment horizontal="right"/>
    </xf>
    <xf numFmtId="164" fontId="2" fillId="6" borderId="2" xfId="0" applyNumberFormat="1" applyFont="1" applyFill="1" applyBorder="1" applyAlignment="1">
      <alignment horizontal="right"/>
    </xf>
    <xf numFmtId="0" fontId="5" fillId="7" borderId="5" xfId="0" applyFont="1" applyFill="1" applyBorder="1" applyAlignment="1">
      <alignment wrapText="1"/>
    </xf>
    <xf numFmtId="0" fontId="5" fillId="7" borderId="0" xfId="0" applyFont="1" applyFill="1"/>
    <xf numFmtId="164" fontId="2" fillId="7" borderId="0" xfId="0" applyNumberFormat="1" applyFont="1" applyFill="1"/>
    <xf numFmtId="164" fontId="18" fillId="7" borderId="5" xfId="0" applyNumberFormat="1" applyFont="1" applyFill="1" applyBorder="1"/>
    <xf numFmtId="164" fontId="18" fillId="7" borderId="5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wrapText="1"/>
    </xf>
    <xf numFmtId="164" fontId="18" fillId="5" borderId="5" xfId="0" applyNumberFormat="1" applyFont="1" applyFill="1" applyBorder="1" applyAlignment="1">
      <alignment horizontal="right"/>
    </xf>
    <xf numFmtId="164" fontId="18" fillId="5" borderId="3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wrapText="1"/>
    </xf>
    <xf numFmtId="164" fontId="18" fillId="4" borderId="5" xfId="0" applyNumberFormat="1" applyFont="1" applyFill="1" applyBorder="1" applyAlignment="1">
      <alignment horizontal="right"/>
    </xf>
    <xf numFmtId="164" fontId="18" fillId="4" borderId="3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5" fillId="8" borderId="5" xfId="0" applyFont="1" applyFill="1" applyBorder="1" applyAlignment="1">
      <alignment wrapText="1"/>
    </xf>
    <xf numFmtId="0" fontId="2" fillId="7" borderId="0" xfId="0" applyFont="1" applyFill="1"/>
    <xf numFmtId="164" fontId="18" fillId="8" borderId="5" xfId="0" applyNumberFormat="1" applyFont="1" applyFill="1" applyBorder="1"/>
    <xf numFmtId="164" fontId="18" fillId="8" borderId="5" xfId="0" applyNumberFormat="1" applyFont="1" applyFill="1" applyBorder="1" applyAlignment="1">
      <alignment horizontal="right"/>
    </xf>
    <xf numFmtId="0" fontId="19" fillId="9" borderId="5" xfId="0" applyFont="1" applyFill="1" applyBorder="1" applyAlignment="1">
      <alignment wrapText="1"/>
    </xf>
    <xf numFmtId="164" fontId="19" fillId="9" borderId="5" xfId="0" applyNumberFormat="1" applyFont="1" applyFill="1" applyBorder="1"/>
    <xf numFmtId="164" fontId="19" fillId="9" borderId="9" xfId="0" applyNumberFormat="1" applyFont="1" applyFill="1" applyBorder="1"/>
    <xf numFmtId="164" fontId="5" fillId="0" borderId="0" xfId="0" applyNumberFormat="1" applyFont="1"/>
    <xf numFmtId="164" fontId="0" fillId="0" borderId="0" xfId="0" applyNumberFormat="1"/>
    <xf numFmtId="164" fontId="2" fillId="2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" fontId="5" fillId="2" borderId="3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BB320-7C71-4522-920C-E4BEA33C1890}">
  <dimension ref="A1:K103"/>
  <sheetViews>
    <sheetView tabSelected="1" view="pageBreakPreview" topLeftCell="A72" zoomScaleNormal="70" zoomScaleSheetLayoutView="100" workbookViewId="0">
      <selection activeCell="F90" sqref="F90"/>
    </sheetView>
  </sheetViews>
  <sheetFormatPr defaultRowHeight="12.75" x14ac:dyDescent="0.2"/>
  <cols>
    <col min="1" max="1" width="52.5703125" style="1" bestFit="1" customWidth="1"/>
    <col min="2" max="2" width="99.7109375" style="1" bestFit="1" customWidth="1"/>
    <col min="3" max="3" width="4.42578125" style="1" customWidth="1"/>
    <col min="4" max="4" width="6" style="1" bestFit="1" customWidth="1"/>
    <col min="5" max="5" width="25.42578125" style="3" customWidth="1"/>
    <col min="6" max="6" width="25" style="3" customWidth="1"/>
    <col min="7" max="7" width="23.5703125" style="3" customWidth="1"/>
    <col min="8" max="8" width="10.5703125" bestFit="1" customWidth="1"/>
    <col min="9" max="9" width="29" bestFit="1" customWidth="1"/>
    <col min="10" max="10" width="9" bestFit="1" customWidth="1"/>
    <col min="11" max="11" width="10" bestFit="1" customWidth="1"/>
  </cols>
  <sheetData>
    <row r="1" spans="1:10" ht="22.5" customHeight="1" x14ac:dyDescent="0.2">
      <c r="B1" s="2" t="s">
        <v>0</v>
      </c>
      <c r="F1"/>
      <c r="G1"/>
    </row>
    <row r="2" spans="1:10" ht="22.5" customHeight="1" thickBot="1" x14ac:dyDescent="0.25">
      <c r="A2" s="4" t="s">
        <v>1</v>
      </c>
      <c r="B2" s="5"/>
      <c r="C2" s="6"/>
      <c r="D2" s="7"/>
      <c r="E2" s="8"/>
      <c r="F2" s="8"/>
      <c r="G2" s="8"/>
    </row>
    <row r="3" spans="1:10" ht="13.5" thickBot="1" x14ac:dyDescent="0.25">
      <c r="A3" s="9" t="s">
        <v>2</v>
      </c>
      <c r="B3" s="10"/>
      <c r="C3" s="11"/>
      <c r="D3" s="12" t="s">
        <v>3</v>
      </c>
      <c r="E3" s="12" t="s">
        <v>4</v>
      </c>
      <c r="F3" s="13" t="s">
        <v>5</v>
      </c>
      <c r="G3" s="13" t="s">
        <v>6</v>
      </c>
      <c r="H3" s="14"/>
      <c r="J3" s="15"/>
    </row>
    <row r="4" spans="1:10" ht="13.5" thickBot="1" x14ac:dyDescent="0.25">
      <c r="A4" s="16" t="s">
        <v>2</v>
      </c>
      <c r="B4" s="17" t="s">
        <v>94</v>
      </c>
      <c r="C4" s="11" t="s">
        <v>7</v>
      </c>
      <c r="D4" s="12">
        <v>2</v>
      </c>
      <c r="E4" s="102"/>
      <c r="F4" s="18">
        <f t="shared" ref="F4:F5" si="0">+D4*E4</f>
        <v>0</v>
      </c>
      <c r="G4" s="18">
        <f t="shared" ref="G4:G5" si="1">+F4*1.21</f>
        <v>0</v>
      </c>
      <c r="H4" s="19"/>
      <c r="I4" s="20"/>
    </row>
    <row r="5" spans="1:10" ht="13.5" thickBot="1" x14ac:dyDescent="0.25">
      <c r="A5" s="16" t="s">
        <v>2</v>
      </c>
      <c r="B5" s="17" t="s">
        <v>8</v>
      </c>
      <c r="C5" s="11" t="s">
        <v>7</v>
      </c>
      <c r="D5" s="12">
        <v>4</v>
      </c>
      <c r="E5" s="102"/>
      <c r="F5" s="18">
        <f t="shared" si="0"/>
        <v>0</v>
      </c>
      <c r="G5" s="18">
        <f t="shared" si="1"/>
        <v>0</v>
      </c>
      <c r="H5" s="19"/>
      <c r="I5" s="20"/>
    </row>
    <row r="6" spans="1:10" ht="13.5" thickBot="1" x14ac:dyDescent="0.25">
      <c r="A6" s="21" t="s">
        <v>9</v>
      </c>
      <c r="B6" s="22" t="s">
        <v>10</v>
      </c>
      <c r="C6" s="23" t="s">
        <v>7</v>
      </c>
      <c r="D6" s="24">
        <v>4</v>
      </c>
      <c r="E6" s="103"/>
      <c r="F6" s="25">
        <f>+D6*E6</f>
        <v>0</v>
      </c>
      <c r="G6" s="25">
        <f>+F6*1.21</f>
        <v>0</v>
      </c>
      <c r="H6" s="19"/>
      <c r="I6" s="20"/>
    </row>
    <row r="7" spans="1:10" ht="13.5" thickBot="1" x14ac:dyDescent="0.25">
      <c r="A7" s="21" t="s">
        <v>9</v>
      </c>
      <c r="B7" s="22" t="s">
        <v>11</v>
      </c>
      <c r="C7" s="23" t="s">
        <v>7</v>
      </c>
      <c r="D7" s="24">
        <v>8</v>
      </c>
      <c r="E7" s="103"/>
      <c r="F7" s="25">
        <f>+D7*E7</f>
        <v>0</v>
      </c>
      <c r="G7" s="25">
        <f>+F7*1.21</f>
        <v>0</v>
      </c>
      <c r="H7" s="19"/>
      <c r="I7" s="20"/>
    </row>
    <row r="8" spans="1:10" ht="13.5" thickBot="1" x14ac:dyDescent="0.25">
      <c r="A8" s="21" t="s">
        <v>12</v>
      </c>
      <c r="B8" s="22" t="s">
        <v>13</v>
      </c>
      <c r="C8" s="23" t="s">
        <v>7</v>
      </c>
      <c r="D8" s="24">
        <v>8</v>
      </c>
      <c r="E8" s="103"/>
      <c r="F8" s="25">
        <f>+D8*E8</f>
        <v>0</v>
      </c>
      <c r="G8" s="25">
        <f>+F8*1.21</f>
        <v>0</v>
      </c>
      <c r="H8" s="19"/>
      <c r="I8" s="20"/>
    </row>
    <row r="9" spans="1:10" ht="13.5" thickBot="1" x14ac:dyDescent="0.25">
      <c r="A9" s="26" t="s">
        <v>14</v>
      </c>
      <c r="B9" s="27" t="s">
        <v>15</v>
      </c>
      <c r="C9" s="28" t="s">
        <v>7</v>
      </c>
      <c r="D9" s="29">
        <v>2</v>
      </c>
      <c r="E9" s="102"/>
      <c r="F9" s="30">
        <f t="shared" ref="F9:F15" si="2">+D9*E9</f>
        <v>0</v>
      </c>
      <c r="G9" s="30">
        <f t="shared" ref="G9:G15" si="3">+F9*1.21</f>
        <v>0</v>
      </c>
      <c r="H9" s="19"/>
      <c r="I9" s="20"/>
    </row>
    <row r="10" spans="1:10" ht="13.5" thickBot="1" x14ac:dyDescent="0.25">
      <c r="A10" s="26" t="s">
        <v>14</v>
      </c>
      <c r="B10" s="27" t="s">
        <v>16</v>
      </c>
      <c r="C10" s="28" t="s">
        <v>7</v>
      </c>
      <c r="D10" s="29">
        <v>4</v>
      </c>
      <c r="E10" s="102"/>
      <c r="F10" s="30">
        <f t="shared" si="2"/>
        <v>0</v>
      </c>
      <c r="G10" s="30">
        <f t="shared" si="3"/>
        <v>0</v>
      </c>
      <c r="H10" s="19"/>
      <c r="I10" s="20"/>
    </row>
    <row r="11" spans="1:10" ht="13.5" thickBot="1" x14ac:dyDescent="0.25">
      <c r="A11" s="31" t="s">
        <v>17</v>
      </c>
      <c r="B11" s="32" t="s">
        <v>90</v>
      </c>
      <c r="C11" s="33" t="s">
        <v>18</v>
      </c>
      <c r="D11" s="34">
        <v>5</v>
      </c>
      <c r="E11" s="102"/>
      <c r="F11" s="35">
        <f t="shared" si="2"/>
        <v>0</v>
      </c>
      <c r="G11" s="35">
        <f t="shared" si="3"/>
        <v>0</v>
      </c>
      <c r="H11" s="19"/>
      <c r="I11" s="20"/>
    </row>
    <row r="12" spans="1:10" ht="13.5" thickBot="1" x14ac:dyDescent="0.25">
      <c r="A12" s="31" t="s">
        <v>17</v>
      </c>
      <c r="B12" s="32" t="s">
        <v>91</v>
      </c>
      <c r="C12" s="33" t="s">
        <v>18</v>
      </c>
      <c r="D12" s="34">
        <v>5</v>
      </c>
      <c r="E12" s="102"/>
      <c r="F12" s="35">
        <f t="shared" si="2"/>
        <v>0</v>
      </c>
      <c r="G12" s="35">
        <f t="shared" si="3"/>
        <v>0</v>
      </c>
      <c r="H12" s="19"/>
      <c r="I12" s="20"/>
    </row>
    <row r="13" spans="1:10" ht="13.5" thickBot="1" x14ac:dyDescent="0.25">
      <c r="A13" s="36" t="s">
        <v>19</v>
      </c>
      <c r="B13" s="37" t="s">
        <v>20</v>
      </c>
      <c r="C13" s="38" t="s">
        <v>18</v>
      </c>
      <c r="D13" s="39">
        <v>1</v>
      </c>
      <c r="E13" s="102"/>
      <c r="F13" s="40">
        <f t="shared" si="2"/>
        <v>0</v>
      </c>
      <c r="G13" s="40">
        <f t="shared" si="3"/>
        <v>0</v>
      </c>
      <c r="H13" s="19"/>
      <c r="I13" s="20"/>
    </row>
    <row r="14" spans="1:10" ht="13.5" thickBot="1" x14ac:dyDescent="0.25">
      <c r="A14" s="36" t="s">
        <v>19</v>
      </c>
      <c r="B14" s="37" t="s">
        <v>21</v>
      </c>
      <c r="C14" s="38" t="s">
        <v>18</v>
      </c>
      <c r="D14" s="39">
        <v>1</v>
      </c>
      <c r="E14" s="102"/>
      <c r="F14" s="40">
        <f t="shared" si="2"/>
        <v>0</v>
      </c>
      <c r="G14" s="40">
        <f t="shared" si="3"/>
        <v>0</v>
      </c>
      <c r="H14" s="19"/>
      <c r="I14" s="20"/>
    </row>
    <row r="15" spans="1:10" ht="13.5" thickBot="1" x14ac:dyDescent="0.25">
      <c r="A15" s="16" t="s">
        <v>22</v>
      </c>
      <c r="B15" s="41" t="s">
        <v>23</v>
      </c>
      <c r="C15" s="11" t="s">
        <v>24</v>
      </c>
      <c r="D15" s="102"/>
      <c r="E15" s="102"/>
      <c r="F15" s="18">
        <f t="shared" si="2"/>
        <v>0</v>
      </c>
      <c r="G15" s="18">
        <f t="shared" si="3"/>
        <v>0</v>
      </c>
      <c r="I15" s="20"/>
    </row>
    <row r="16" spans="1:10" ht="27" customHeight="1" thickBot="1" x14ac:dyDescent="0.3">
      <c r="A16" s="42"/>
      <c r="B16" s="43"/>
      <c r="D16" s="44"/>
      <c r="E16" s="44"/>
      <c r="F16" s="45">
        <f>SUM(F4:F15)</f>
        <v>0</v>
      </c>
      <c r="G16" s="46">
        <f>+F16*1.21</f>
        <v>0</v>
      </c>
      <c r="H16" s="47"/>
      <c r="I16" s="20"/>
    </row>
    <row r="17" spans="1:11" ht="16.5" thickBot="1" x14ac:dyDescent="0.3">
      <c r="A17" s="48" t="s">
        <v>25</v>
      </c>
      <c r="B17" s="43"/>
      <c r="D17" s="44"/>
      <c r="E17" s="44"/>
      <c r="H17" s="47"/>
    </row>
    <row r="18" spans="1:11" ht="16.5" thickBot="1" x14ac:dyDescent="0.3">
      <c r="A18" s="49" t="s">
        <v>26</v>
      </c>
      <c r="B18" s="50"/>
      <c r="C18" s="51"/>
      <c r="D18" s="52"/>
      <c r="E18" s="52"/>
      <c r="F18" s="53"/>
      <c r="G18" s="53"/>
      <c r="H18" s="54"/>
      <c r="I18" s="20"/>
      <c r="K18" s="55"/>
    </row>
    <row r="19" spans="1:11" ht="16.5" thickBot="1" x14ac:dyDescent="0.3">
      <c r="A19" s="21" t="s">
        <v>27</v>
      </c>
      <c r="B19" s="56" t="s">
        <v>28</v>
      </c>
      <c r="C19" s="23" t="s">
        <v>7</v>
      </c>
      <c r="D19" s="24">
        <v>2</v>
      </c>
      <c r="E19" s="103"/>
      <c r="F19" s="25">
        <f>+D19*E19</f>
        <v>0</v>
      </c>
      <c r="G19" s="25">
        <f>+F19*1.21</f>
        <v>0</v>
      </c>
      <c r="H19" s="57"/>
      <c r="I19" s="20"/>
    </row>
    <row r="20" spans="1:11" ht="16.5" thickBot="1" x14ac:dyDescent="0.3">
      <c r="A20" s="21" t="s">
        <v>9</v>
      </c>
      <c r="B20" s="22" t="s">
        <v>10</v>
      </c>
      <c r="C20" s="23" t="s">
        <v>7</v>
      </c>
      <c r="D20" s="24">
        <v>1</v>
      </c>
      <c r="E20" s="103"/>
      <c r="F20" s="25">
        <f>+D20*E20</f>
        <v>0</v>
      </c>
      <c r="G20" s="25">
        <f>+F20*1.21</f>
        <v>0</v>
      </c>
      <c r="H20" s="57"/>
      <c r="I20" s="20"/>
    </row>
    <row r="21" spans="1:11" ht="16.5" thickBot="1" x14ac:dyDescent="0.3">
      <c r="A21" s="21" t="s">
        <v>9</v>
      </c>
      <c r="B21" s="22" t="s">
        <v>11</v>
      </c>
      <c r="C21" s="23" t="s">
        <v>7</v>
      </c>
      <c r="D21" s="24">
        <v>30</v>
      </c>
      <c r="E21" s="103"/>
      <c r="F21" s="25">
        <f>+D21*E21</f>
        <v>0</v>
      </c>
      <c r="G21" s="25">
        <f>+F21*1.21</f>
        <v>0</v>
      </c>
      <c r="H21" s="57"/>
      <c r="I21" s="20"/>
    </row>
    <row r="22" spans="1:11" ht="16.5" thickBot="1" x14ac:dyDescent="0.3">
      <c r="A22" s="21" t="s">
        <v>9</v>
      </c>
      <c r="B22" s="22" t="s">
        <v>29</v>
      </c>
      <c r="C22" s="23" t="s">
        <v>7</v>
      </c>
      <c r="D22" s="24">
        <v>2</v>
      </c>
      <c r="E22" s="103"/>
      <c r="F22" s="25">
        <f>+D22*E22</f>
        <v>0</v>
      </c>
      <c r="G22" s="25">
        <f>+F22*1.21</f>
        <v>0</v>
      </c>
      <c r="H22" s="58"/>
      <c r="I22" s="20"/>
    </row>
    <row r="23" spans="1:11" ht="13.5" thickBot="1" x14ac:dyDescent="0.25">
      <c r="A23" s="26" t="s">
        <v>14</v>
      </c>
      <c r="B23" s="27" t="s">
        <v>30</v>
      </c>
      <c r="C23" s="28" t="s">
        <v>7</v>
      </c>
      <c r="D23" s="29">
        <v>2</v>
      </c>
      <c r="E23" s="102"/>
      <c r="F23" s="30">
        <f t="shared" ref="F23:F26" si="4">+D23*E23</f>
        <v>0</v>
      </c>
      <c r="G23" s="30">
        <f>F23*1.21</f>
        <v>0</v>
      </c>
      <c r="H23" s="19"/>
      <c r="I23" s="20"/>
    </row>
    <row r="24" spans="1:11" ht="13.5" thickBot="1" x14ac:dyDescent="0.25">
      <c r="A24" s="31" t="s">
        <v>17</v>
      </c>
      <c r="B24" s="32" t="s">
        <v>92</v>
      </c>
      <c r="C24" s="33" t="s">
        <v>18</v>
      </c>
      <c r="D24" s="34">
        <v>5</v>
      </c>
      <c r="E24" s="104"/>
      <c r="F24" s="35">
        <f t="shared" si="4"/>
        <v>0</v>
      </c>
      <c r="G24" s="35">
        <f t="shared" ref="G24:G26" si="5">+F24*1.21</f>
        <v>0</v>
      </c>
      <c r="H24" s="19"/>
      <c r="I24" s="20"/>
    </row>
    <row r="25" spans="1:11" ht="13.5" thickBot="1" x14ac:dyDescent="0.25">
      <c r="A25" s="36" t="s">
        <v>19</v>
      </c>
      <c r="B25" s="37" t="s">
        <v>20</v>
      </c>
      <c r="C25" s="38" t="s">
        <v>18</v>
      </c>
      <c r="D25" s="39">
        <v>1</v>
      </c>
      <c r="E25" s="104"/>
      <c r="F25" s="40">
        <f t="shared" si="4"/>
        <v>0</v>
      </c>
      <c r="G25" s="40">
        <f t="shared" si="5"/>
        <v>0</v>
      </c>
      <c r="H25" s="19"/>
      <c r="I25" s="20"/>
    </row>
    <row r="26" spans="1:11" ht="13.5" thickBot="1" x14ac:dyDescent="0.25">
      <c r="A26" s="36" t="s">
        <v>19</v>
      </c>
      <c r="B26" s="37" t="s">
        <v>21</v>
      </c>
      <c r="C26" s="38" t="s">
        <v>18</v>
      </c>
      <c r="D26" s="39">
        <v>1</v>
      </c>
      <c r="E26" s="104"/>
      <c r="F26" s="40">
        <f t="shared" si="4"/>
        <v>0</v>
      </c>
      <c r="G26" s="40">
        <f t="shared" si="5"/>
        <v>0</v>
      </c>
      <c r="H26" s="19"/>
      <c r="I26" s="20"/>
    </row>
    <row r="27" spans="1:11" ht="16.5" thickBot="1" x14ac:dyDescent="0.3">
      <c r="A27" s="59" t="s">
        <v>31</v>
      </c>
      <c r="B27" s="60"/>
      <c r="C27" s="6"/>
      <c r="D27" s="7"/>
      <c r="E27" s="7"/>
      <c r="F27" s="61"/>
      <c r="G27" s="61"/>
      <c r="H27" s="47"/>
      <c r="I27" s="20"/>
    </row>
    <row r="28" spans="1:11" ht="16.5" thickBot="1" x14ac:dyDescent="0.3">
      <c r="A28" s="16" t="s">
        <v>32</v>
      </c>
      <c r="B28" s="17" t="s">
        <v>33</v>
      </c>
      <c r="C28" s="11" t="s">
        <v>7</v>
      </c>
      <c r="D28" s="12">
        <v>7</v>
      </c>
      <c r="E28" s="103"/>
      <c r="F28" s="18">
        <f>+D28*E28</f>
        <v>0</v>
      </c>
      <c r="G28" s="18">
        <f t="shared" ref="G28:G36" si="6">+F28*1.21</f>
        <v>0</v>
      </c>
      <c r="H28" s="47"/>
      <c r="I28" s="20"/>
      <c r="J28" s="20"/>
      <c r="K28" s="20"/>
    </row>
    <row r="29" spans="1:11" ht="16.5" thickBot="1" x14ac:dyDescent="0.3">
      <c r="A29" s="16" t="s">
        <v>34</v>
      </c>
      <c r="B29" s="17" t="s">
        <v>35</v>
      </c>
      <c r="C29" s="11" t="s">
        <v>7</v>
      </c>
      <c r="D29" s="12">
        <v>5</v>
      </c>
      <c r="E29" s="103"/>
      <c r="F29" s="18">
        <f>+D29*E29</f>
        <v>0</v>
      </c>
      <c r="G29" s="18">
        <f t="shared" si="6"/>
        <v>0</v>
      </c>
      <c r="H29" s="57"/>
      <c r="I29" s="20"/>
      <c r="J29" s="20"/>
      <c r="K29" s="20"/>
    </row>
    <row r="30" spans="1:11" ht="16.5" thickBot="1" x14ac:dyDescent="0.3">
      <c r="A30" s="16" t="s">
        <v>36</v>
      </c>
      <c r="B30" s="17" t="s">
        <v>37</v>
      </c>
      <c r="C30" s="11" t="s">
        <v>7</v>
      </c>
      <c r="D30" s="12">
        <v>1</v>
      </c>
      <c r="E30" s="103"/>
      <c r="F30" s="18">
        <f>+D30*E30</f>
        <v>0</v>
      </c>
      <c r="G30" s="18">
        <f t="shared" si="6"/>
        <v>0</v>
      </c>
      <c r="H30" s="57"/>
      <c r="I30" s="20"/>
      <c r="J30" s="20"/>
      <c r="K30" s="20"/>
    </row>
    <row r="31" spans="1:11" ht="16.5" thickBot="1" x14ac:dyDescent="0.3">
      <c r="A31" s="16" t="s">
        <v>38</v>
      </c>
      <c r="B31" s="17" t="s">
        <v>39</v>
      </c>
      <c r="C31" s="11" t="s">
        <v>7</v>
      </c>
      <c r="D31" s="12">
        <v>30</v>
      </c>
      <c r="E31" s="102"/>
      <c r="F31" s="18">
        <f>+D31*E31</f>
        <v>0</v>
      </c>
      <c r="G31" s="18">
        <f t="shared" si="6"/>
        <v>0</v>
      </c>
      <c r="H31" s="57"/>
      <c r="I31" s="20"/>
    </row>
    <row r="32" spans="1:11" ht="16.5" thickBot="1" x14ac:dyDescent="0.3">
      <c r="A32" s="16" t="s">
        <v>12</v>
      </c>
      <c r="B32" s="5" t="s">
        <v>40</v>
      </c>
      <c r="C32" s="11" t="s">
        <v>7</v>
      </c>
      <c r="D32" s="12">
        <v>6</v>
      </c>
      <c r="E32" s="102"/>
      <c r="F32" s="18">
        <f t="shared" ref="F32:F36" si="7">+D32*E32</f>
        <v>0</v>
      </c>
      <c r="G32" s="18">
        <f t="shared" si="6"/>
        <v>0</v>
      </c>
      <c r="H32" s="57"/>
      <c r="I32" s="20"/>
    </row>
    <row r="33" spans="1:11" ht="16.5" thickBot="1" x14ac:dyDescent="0.3">
      <c r="A33" s="26" t="s">
        <v>14</v>
      </c>
      <c r="B33" s="27" t="s">
        <v>30</v>
      </c>
      <c r="C33" s="28" t="s">
        <v>7</v>
      </c>
      <c r="D33" s="29">
        <v>13</v>
      </c>
      <c r="E33" s="102"/>
      <c r="F33" s="30">
        <f t="shared" si="7"/>
        <v>0</v>
      </c>
      <c r="G33" s="30">
        <f t="shared" si="6"/>
        <v>0</v>
      </c>
      <c r="H33" s="57"/>
      <c r="I33" s="20"/>
    </row>
    <row r="34" spans="1:11" ht="13.5" thickBot="1" x14ac:dyDescent="0.25">
      <c r="A34" s="31" t="s">
        <v>17</v>
      </c>
      <c r="B34" s="32" t="s">
        <v>93</v>
      </c>
      <c r="C34" s="33" t="s">
        <v>18</v>
      </c>
      <c r="D34" s="34">
        <v>5</v>
      </c>
      <c r="E34" s="105"/>
      <c r="F34" s="35">
        <f t="shared" si="7"/>
        <v>0</v>
      </c>
      <c r="G34" s="35">
        <f t="shared" si="6"/>
        <v>0</v>
      </c>
      <c r="H34" s="19"/>
      <c r="I34" s="20"/>
    </row>
    <row r="35" spans="1:11" ht="13.5" thickBot="1" x14ac:dyDescent="0.25">
      <c r="A35" s="36" t="s">
        <v>19</v>
      </c>
      <c r="B35" s="37" t="s">
        <v>20</v>
      </c>
      <c r="C35" s="38" t="s">
        <v>18</v>
      </c>
      <c r="D35" s="39">
        <v>1</v>
      </c>
      <c r="E35" s="102"/>
      <c r="F35" s="40">
        <f t="shared" si="7"/>
        <v>0</v>
      </c>
      <c r="G35" s="40">
        <f t="shared" si="6"/>
        <v>0</v>
      </c>
      <c r="H35" s="19"/>
      <c r="I35" s="20"/>
    </row>
    <row r="36" spans="1:11" ht="13.5" thickBot="1" x14ac:dyDescent="0.25">
      <c r="A36" s="36" t="s">
        <v>19</v>
      </c>
      <c r="B36" s="37" t="s">
        <v>21</v>
      </c>
      <c r="C36" s="38" t="s">
        <v>18</v>
      </c>
      <c r="D36" s="39">
        <v>1</v>
      </c>
      <c r="E36" s="102"/>
      <c r="F36" s="40">
        <f t="shared" si="7"/>
        <v>0</v>
      </c>
      <c r="G36" s="40">
        <f t="shared" si="6"/>
        <v>0</v>
      </c>
      <c r="H36" s="19"/>
      <c r="I36" s="20"/>
    </row>
    <row r="37" spans="1:11" ht="16.5" thickBot="1" x14ac:dyDescent="0.3">
      <c r="A37" s="59" t="s">
        <v>41</v>
      </c>
      <c r="B37" s="60"/>
      <c r="C37" s="6"/>
      <c r="D37" s="7"/>
      <c r="E37" s="7"/>
      <c r="F37" s="61"/>
      <c r="G37" s="61"/>
      <c r="H37" s="57"/>
      <c r="I37" s="20"/>
    </row>
    <row r="38" spans="1:11" ht="16.5" thickBot="1" x14ac:dyDescent="0.3">
      <c r="A38" s="16" t="s">
        <v>42</v>
      </c>
      <c r="B38" s="17" t="s">
        <v>43</v>
      </c>
      <c r="C38" s="11" t="s">
        <v>7</v>
      </c>
      <c r="D38" s="12">
        <v>8</v>
      </c>
      <c r="E38" s="102"/>
      <c r="F38" s="18">
        <f>+D38*E38</f>
        <v>0</v>
      </c>
      <c r="G38" s="18">
        <f t="shared" ref="G38:G45" si="8">+F38*1.21</f>
        <v>0</v>
      </c>
      <c r="H38" s="57"/>
      <c r="I38" s="20"/>
      <c r="J38" s="20"/>
      <c r="K38" s="20"/>
    </row>
    <row r="39" spans="1:11" ht="16.5" thickBot="1" x14ac:dyDescent="0.3">
      <c r="A39" s="16" t="s">
        <v>44</v>
      </c>
      <c r="B39" s="17" t="s">
        <v>45</v>
      </c>
      <c r="C39" s="11" t="s">
        <v>7</v>
      </c>
      <c r="D39" s="12">
        <v>16</v>
      </c>
      <c r="E39" s="102"/>
      <c r="F39" s="18">
        <f>+D39*E39</f>
        <v>0</v>
      </c>
      <c r="G39" s="18">
        <f t="shared" si="8"/>
        <v>0</v>
      </c>
      <c r="H39" s="57"/>
      <c r="I39" s="20"/>
      <c r="J39" s="20"/>
      <c r="K39" s="20"/>
    </row>
    <row r="40" spans="1:11" ht="16.5" thickBot="1" x14ac:dyDescent="0.3">
      <c r="A40" s="16" t="s">
        <v>46</v>
      </c>
      <c r="B40" s="17" t="s">
        <v>47</v>
      </c>
      <c r="C40" s="11" t="s">
        <v>7</v>
      </c>
      <c r="D40" s="12">
        <v>4</v>
      </c>
      <c r="E40" s="102"/>
      <c r="F40" s="18">
        <f>+D40*E40</f>
        <v>0</v>
      </c>
      <c r="G40" s="18">
        <f>+F40*1.21</f>
        <v>0</v>
      </c>
      <c r="H40" s="57"/>
      <c r="I40" s="20"/>
      <c r="J40" s="20"/>
      <c r="K40" s="20"/>
    </row>
    <row r="41" spans="1:11" ht="16.5" thickBot="1" x14ac:dyDescent="0.3">
      <c r="A41" s="16" t="s">
        <v>38</v>
      </c>
      <c r="B41" s="17" t="s">
        <v>48</v>
      </c>
      <c r="C41" s="11" t="s">
        <v>7</v>
      </c>
      <c r="D41" s="12">
        <v>30</v>
      </c>
      <c r="E41" s="102"/>
      <c r="F41" s="18">
        <f>+D41*E41</f>
        <v>0</v>
      </c>
      <c r="G41" s="18">
        <f t="shared" si="8"/>
        <v>0</v>
      </c>
      <c r="H41" s="57"/>
      <c r="I41" s="20"/>
    </row>
    <row r="42" spans="1:11" ht="13.5" thickBot="1" x14ac:dyDescent="0.25">
      <c r="A42" s="26" t="s">
        <v>14</v>
      </c>
      <c r="B42" s="27" t="s">
        <v>30</v>
      </c>
      <c r="C42" s="28" t="s">
        <v>7</v>
      </c>
      <c r="D42" s="29">
        <v>28</v>
      </c>
      <c r="E42" s="102"/>
      <c r="F42" s="30">
        <f t="shared" ref="F42:F45" si="9">+D42*E42</f>
        <v>0</v>
      </c>
      <c r="G42" s="30">
        <f t="shared" si="8"/>
        <v>0</v>
      </c>
      <c r="H42" s="19"/>
      <c r="I42" s="20"/>
    </row>
    <row r="43" spans="1:11" ht="13.5" thickBot="1" x14ac:dyDescent="0.25">
      <c r="A43" s="31" t="s">
        <v>17</v>
      </c>
      <c r="B43" s="32" t="s">
        <v>92</v>
      </c>
      <c r="C43" s="33" t="s">
        <v>18</v>
      </c>
      <c r="D43" s="34">
        <v>5</v>
      </c>
      <c r="E43" s="105"/>
      <c r="F43" s="35">
        <f t="shared" si="9"/>
        <v>0</v>
      </c>
      <c r="G43" s="35">
        <f t="shared" si="8"/>
        <v>0</v>
      </c>
      <c r="H43" s="19"/>
      <c r="I43" s="20"/>
    </row>
    <row r="44" spans="1:11" ht="13.5" thickBot="1" x14ac:dyDescent="0.25">
      <c r="A44" s="36" t="s">
        <v>19</v>
      </c>
      <c r="B44" s="37" t="s">
        <v>20</v>
      </c>
      <c r="C44" s="38" t="s">
        <v>18</v>
      </c>
      <c r="D44" s="39">
        <v>1</v>
      </c>
      <c r="E44" s="102"/>
      <c r="F44" s="40">
        <f t="shared" si="9"/>
        <v>0</v>
      </c>
      <c r="G44" s="40">
        <f t="shared" si="8"/>
        <v>0</v>
      </c>
      <c r="H44" s="19"/>
      <c r="I44" s="20"/>
    </row>
    <row r="45" spans="1:11" ht="13.5" thickBot="1" x14ac:dyDescent="0.25">
      <c r="A45" s="36" t="s">
        <v>19</v>
      </c>
      <c r="B45" s="37" t="s">
        <v>21</v>
      </c>
      <c r="C45" s="38" t="s">
        <v>18</v>
      </c>
      <c r="D45" s="39">
        <v>1</v>
      </c>
      <c r="E45" s="102"/>
      <c r="F45" s="40">
        <f t="shared" si="9"/>
        <v>0</v>
      </c>
      <c r="G45" s="40">
        <f t="shared" si="8"/>
        <v>0</v>
      </c>
      <c r="H45" s="19"/>
      <c r="I45" s="20"/>
    </row>
    <row r="46" spans="1:11" ht="16.5" thickBot="1" x14ac:dyDescent="0.3">
      <c r="A46" s="9" t="s">
        <v>49</v>
      </c>
      <c r="B46" s="62"/>
      <c r="C46" s="63"/>
      <c r="D46" s="64"/>
      <c r="E46" s="64"/>
      <c r="F46" s="61"/>
      <c r="G46" s="61"/>
      <c r="H46" s="47"/>
      <c r="I46" s="20"/>
    </row>
    <row r="47" spans="1:11" ht="16.5" thickBot="1" x14ac:dyDescent="0.3">
      <c r="A47" s="16" t="s">
        <v>50</v>
      </c>
      <c r="B47" s="17" t="s">
        <v>51</v>
      </c>
      <c r="C47" s="11" t="s">
        <v>7</v>
      </c>
      <c r="D47" s="12">
        <v>80</v>
      </c>
      <c r="E47" s="102"/>
      <c r="F47" s="18">
        <f>+D47*E47</f>
        <v>0</v>
      </c>
      <c r="G47" s="18">
        <f t="shared" ref="G47:G53" si="10">+F47*1.21</f>
        <v>0</v>
      </c>
      <c r="H47" s="57"/>
      <c r="I47" s="20"/>
      <c r="J47" s="20"/>
      <c r="K47" s="20"/>
    </row>
    <row r="48" spans="1:11" ht="16.5" thickBot="1" x14ac:dyDescent="0.3">
      <c r="A48" s="16" t="s">
        <v>52</v>
      </c>
      <c r="B48" s="17" t="s">
        <v>53</v>
      </c>
      <c r="C48" s="11" t="s">
        <v>7</v>
      </c>
      <c r="D48" s="12">
        <v>1</v>
      </c>
      <c r="E48" s="102"/>
      <c r="F48" s="18">
        <f>+D48*E48</f>
        <v>0</v>
      </c>
      <c r="G48" s="18">
        <f t="shared" si="10"/>
        <v>0</v>
      </c>
      <c r="H48" s="57"/>
      <c r="I48" s="20"/>
    </row>
    <row r="49" spans="1:9" ht="16.5" thickBot="1" x14ac:dyDescent="0.3">
      <c r="A49" s="26" t="s">
        <v>14</v>
      </c>
      <c r="B49" s="27" t="s">
        <v>30</v>
      </c>
      <c r="C49" s="28" t="s">
        <v>7</v>
      </c>
      <c r="D49" s="29">
        <v>80</v>
      </c>
      <c r="E49" s="105"/>
      <c r="F49" s="30">
        <f t="shared" ref="F49:F52" si="11">+D49*E49</f>
        <v>0</v>
      </c>
      <c r="G49" s="30">
        <f t="shared" si="10"/>
        <v>0</v>
      </c>
      <c r="H49" s="47"/>
      <c r="I49" s="20"/>
    </row>
    <row r="50" spans="1:9" ht="13.5" thickBot="1" x14ac:dyDescent="0.25">
      <c r="A50" s="31" t="s">
        <v>17</v>
      </c>
      <c r="B50" s="32" t="s">
        <v>92</v>
      </c>
      <c r="C50" s="33" t="s">
        <v>18</v>
      </c>
      <c r="D50" s="34">
        <v>5</v>
      </c>
      <c r="E50" s="102"/>
      <c r="F50" s="35">
        <f t="shared" si="11"/>
        <v>0</v>
      </c>
      <c r="G50" s="35">
        <f t="shared" si="10"/>
        <v>0</v>
      </c>
      <c r="H50" s="19"/>
      <c r="I50" s="20"/>
    </row>
    <row r="51" spans="1:9" ht="13.5" thickBot="1" x14ac:dyDescent="0.25">
      <c r="A51" s="36" t="s">
        <v>19</v>
      </c>
      <c r="B51" s="37" t="s">
        <v>20</v>
      </c>
      <c r="C51" s="38" t="s">
        <v>18</v>
      </c>
      <c r="D51" s="39">
        <v>1</v>
      </c>
      <c r="E51" s="102"/>
      <c r="F51" s="40">
        <f t="shared" si="11"/>
        <v>0</v>
      </c>
      <c r="G51" s="40">
        <f t="shared" si="10"/>
        <v>0</v>
      </c>
      <c r="H51" s="19"/>
      <c r="I51" s="20"/>
    </row>
    <row r="52" spans="1:9" ht="13.5" thickBot="1" x14ac:dyDescent="0.25">
      <c r="A52" s="36" t="s">
        <v>19</v>
      </c>
      <c r="B52" s="37" t="s">
        <v>21</v>
      </c>
      <c r="C52" s="38" t="s">
        <v>18</v>
      </c>
      <c r="D52" s="39">
        <v>1</v>
      </c>
      <c r="E52" s="102"/>
      <c r="F52" s="40">
        <f t="shared" si="11"/>
        <v>0</v>
      </c>
      <c r="G52" s="40">
        <f t="shared" si="10"/>
        <v>0</v>
      </c>
      <c r="H52" s="19"/>
      <c r="I52" s="20"/>
    </row>
    <row r="53" spans="1:9" ht="16.5" thickBot="1" x14ac:dyDescent="0.3">
      <c r="A53" s="16" t="s">
        <v>22</v>
      </c>
      <c r="B53" s="17" t="s">
        <v>54</v>
      </c>
      <c r="C53" s="11" t="s">
        <v>24</v>
      </c>
      <c r="D53" s="102"/>
      <c r="E53" s="102"/>
      <c r="F53" s="18">
        <f>+D53*E53</f>
        <v>0</v>
      </c>
      <c r="G53" s="18">
        <f t="shared" si="10"/>
        <v>0</v>
      </c>
      <c r="H53" s="47"/>
      <c r="I53" s="20"/>
    </row>
    <row r="54" spans="1:9" ht="16.5" thickBot="1" x14ac:dyDescent="0.3">
      <c r="A54" s="42"/>
      <c r="B54" s="43"/>
      <c r="D54" s="44"/>
      <c r="E54" s="44"/>
      <c r="F54" s="45">
        <f>SUM(F19:F53)</f>
        <v>0</v>
      </c>
      <c r="G54" s="65">
        <f>SUM(G19:G49)</f>
        <v>0</v>
      </c>
      <c r="H54" s="47"/>
    </row>
    <row r="55" spans="1:9" ht="22.5" customHeight="1" thickBot="1" x14ac:dyDescent="0.3">
      <c r="A55" s="48"/>
      <c r="B55"/>
      <c r="C55"/>
      <c r="D55"/>
      <c r="E55"/>
      <c r="F55" s="66"/>
      <c r="G55" s="66"/>
      <c r="H55" s="47"/>
    </row>
    <row r="56" spans="1:9" ht="16.5" thickBot="1" x14ac:dyDescent="0.3">
      <c r="A56" s="59" t="s">
        <v>55</v>
      </c>
      <c r="B56" s="60"/>
      <c r="C56" s="6"/>
      <c r="D56" s="7"/>
      <c r="E56" s="7"/>
      <c r="F56" s="8"/>
      <c r="G56" s="8"/>
      <c r="H56" s="47"/>
    </row>
    <row r="57" spans="1:9" ht="24.75" thickBot="1" x14ac:dyDescent="0.25">
      <c r="A57" s="16" t="s">
        <v>56</v>
      </c>
      <c r="B57" s="67" t="s">
        <v>57</v>
      </c>
      <c r="C57" s="11" t="s">
        <v>7</v>
      </c>
      <c r="D57" s="12">
        <v>1</v>
      </c>
      <c r="E57" s="102"/>
      <c r="F57" s="18">
        <f t="shared" ref="F57:F63" si="12">+D57*E57</f>
        <v>0</v>
      </c>
      <c r="G57" s="18">
        <f t="shared" ref="G57:G63" si="13">+F57*1.21</f>
        <v>0</v>
      </c>
    </row>
    <row r="58" spans="1:9" ht="24.75" thickBot="1" x14ac:dyDescent="0.3">
      <c r="A58" s="16" t="s">
        <v>58</v>
      </c>
      <c r="B58" s="67" t="s">
        <v>59</v>
      </c>
      <c r="C58" s="11" t="s">
        <v>7</v>
      </c>
      <c r="D58" s="12">
        <v>1</v>
      </c>
      <c r="E58" s="102"/>
      <c r="F58" s="18">
        <f t="shared" si="12"/>
        <v>0</v>
      </c>
      <c r="G58" s="18">
        <f t="shared" si="13"/>
        <v>0</v>
      </c>
      <c r="H58" s="47"/>
    </row>
    <row r="59" spans="1:9" ht="16.5" thickBot="1" x14ac:dyDescent="0.3">
      <c r="A59" s="26" t="s">
        <v>14</v>
      </c>
      <c r="B59" s="27" t="s">
        <v>30</v>
      </c>
      <c r="C59" s="28" t="s">
        <v>7</v>
      </c>
      <c r="D59" s="29">
        <v>1</v>
      </c>
      <c r="E59" s="102"/>
      <c r="F59" s="30">
        <f t="shared" si="12"/>
        <v>0</v>
      </c>
      <c r="G59" s="30">
        <f t="shared" si="13"/>
        <v>0</v>
      </c>
      <c r="H59" s="47"/>
    </row>
    <row r="60" spans="1:9" ht="16.5" thickBot="1" x14ac:dyDescent="0.3">
      <c r="A60" s="31" t="s">
        <v>17</v>
      </c>
      <c r="B60" s="32" t="s">
        <v>93</v>
      </c>
      <c r="C60" s="33" t="s">
        <v>18</v>
      </c>
      <c r="D60" s="34">
        <v>5</v>
      </c>
      <c r="E60" s="105"/>
      <c r="F60" s="35">
        <f t="shared" si="12"/>
        <v>0</v>
      </c>
      <c r="G60" s="35">
        <f t="shared" si="13"/>
        <v>0</v>
      </c>
      <c r="H60" s="47"/>
      <c r="I60" s="100"/>
    </row>
    <row r="61" spans="1:9" ht="13.5" thickBot="1" x14ac:dyDescent="0.25">
      <c r="A61" s="36" t="s">
        <v>19</v>
      </c>
      <c r="B61" s="37" t="s">
        <v>20</v>
      </c>
      <c r="C61" s="38" t="s">
        <v>18</v>
      </c>
      <c r="D61" s="39">
        <v>1</v>
      </c>
      <c r="E61" s="102"/>
      <c r="F61" s="40">
        <f t="shared" si="12"/>
        <v>0</v>
      </c>
      <c r="G61" s="40">
        <f t="shared" si="13"/>
        <v>0</v>
      </c>
      <c r="H61" s="19"/>
    </row>
    <row r="62" spans="1:9" ht="13.5" thickBot="1" x14ac:dyDescent="0.25">
      <c r="A62" s="36" t="s">
        <v>19</v>
      </c>
      <c r="B62" s="37" t="s">
        <v>21</v>
      </c>
      <c r="C62" s="38" t="s">
        <v>18</v>
      </c>
      <c r="D62" s="39">
        <v>1</v>
      </c>
      <c r="E62" s="102"/>
      <c r="F62" s="40">
        <f t="shared" si="12"/>
        <v>0</v>
      </c>
      <c r="G62" s="40">
        <f t="shared" si="13"/>
        <v>0</v>
      </c>
      <c r="H62" s="19"/>
    </row>
    <row r="63" spans="1:9" ht="16.5" thickBot="1" x14ac:dyDescent="0.3">
      <c r="A63" s="16" t="s">
        <v>22</v>
      </c>
      <c r="B63" s="17" t="s">
        <v>54</v>
      </c>
      <c r="C63" s="11" t="s">
        <v>24</v>
      </c>
      <c r="D63" s="102"/>
      <c r="E63" s="102"/>
      <c r="F63" s="18">
        <f t="shared" si="12"/>
        <v>0</v>
      </c>
      <c r="G63" s="18">
        <f t="shared" si="13"/>
        <v>0</v>
      </c>
      <c r="H63" s="47"/>
    </row>
    <row r="64" spans="1:9" ht="16.5" thickBot="1" x14ac:dyDescent="0.3">
      <c r="A64"/>
      <c r="B64"/>
      <c r="C64"/>
      <c r="D64"/>
      <c r="E64"/>
      <c r="F64" s="45">
        <f>SUM(F57:F63)</f>
        <v>0</v>
      </c>
      <c r="G64" s="46">
        <f>+F64*1.21</f>
        <v>0</v>
      </c>
      <c r="H64" s="47"/>
    </row>
    <row r="65" spans="1:9" ht="15" customHeight="1" x14ac:dyDescent="0.25">
      <c r="A65" s="68"/>
      <c r="B65"/>
      <c r="C65"/>
      <c r="D65"/>
      <c r="E65"/>
      <c r="F65" s="69"/>
      <c r="G65" s="69"/>
      <c r="H65" s="47"/>
    </row>
    <row r="66" spans="1:9" ht="15" customHeight="1" thickBot="1" x14ac:dyDescent="0.3">
      <c r="A66" s="48" t="s">
        <v>60</v>
      </c>
      <c r="B66"/>
      <c r="C66"/>
      <c r="D66"/>
      <c r="E66"/>
      <c r="F66" s="69"/>
      <c r="G66" s="69"/>
      <c r="H66" s="47"/>
    </row>
    <row r="67" spans="1:9" ht="15" customHeight="1" thickBot="1" x14ac:dyDescent="0.25">
      <c r="A67" s="59" t="s">
        <v>61</v>
      </c>
      <c r="B67" s="60"/>
      <c r="C67" s="6"/>
      <c r="D67" s="7"/>
      <c r="E67" s="7"/>
      <c r="F67" s="70"/>
      <c r="G67" s="70"/>
      <c r="H67" s="71"/>
    </row>
    <row r="68" spans="1:9" ht="13.5" thickBot="1" x14ac:dyDescent="0.25">
      <c r="A68" s="16" t="s">
        <v>62</v>
      </c>
      <c r="B68" s="17" t="s">
        <v>63</v>
      </c>
      <c r="C68" s="11" t="s">
        <v>7</v>
      </c>
      <c r="D68" s="12">
        <v>2</v>
      </c>
      <c r="E68" s="102"/>
      <c r="F68" s="18">
        <f t="shared" ref="F68" si="14">+D68*E68</f>
        <v>0</v>
      </c>
      <c r="G68" s="18">
        <f t="shared" ref="G68:G78" si="15">+F68*1.21</f>
        <v>0</v>
      </c>
      <c r="H68" s="19"/>
    </row>
    <row r="69" spans="1:9" ht="13.5" thickBot="1" x14ac:dyDescent="0.25">
      <c r="A69" s="16" t="s">
        <v>64</v>
      </c>
      <c r="B69" s="17" t="s">
        <v>65</v>
      </c>
      <c r="C69" s="11" t="s">
        <v>7</v>
      </c>
      <c r="D69" s="12">
        <v>1</v>
      </c>
      <c r="E69" s="102"/>
      <c r="F69" s="18">
        <f>+D69*E69</f>
        <v>0</v>
      </c>
      <c r="G69" s="18">
        <f t="shared" si="15"/>
        <v>0</v>
      </c>
      <c r="H69" s="19"/>
    </row>
    <row r="70" spans="1:9" ht="13.5" thickBot="1" x14ac:dyDescent="0.25">
      <c r="A70" s="16" t="s">
        <v>66</v>
      </c>
      <c r="B70" s="17" t="s">
        <v>67</v>
      </c>
      <c r="C70" s="11" t="s">
        <v>7</v>
      </c>
      <c r="D70" s="12">
        <v>1</v>
      </c>
      <c r="E70" s="102"/>
      <c r="F70" s="18">
        <f>+D70*E70</f>
        <v>0</v>
      </c>
      <c r="G70" s="18">
        <f t="shared" si="15"/>
        <v>0</v>
      </c>
    </row>
    <row r="71" spans="1:9" ht="16.5" thickBot="1" x14ac:dyDescent="0.3">
      <c r="A71" s="26" t="s">
        <v>68</v>
      </c>
      <c r="B71" s="27" t="s">
        <v>69</v>
      </c>
      <c r="C71" s="28" t="s">
        <v>7</v>
      </c>
      <c r="D71" s="29">
        <v>3</v>
      </c>
      <c r="E71" s="102"/>
      <c r="F71" s="30">
        <f t="shared" ref="F71:F78" si="16">+D71*E71</f>
        <v>0</v>
      </c>
      <c r="G71" s="30">
        <f t="shared" si="15"/>
        <v>0</v>
      </c>
      <c r="H71" s="47"/>
    </row>
    <row r="72" spans="1:9" ht="16.5" thickBot="1" x14ac:dyDescent="0.3">
      <c r="A72" s="26" t="s">
        <v>70</v>
      </c>
      <c r="B72" s="27" t="s">
        <v>71</v>
      </c>
      <c r="C72" s="28" t="s">
        <v>7</v>
      </c>
      <c r="D72" s="29">
        <v>539</v>
      </c>
      <c r="E72" s="102"/>
      <c r="F72" s="30">
        <f t="shared" si="16"/>
        <v>0</v>
      </c>
      <c r="G72" s="30">
        <f t="shared" si="15"/>
        <v>0</v>
      </c>
      <c r="H72" s="47"/>
    </row>
    <row r="73" spans="1:9" ht="16.5" thickBot="1" x14ac:dyDescent="0.3">
      <c r="A73" s="16" t="s">
        <v>72</v>
      </c>
      <c r="B73" s="17" t="s">
        <v>73</v>
      </c>
      <c r="C73" s="11" t="s">
        <v>7</v>
      </c>
      <c r="D73" s="12">
        <v>5</v>
      </c>
      <c r="E73" s="102"/>
      <c r="F73" s="18">
        <f t="shared" si="16"/>
        <v>0</v>
      </c>
      <c r="G73" s="18">
        <f t="shared" si="15"/>
        <v>0</v>
      </c>
      <c r="H73" s="57"/>
      <c r="I73" s="55"/>
    </row>
    <row r="74" spans="1:9" ht="16.5" thickBot="1" x14ac:dyDescent="0.3">
      <c r="A74" s="16" t="s">
        <v>74</v>
      </c>
      <c r="B74" s="17" t="s">
        <v>75</v>
      </c>
      <c r="C74" s="11" t="s">
        <v>76</v>
      </c>
      <c r="D74" s="12">
        <v>539</v>
      </c>
      <c r="E74" s="102"/>
      <c r="F74" s="18">
        <f t="shared" si="16"/>
        <v>0</v>
      </c>
      <c r="G74" s="18">
        <f t="shared" si="15"/>
        <v>0</v>
      </c>
      <c r="H74" s="57"/>
      <c r="I74" s="55"/>
    </row>
    <row r="75" spans="1:9" ht="16.5" thickBot="1" x14ac:dyDescent="0.3">
      <c r="A75" s="31" t="s">
        <v>17</v>
      </c>
      <c r="B75" s="32" t="s">
        <v>93</v>
      </c>
      <c r="C75" s="33" t="s">
        <v>18</v>
      </c>
      <c r="D75" s="34">
        <v>5</v>
      </c>
      <c r="E75" s="102"/>
      <c r="F75" s="35">
        <f t="shared" si="16"/>
        <v>0</v>
      </c>
      <c r="G75" s="35">
        <f t="shared" si="15"/>
        <v>0</v>
      </c>
      <c r="H75" s="47"/>
      <c r="I75" s="55"/>
    </row>
    <row r="76" spans="1:9" ht="13.5" thickBot="1" x14ac:dyDescent="0.25">
      <c r="A76" s="36" t="s">
        <v>19</v>
      </c>
      <c r="B76" s="37" t="s">
        <v>20</v>
      </c>
      <c r="C76" s="38" t="s">
        <v>18</v>
      </c>
      <c r="D76" s="39">
        <v>1</v>
      </c>
      <c r="E76" s="102"/>
      <c r="F76" s="40">
        <f t="shared" si="16"/>
        <v>0</v>
      </c>
      <c r="G76" s="40">
        <f t="shared" si="15"/>
        <v>0</v>
      </c>
      <c r="H76" s="19"/>
      <c r="I76" s="100"/>
    </row>
    <row r="77" spans="1:9" ht="13.5" thickBot="1" x14ac:dyDescent="0.25">
      <c r="A77" s="36" t="s">
        <v>19</v>
      </c>
      <c r="B77" s="37" t="s">
        <v>21</v>
      </c>
      <c r="C77" s="38" t="s">
        <v>18</v>
      </c>
      <c r="D77" s="39">
        <v>1</v>
      </c>
      <c r="E77" s="102"/>
      <c r="F77" s="40">
        <f t="shared" si="16"/>
        <v>0</v>
      </c>
      <c r="G77" s="40">
        <f t="shared" si="15"/>
        <v>0</v>
      </c>
      <c r="H77" s="19"/>
    </row>
    <row r="78" spans="1:9" ht="15" customHeight="1" thickBot="1" x14ac:dyDescent="0.3">
      <c r="A78" s="16" t="s">
        <v>77</v>
      </c>
      <c r="B78" s="17" t="s">
        <v>78</v>
      </c>
      <c r="C78" s="11" t="s">
        <v>24</v>
      </c>
      <c r="D78" s="102"/>
      <c r="E78" s="102"/>
      <c r="F78" s="18">
        <f t="shared" si="16"/>
        <v>0</v>
      </c>
      <c r="G78" s="18">
        <f t="shared" si="15"/>
        <v>0</v>
      </c>
      <c r="H78" s="47"/>
      <c r="I78" s="55"/>
    </row>
    <row r="79" spans="1:9" ht="15" customHeight="1" thickBot="1" x14ac:dyDescent="0.3">
      <c r="A79"/>
      <c r="B79"/>
      <c r="C79"/>
      <c r="D79"/>
      <c r="E79" s="72"/>
      <c r="F79" s="45">
        <f>SUM(F68:F78)</f>
        <v>0</v>
      </c>
      <c r="G79" s="46">
        <f>+F79*1.21</f>
        <v>0</v>
      </c>
      <c r="H79" s="47"/>
      <c r="I79" s="55"/>
    </row>
    <row r="80" spans="1:9" ht="16.5" thickBot="1" x14ac:dyDescent="0.3">
      <c r="A80"/>
      <c r="B80"/>
      <c r="C80"/>
      <c r="D80"/>
      <c r="E80" s="69"/>
      <c r="F80" s="69"/>
      <c r="G80" s="69"/>
      <c r="H80" s="47"/>
    </row>
    <row r="81" spans="1:8" ht="16.5" thickBot="1" x14ac:dyDescent="0.3">
      <c r="A81" s="59" t="s">
        <v>79</v>
      </c>
      <c r="B81" s="60"/>
      <c r="C81" s="6"/>
      <c r="D81" s="7"/>
      <c r="E81" s="70"/>
      <c r="F81" s="70"/>
      <c r="G81" s="70"/>
      <c r="H81" s="47"/>
    </row>
    <row r="82" spans="1:8" ht="38.25" customHeight="1" thickBot="1" x14ac:dyDescent="0.3">
      <c r="A82" s="31" t="s">
        <v>80</v>
      </c>
      <c r="B82" s="73" t="s">
        <v>81</v>
      </c>
      <c r="C82" s="33" t="s">
        <v>18</v>
      </c>
      <c r="D82" s="34">
        <v>5</v>
      </c>
      <c r="E82" s="101"/>
      <c r="F82" s="35">
        <f>+D82*E82</f>
        <v>0</v>
      </c>
      <c r="G82" s="35">
        <f t="shared" ref="G82:G83" si="17">+F82*1.21</f>
        <v>0</v>
      </c>
      <c r="H82" s="47"/>
    </row>
    <row r="83" spans="1:8" ht="45.75" customHeight="1" thickBot="1" x14ac:dyDescent="0.25">
      <c r="A83" s="74" t="s">
        <v>82</v>
      </c>
      <c r="B83" s="75" t="s">
        <v>83</v>
      </c>
      <c r="C83" s="76" t="s">
        <v>84</v>
      </c>
      <c r="D83" s="77">
        <v>100</v>
      </c>
      <c r="E83" s="101"/>
      <c r="F83" s="78">
        <f t="shared" ref="F83" si="18">+D83*E83</f>
        <v>0</v>
      </c>
      <c r="G83" s="78">
        <f t="shared" si="17"/>
        <v>0</v>
      </c>
      <c r="H83" s="20"/>
    </row>
    <row r="84" spans="1:8" ht="13.5" thickBot="1" x14ac:dyDescent="0.25">
      <c r="A84"/>
      <c r="B84"/>
      <c r="C84"/>
      <c r="D84"/>
      <c r="E84" s="72"/>
      <c r="F84" s="79">
        <f>SUM(F82:F83)</f>
        <v>0</v>
      </c>
      <c r="G84" s="46">
        <f>+F84*1.21</f>
        <v>0</v>
      </c>
    </row>
    <row r="85" spans="1:8" ht="16.5" thickBot="1" x14ac:dyDescent="0.3">
      <c r="A85"/>
      <c r="B85"/>
      <c r="C85"/>
      <c r="D85"/>
      <c r="E85" s="69"/>
      <c r="F85" s="69"/>
      <c r="G85" s="69"/>
      <c r="H85" s="47"/>
    </row>
    <row r="86" spans="1:8" ht="25.5" customHeight="1" thickBot="1" x14ac:dyDescent="0.25">
      <c r="A86" s="80" t="s">
        <v>85</v>
      </c>
      <c r="B86" s="81"/>
      <c r="C86" s="81"/>
      <c r="D86" s="81"/>
      <c r="E86" s="82"/>
      <c r="F86" s="83">
        <f>SUM(F4:F8,F15,F19:F22,F28:F32,F38:F41,F47:F48,F53,F57:F58,F63,F68:F70,F78,F73:F74)</f>
        <v>0</v>
      </c>
      <c r="G86" s="84">
        <f>+F86*1.21</f>
        <v>0</v>
      </c>
    </row>
    <row r="87" spans="1:8" ht="27" customHeight="1" thickBot="1" x14ac:dyDescent="0.25">
      <c r="A87" s="85" t="s">
        <v>86</v>
      </c>
      <c r="B87" s="81"/>
      <c r="C87" s="81"/>
      <c r="D87" s="81"/>
      <c r="E87" s="82"/>
      <c r="F87" s="86">
        <f>SUM(F13:F14,F25:F26,F35:F36,F44:F45,F51:F52,F61:F62,F76:F77)</f>
        <v>0</v>
      </c>
      <c r="G87" s="87">
        <f t="shared" ref="G87" si="19">+F87*1.21</f>
        <v>0</v>
      </c>
      <c r="H87" s="19"/>
    </row>
    <row r="88" spans="1:8" ht="28.5" customHeight="1" thickBot="1" x14ac:dyDescent="0.3">
      <c r="A88" s="88" t="s">
        <v>87</v>
      </c>
      <c r="B88" s="81"/>
      <c r="C88" s="81"/>
      <c r="D88" s="81"/>
      <c r="E88" s="82"/>
      <c r="F88" s="89">
        <f>SUM(F11:F12,F24,F34,F43,F50,F60,F75,F82)</f>
        <v>0</v>
      </c>
      <c r="G88" s="90">
        <f>+F88*1.21</f>
        <v>0</v>
      </c>
      <c r="H88" s="91"/>
    </row>
    <row r="89" spans="1:8" ht="25.5" customHeight="1" thickBot="1" x14ac:dyDescent="0.25">
      <c r="A89" s="92" t="s">
        <v>88</v>
      </c>
      <c r="B89" s="93"/>
      <c r="C89" s="93"/>
      <c r="D89" s="93"/>
      <c r="E89" s="82"/>
      <c r="F89" s="94">
        <f>F83</f>
        <v>0</v>
      </c>
      <c r="G89" s="95">
        <f>+F89*1.21</f>
        <v>0</v>
      </c>
    </row>
    <row r="90" spans="1:8" ht="27" thickBot="1" x14ac:dyDescent="0.25">
      <c r="A90" s="96" t="s">
        <v>89</v>
      </c>
      <c r="B90" s="93"/>
      <c r="C90" s="93"/>
      <c r="D90" s="93"/>
      <c r="E90" s="82"/>
      <c r="F90" s="97">
        <f>SUM(F86:F89)</f>
        <v>0</v>
      </c>
      <c r="G90" s="98">
        <f>SUM(G86:G89)</f>
        <v>0</v>
      </c>
    </row>
    <row r="91" spans="1:8" x14ac:dyDescent="0.2">
      <c r="F91" s="99"/>
      <c r="G91" s="99"/>
    </row>
    <row r="92" spans="1:8" x14ac:dyDescent="0.2">
      <c r="F92" s="99"/>
      <c r="G92" s="99"/>
    </row>
    <row r="93" spans="1:8" x14ac:dyDescent="0.2">
      <c r="A93" s="1" t="s">
        <v>95</v>
      </c>
    </row>
    <row r="94" spans="1:8" x14ac:dyDescent="0.2">
      <c r="F94" s="99"/>
      <c r="G94" s="99"/>
    </row>
    <row r="95" spans="1:8" x14ac:dyDescent="0.2">
      <c r="F95"/>
      <c r="G95"/>
    </row>
    <row r="96" spans="1:8" x14ac:dyDescent="0.2">
      <c r="H96" s="3"/>
    </row>
    <row r="97" spans="8:8" x14ac:dyDescent="0.2">
      <c r="H97" s="3"/>
    </row>
    <row r="98" spans="8:8" x14ac:dyDescent="0.2">
      <c r="H98" s="3"/>
    </row>
    <row r="99" spans="8:8" x14ac:dyDescent="0.2">
      <c r="H99" s="3"/>
    </row>
    <row r="100" spans="8:8" x14ac:dyDescent="0.2">
      <c r="H100" s="3"/>
    </row>
    <row r="101" spans="8:8" x14ac:dyDescent="0.2">
      <c r="H101" s="3"/>
    </row>
    <row r="102" spans="8:8" x14ac:dyDescent="0.2">
      <c r="H102" s="3"/>
    </row>
    <row r="103" spans="8:8" x14ac:dyDescent="0.2">
      <c r="H103" s="3"/>
    </row>
  </sheetData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headerFooter alignWithMargins="0"/>
  <rowBreaks count="1" manualBreakCount="1">
    <brk id="6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d91eca-2fa5-41a0-9044-c1b7b490b197">
      <Terms xmlns="http://schemas.microsoft.com/office/infopath/2007/PartnerControls"/>
    </lcf76f155ced4ddcb4097134ff3c332f>
    <TaxCatchAll xmlns="69b5c5b5-2012-4cea-b70b-28f3b2c49c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77182E2F560C4FB68ABDD35323774B" ma:contentTypeVersion="11" ma:contentTypeDescription="Vytvoří nový dokument" ma:contentTypeScope="" ma:versionID="9637099a73b04dfc2d0b8012b068873f">
  <xsd:schema xmlns:xsd="http://www.w3.org/2001/XMLSchema" xmlns:xs="http://www.w3.org/2001/XMLSchema" xmlns:p="http://schemas.microsoft.com/office/2006/metadata/properties" xmlns:ns2="c0d91eca-2fa5-41a0-9044-c1b7b490b197" xmlns:ns3="69b5c5b5-2012-4cea-b70b-28f3b2c49c69" targetNamespace="http://schemas.microsoft.com/office/2006/metadata/properties" ma:root="true" ma:fieldsID="f0ec91bb41892ec5856bbc73b2b1fe60" ns2:_="" ns3:_="">
    <xsd:import namespace="c0d91eca-2fa5-41a0-9044-c1b7b490b197"/>
    <xsd:import namespace="69b5c5b5-2012-4cea-b70b-28f3b2c49c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91eca-2fa5-41a0-9044-c1b7b490b1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5561e7fa-dd3c-4549-bb25-097798f9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5c5b5-2012-4cea-b70b-28f3b2c49c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503b75-14d2-464c-9a35-7ed9879c7de2}" ma:internalName="TaxCatchAll" ma:showField="CatchAllData" ma:web="69b5c5b5-2012-4cea-b70b-28f3b2c49c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783851-4407-4041-BB21-3E2F94F6FC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D3BA8-57DF-4B99-BE9A-DA8F223C1BF2}">
  <ds:schemaRefs>
    <ds:schemaRef ds:uri="http://schemas.microsoft.com/office/2006/documentManagement/types"/>
    <ds:schemaRef ds:uri="http://www.w3.org/XML/1998/namespace"/>
    <ds:schemaRef ds:uri="c0d91eca-2fa5-41a0-9044-c1b7b490b197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9b5c5b5-2012-4cea-b70b-28f3b2c49c69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0702AAC-B872-4497-B2FC-AC0E25497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d91eca-2fa5-41a0-9044-c1b7b490b197"/>
    <ds:schemaRef ds:uri="69b5c5b5-2012-4cea-b70b-28f3b2c49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List1_kalkulkace</vt:lpstr>
      <vt:lpstr>List1_kalkulkace!Oblast_tisku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2025-02-28T17:45:49Z</dcterms:created>
  <dcterms:modified xsi:type="dcterms:W3CDTF">2025-03-17T17:15:24Z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0x010100E177182E2F560C4FB68ABDD35323774B</vt:lpwstr>
  </property>
</Properties>
</file>