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tri\Desktop\"/>
    </mc:Choice>
  </mc:AlternateContent>
  <bookViews>
    <workbookView xWindow="0" yWindow="0" windowWidth="0" windowHeight="0"/>
  </bookViews>
  <sheets>
    <sheet name="Rekapitulace stavby" sheetId="1" r:id="rId1"/>
    <sheet name="25CL302 - Gymnázium Morav...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'25CL302 - Gymnázium Morav...'!$C$142:$K$709</definedName>
    <definedName name="_xlnm.Print_Area" localSheetId="1">'25CL302 - Gymnázium Morav...'!$C$4:$J$76,'25CL302 - Gymnázium Morav...'!$C$82:$J$126,'25CL302 - Gymnázium Morav...'!$C$132:$J$709</definedName>
    <definedName name="_xlnm.Print_Titles" localSheetId="1">'25CL302 - Gymnázium Morav...'!$142:$142</definedName>
    <definedName name="_xlnm.Print_Area" localSheetId="2">'Seznam figur'!$C$4:$G$71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T693"/>
  <c r="T607"/>
  <c r="J150"/>
  <c r="J35"/>
  <c r="J34"/>
  <c i="1" r="AY95"/>
  <c i="2" r="J33"/>
  <c i="1" r="AX95"/>
  <c i="2" r="BI709"/>
  <c r="BH709"/>
  <c r="BG709"/>
  <c r="BF709"/>
  <c r="BK709"/>
  <c r="J709"/>
  <c r="BE709"/>
  <c r="BI708"/>
  <c r="BH708"/>
  <c r="BG708"/>
  <c r="BF708"/>
  <c r="BK708"/>
  <c r="J708"/>
  <c r="BE708"/>
  <c r="BI707"/>
  <c r="BH707"/>
  <c r="BG707"/>
  <c r="BF707"/>
  <c r="BK707"/>
  <c r="J707"/>
  <c r="BE707"/>
  <c r="BI706"/>
  <c r="BH706"/>
  <c r="BG706"/>
  <c r="BF706"/>
  <c r="BK706"/>
  <c r="J706"/>
  <c r="BE706"/>
  <c r="BI705"/>
  <c r="BH705"/>
  <c r="BG705"/>
  <c r="BF705"/>
  <c r="BK705"/>
  <c r="J705"/>
  <c r="BE705"/>
  <c r="BI703"/>
  <c r="BH703"/>
  <c r="BG703"/>
  <c r="BF703"/>
  <c r="T703"/>
  <c r="T702"/>
  <c r="R703"/>
  <c r="R702"/>
  <c r="P703"/>
  <c r="P702"/>
  <c r="BI694"/>
  <c r="BH694"/>
  <c r="BG694"/>
  <c r="BF694"/>
  <c r="T694"/>
  <c r="R694"/>
  <c r="R693"/>
  <c r="P694"/>
  <c r="P693"/>
  <c r="BI691"/>
  <c r="BH691"/>
  <c r="BG691"/>
  <c r="BF691"/>
  <c r="T691"/>
  <c r="T690"/>
  <c r="R691"/>
  <c r="R690"/>
  <c r="P691"/>
  <c r="P690"/>
  <c r="BI672"/>
  <c r="BH672"/>
  <c r="BG672"/>
  <c r="BF672"/>
  <c r="T672"/>
  <c r="R672"/>
  <c r="P672"/>
  <c r="BI665"/>
  <c r="BH665"/>
  <c r="BG665"/>
  <c r="BF665"/>
  <c r="T665"/>
  <c r="R665"/>
  <c r="P665"/>
  <c r="BI658"/>
  <c r="BH658"/>
  <c r="BG658"/>
  <c r="BF658"/>
  <c r="T658"/>
  <c r="R658"/>
  <c r="P658"/>
  <c r="BI655"/>
  <c r="BH655"/>
  <c r="BG655"/>
  <c r="BF655"/>
  <c r="T655"/>
  <c r="R655"/>
  <c r="P655"/>
  <c r="BI654"/>
  <c r="BH654"/>
  <c r="BG654"/>
  <c r="BF654"/>
  <c r="T654"/>
  <c r="R654"/>
  <c r="P654"/>
  <c r="BI652"/>
  <c r="BH652"/>
  <c r="BG652"/>
  <c r="BF652"/>
  <c r="T652"/>
  <c r="R652"/>
  <c r="P652"/>
  <c r="BI644"/>
  <c r="BH644"/>
  <c r="BG644"/>
  <c r="BF644"/>
  <c r="T644"/>
  <c r="R644"/>
  <c r="P644"/>
  <c r="BI636"/>
  <c r="BH636"/>
  <c r="BG636"/>
  <c r="BF636"/>
  <c r="T636"/>
  <c r="R636"/>
  <c r="P636"/>
  <c r="BI627"/>
  <c r="BH627"/>
  <c r="BG627"/>
  <c r="BF627"/>
  <c r="T627"/>
  <c r="R627"/>
  <c r="P627"/>
  <c r="BI619"/>
  <c r="BH619"/>
  <c r="BG619"/>
  <c r="BF619"/>
  <c r="T619"/>
  <c r="R619"/>
  <c r="P619"/>
  <c r="BI613"/>
  <c r="BH613"/>
  <c r="BG613"/>
  <c r="BF613"/>
  <c r="T613"/>
  <c r="R613"/>
  <c r="R607"/>
  <c r="P613"/>
  <c r="P607"/>
  <c r="BI608"/>
  <c r="BH608"/>
  <c r="BG608"/>
  <c r="BF608"/>
  <c r="T608"/>
  <c r="R608"/>
  <c r="P608"/>
  <c r="BI606"/>
  <c r="BH606"/>
  <c r="BG606"/>
  <c r="BF606"/>
  <c r="T606"/>
  <c r="R606"/>
  <c r="P606"/>
  <c r="BI598"/>
  <c r="BH598"/>
  <c r="BG598"/>
  <c r="BF598"/>
  <c r="T598"/>
  <c r="R598"/>
  <c r="P598"/>
  <c r="BI577"/>
  <c r="BH577"/>
  <c r="BG577"/>
  <c r="BF577"/>
  <c r="T577"/>
  <c r="R577"/>
  <c r="P577"/>
  <c r="BI556"/>
  <c r="BH556"/>
  <c r="BG556"/>
  <c r="BF556"/>
  <c r="T556"/>
  <c r="R556"/>
  <c r="P556"/>
  <c r="BI528"/>
  <c r="BH528"/>
  <c r="BG528"/>
  <c r="BF528"/>
  <c r="T528"/>
  <c r="R528"/>
  <c r="P528"/>
  <c r="BI518"/>
  <c r="BH518"/>
  <c r="BG518"/>
  <c r="BF518"/>
  <c r="T518"/>
  <c r="R518"/>
  <c r="P518"/>
  <c r="BI500"/>
  <c r="BH500"/>
  <c r="BG500"/>
  <c r="BF500"/>
  <c r="T500"/>
  <c r="R500"/>
  <c r="P500"/>
  <c r="BI498"/>
  <c r="BH498"/>
  <c r="BG498"/>
  <c r="BF498"/>
  <c r="T498"/>
  <c r="R498"/>
  <c r="P498"/>
  <c r="BI490"/>
  <c r="BH490"/>
  <c r="BG490"/>
  <c r="BF490"/>
  <c r="T490"/>
  <c r="R490"/>
  <c r="P490"/>
  <c r="BI489"/>
  <c r="BH489"/>
  <c r="BG489"/>
  <c r="BF489"/>
  <c r="T489"/>
  <c r="R489"/>
  <c r="P489"/>
  <c r="BI488"/>
  <c r="BH488"/>
  <c r="BG488"/>
  <c r="BF488"/>
  <c r="T488"/>
  <c r="R488"/>
  <c r="P488"/>
  <c r="BI486"/>
  <c r="BH486"/>
  <c r="BG486"/>
  <c r="BF486"/>
  <c r="T486"/>
  <c r="R486"/>
  <c r="P486"/>
  <c r="BI482"/>
  <c r="BH482"/>
  <c r="BG482"/>
  <c r="BF482"/>
  <c r="T482"/>
  <c r="R482"/>
  <c r="P482"/>
  <c r="BI480"/>
  <c r="BH480"/>
  <c r="BG480"/>
  <c r="BF480"/>
  <c r="T480"/>
  <c r="R480"/>
  <c r="P480"/>
  <c r="BI475"/>
  <c r="BH475"/>
  <c r="BG475"/>
  <c r="BF475"/>
  <c r="T475"/>
  <c r="R475"/>
  <c r="P475"/>
  <c r="BI467"/>
  <c r="BH467"/>
  <c r="BG467"/>
  <c r="BF467"/>
  <c r="T467"/>
  <c r="R467"/>
  <c r="P467"/>
  <c r="BI459"/>
  <c r="BH459"/>
  <c r="BG459"/>
  <c r="BF459"/>
  <c r="T459"/>
  <c r="R459"/>
  <c r="P459"/>
  <c r="BI457"/>
  <c r="BH457"/>
  <c r="BG457"/>
  <c r="BF457"/>
  <c r="T457"/>
  <c r="R457"/>
  <c r="P457"/>
  <c r="BI452"/>
  <c r="BH452"/>
  <c r="BG452"/>
  <c r="BF452"/>
  <c r="T452"/>
  <c r="R452"/>
  <c r="P452"/>
  <c r="BI445"/>
  <c r="BH445"/>
  <c r="BG445"/>
  <c r="BF445"/>
  <c r="T445"/>
  <c r="R445"/>
  <c r="P445"/>
  <c r="BI441"/>
  <c r="BH441"/>
  <c r="BG441"/>
  <c r="BF441"/>
  <c r="T441"/>
  <c r="R441"/>
  <c r="P441"/>
  <c r="BI437"/>
  <c r="BH437"/>
  <c r="BG437"/>
  <c r="BF437"/>
  <c r="T437"/>
  <c r="R437"/>
  <c r="P437"/>
  <c r="BI435"/>
  <c r="BH435"/>
  <c r="BG435"/>
  <c r="BF435"/>
  <c r="T435"/>
  <c r="R435"/>
  <c r="P435"/>
  <c r="BI429"/>
  <c r="BH429"/>
  <c r="BG429"/>
  <c r="BF429"/>
  <c r="T429"/>
  <c r="R429"/>
  <c r="P429"/>
  <c r="BI427"/>
  <c r="BH427"/>
  <c r="BG427"/>
  <c r="BF427"/>
  <c r="T427"/>
  <c r="R427"/>
  <c r="P427"/>
  <c r="BI425"/>
  <c r="BH425"/>
  <c r="BG425"/>
  <c r="BF425"/>
  <c r="T425"/>
  <c r="R425"/>
  <c r="P425"/>
  <c r="BI421"/>
  <c r="BH421"/>
  <c r="BG421"/>
  <c r="BF421"/>
  <c r="T421"/>
  <c r="R421"/>
  <c r="P421"/>
  <c r="BI418"/>
  <c r="BH418"/>
  <c r="BG418"/>
  <c r="BF418"/>
  <c r="T418"/>
  <c r="T417"/>
  <c r="R418"/>
  <c r="R417"/>
  <c r="P418"/>
  <c r="P417"/>
  <c r="BI415"/>
  <c r="BH415"/>
  <c r="BG415"/>
  <c r="BF415"/>
  <c r="T415"/>
  <c r="T414"/>
  <c r="R415"/>
  <c r="R414"/>
  <c r="P415"/>
  <c r="P414"/>
  <c r="BI413"/>
  <c r="BH413"/>
  <c r="BG413"/>
  <c r="BF413"/>
  <c r="T413"/>
  <c r="R413"/>
  <c r="P413"/>
  <c r="BI412"/>
  <c r="BH412"/>
  <c r="BG412"/>
  <c r="BF412"/>
  <c r="T412"/>
  <c r="R412"/>
  <c r="P412"/>
  <c r="BI407"/>
  <c r="BH407"/>
  <c r="BG407"/>
  <c r="BF407"/>
  <c r="T407"/>
  <c r="R407"/>
  <c r="P407"/>
  <c r="BI405"/>
  <c r="BH405"/>
  <c r="BG405"/>
  <c r="BF405"/>
  <c r="T405"/>
  <c r="R405"/>
  <c r="P405"/>
  <c r="BI397"/>
  <c r="BH397"/>
  <c r="BG397"/>
  <c r="BF397"/>
  <c r="T397"/>
  <c r="R397"/>
  <c r="P397"/>
  <c r="BI388"/>
  <c r="BH388"/>
  <c r="BG388"/>
  <c r="BF388"/>
  <c r="T388"/>
  <c r="R388"/>
  <c r="P388"/>
  <c r="BI386"/>
  <c r="BH386"/>
  <c r="BG386"/>
  <c r="BF386"/>
  <c r="T386"/>
  <c r="R386"/>
  <c r="P386"/>
  <c r="BI377"/>
  <c r="BH377"/>
  <c r="BG377"/>
  <c r="BF377"/>
  <c r="T377"/>
  <c r="R377"/>
  <c r="P377"/>
  <c r="BI368"/>
  <c r="BH368"/>
  <c r="BG368"/>
  <c r="BF368"/>
  <c r="T368"/>
  <c r="R368"/>
  <c r="P368"/>
  <c r="BI366"/>
  <c r="BH366"/>
  <c r="BG366"/>
  <c r="BF366"/>
  <c r="T366"/>
  <c r="R366"/>
  <c r="P366"/>
  <c r="BI361"/>
  <c r="BH361"/>
  <c r="BG361"/>
  <c r="BF361"/>
  <c r="T361"/>
  <c r="R361"/>
  <c r="P361"/>
  <c r="BI356"/>
  <c r="BH356"/>
  <c r="BG356"/>
  <c r="BF356"/>
  <c r="T356"/>
  <c r="R356"/>
  <c r="P356"/>
  <c r="BI353"/>
  <c r="BH353"/>
  <c r="BG353"/>
  <c r="BF353"/>
  <c r="T353"/>
  <c r="T352"/>
  <c r="R353"/>
  <c r="R352"/>
  <c r="P353"/>
  <c r="P352"/>
  <c r="BI351"/>
  <c r="BH351"/>
  <c r="BG351"/>
  <c r="BF351"/>
  <c r="T351"/>
  <c r="R351"/>
  <c r="P351"/>
  <c r="BI348"/>
  <c r="BH348"/>
  <c r="BG348"/>
  <c r="BF348"/>
  <c r="T348"/>
  <c r="R348"/>
  <c r="P348"/>
  <c r="BI346"/>
  <c r="BH346"/>
  <c r="BG346"/>
  <c r="BF346"/>
  <c r="T346"/>
  <c r="R346"/>
  <c r="P346"/>
  <c r="BI345"/>
  <c r="BH345"/>
  <c r="BG345"/>
  <c r="BF345"/>
  <c r="T345"/>
  <c r="R345"/>
  <c r="P345"/>
  <c r="BI344"/>
  <c r="BH344"/>
  <c r="BG344"/>
  <c r="BF344"/>
  <c r="T344"/>
  <c r="R344"/>
  <c r="P344"/>
  <c r="BI337"/>
  <c r="BH337"/>
  <c r="BG337"/>
  <c r="BF337"/>
  <c r="T337"/>
  <c r="R337"/>
  <c r="P337"/>
  <c r="BI334"/>
  <c r="BH334"/>
  <c r="BG334"/>
  <c r="BF334"/>
  <c r="T334"/>
  <c r="R334"/>
  <c r="P334"/>
  <c r="BI330"/>
  <c r="BH330"/>
  <c r="BG330"/>
  <c r="BF330"/>
  <c r="T330"/>
  <c r="R330"/>
  <c r="P330"/>
  <c r="BI320"/>
  <c r="BH320"/>
  <c r="BG320"/>
  <c r="BF320"/>
  <c r="T320"/>
  <c r="R320"/>
  <c r="P320"/>
  <c r="BI315"/>
  <c r="BH315"/>
  <c r="BG315"/>
  <c r="BF315"/>
  <c r="T315"/>
  <c r="R315"/>
  <c r="P315"/>
  <c r="BI312"/>
  <c r="BH312"/>
  <c r="BG312"/>
  <c r="BF312"/>
  <c r="T312"/>
  <c r="R312"/>
  <c r="P312"/>
  <c r="BI308"/>
  <c r="BH308"/>
  <c r="BG308"/>
  <c r="BF308"/>
  <c r="T308"/>
  <c r="R308"/>
  <c r="P308"/>
  <c r="BI303"/>
  <c r="BH303"/>
  <c r="BG303"/>
  <c r="BF303"/>
  <c r="T303"/>
  <c r="R303"/>
  <c r="P303"/>
  <c r="BI298"/>
  <c r="BH298"/>
  <c r="BG298"/>
  <c r="BF298"/>
  <c r="T298"/>
  <c r="R298"/>
  <c r="P298"/>
  <c r="BI296"/>
  <c r="BH296"/>
  <c r="BG296"/>
  <c r="BF296"/>
  <c r="T296"/>
  <c r="T295"/>
  <c r="R296"/>
  <c r="R295"/>
  <c r="P296"/>
  <c r="P295"/>
  <c r="BI293"/>
  <c r="BH293"/>
  <c r="BG293"/>
  <c r="BF293"/>
  <c r="T293"/>
  <c r="T292"/>
  <c r="R293"/>
  <c r="R292"/>
  <c r="P293"/>
  <c r="P292"/>
  <c r="BI287"/>
  <c r="BH287"/>
  <c r="BG287"/>
  <c r="BF287"/>
  <c r="T287"/>
  <c r="R287"/>
  <c r="P287"/>
  <c r="BI282"/>
  <c r="BH282"/>
  <c r="BG282"/>
  <c r="BF282"/>
  <c r="T282"/>
  <c r="R282"/>
  <c r="P282"/>
  <c r="BI276"/>
  <c r="BH276"/>
  <c r="BG276"/>
  <c r="BF276"/>
  <c r="T276"/>
  <c r="R276"/>
  <c r="P276"/>
  <c r="BI275"/>
  <c r="BH275"/>
  <c r="BG275"/>
  <c r="BF275"/>
  <c r="T275"/>
  <c r="R275"/>
  <c r="P275"/>
  <c r="BI270"/>
  <c r="BH270"/>
  <c r="BG270"/>
  <c r="BF270"/>
  <c r="T270"/>
  <c r="R270"/>
  <c r="P270"/>
  <c r="BI263"/>
  <c r="BH263"/>
  <c r="BG263"/>
  <c r="BF263"/>
  <c r="T263"/>
  <c r="R263"/>
  <c r="P263"/>
  <c r="BI260"/>
  <c r="BH260"/>
  <c r="BG260"/>
  <c r="BF260"/>
  <c r="T260"/>
  <c r="R260"/>
  <c r="P260"/>
  <c r="BI256"/>
  <c r="BH256"/>
  <c r="BG256"/>
  <c r="BF256"/>
  <c r="T256"/>
  <c r="R256"/>
  <c r="P256"/>
  <c r="BI253"/>
  <c r="BH253"/>
  <c r="BG253"/>
  <c r="BF253"/>
  <c r="T253"/>
  <c r="R253"/>
  <c r="P253"/>
  <c r="BI240"/>
  <c r="BH240"/>
  <c r="BG240"/>
  <c r="BF240"/>
  <c r="T240"/>
  <c r="R240"/>
  <c r="P240"/>
  <c r="BI227"/>
  <c r="BH227"/>
  <c r="BG227"/>
  <c r="BF227"/>
  <c r="T227"/>
  <c r="R227"/>
  <c r="P227"/>
  <c r="BI214"/>
  <c r="BH214"/>
  <c r="BG214"/>
  <c r="BF214"/>
  <c r="T214"/>
  <c r="R214"/>
  <c r="P214"/>
  <c r="BI205"/>
  <c r="BH205"/>
  <c r="BG205"/>
  <c r="BF205"/>
  <c r="T205"/>
  <c r="R205"/>
  <c r="P205"/>
  <c r="BI196"/>
  <c r="BH196"/>
  <c r="BG196"/>
  <c r="BF196"/>
  <c r="T196"/>
  <c r="R196"/>
  <c r="P196"/>
  <c r="BI187"/>
  <c r="BH187"/>
  <c r="BG187"/>
  <c r="BF187"/>
  <c r="T187"/>
  <c r="R187"/>
  <c r="P187"/>
  <c r="BI178"/>
  <c r="BH178"/>
  <c r="BG178"/>
  <c r="BF178"/>
  <c r="T178"/>
  <c r="R178"/>
  <c r="P178"/>
  <c r="BI177"/>
  <c r="BH177"/>
  <c r="BG177"/>
  <c r="BF177"/>
  <c r="T177"/>
  <c r="R177"/>
  <c r="P177"/>
  <c r="BI172"/>
  <c r="BH172"/>
  <c r="BG172"/>
  <c r="BF172"/>
  <c r="T172"/>
  <c r="R172"/>
  <c r="P172"/>
  <c r="BI163"/>
  <c r="BH163"/>
  <c r="BG163"/>
  <c r="BF163"/>
  <c r="T163"/>
  <c r="R163"/>
  <c r="P163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J97"/>
  <c r="BI146"/>
  <c r="BH146"/>
  <c r="BG146"/>
  <c r="BF146"/>
  <c r="T146"/>
  <c r="R146"/>
  <c r="P146"/>
  <c r="J139"/>
  <c r="F137"/>
  <c r="E135"/>
  <c r="J89"/>
  <c r="F87"/>
  <c r="E85"/>
  <c r="J22"/>
  <c r="E22"/>
  <c r="J90"/>
  <c r="J21"/>
  <c r="J16"/>
  <c r="E16"/>
  <c r="F140"/>
  <c r="J15"/>
  <c r="J13"/>
  <c r="E13"/>
  <c r="F89"/>
  <c r="J12"/>
  <c r="J10"/>
  <c r="J87"/>
  <c i="1" r="L90"/>
  <c r="AM90"/>
  <c r="AM89"/>
  <c r="L89"/>
  <c r="AM87"/>
  <c r="L87"/>
  <c r="L85"/>
  <c r="L84"/>
  <c i="2" r="BK636"/>
  <c r="J320"/>
  <c r="J665"/>
  <c r="J457"/>
  <c r="BK467"/>
  <c r="J356"/>
  <c r="J415"/>
  <c r="BK452"/>
  <c r="BK270"/>
  <c r="BK435"/>
  <c r="J315"/>
  <c r="J172"/>
  <c r="BK425"/>
  <c r="J177"/>
  <c r="J334"/>
  <c r="BK627"/>
  <c r="BK437"/>
  <c r="J346"/>
  <c r="J658"/>
  <c r="J187"/>
  <c r="BK475"/>
  <c r="BK205"/>
  <c r="BK486"/>
  <c r="BK490"/>
  <c r="BK260"/>
  <c r="BK388"/>
  <c r="J388"/>
  <c r="J421"/>
  <c r="J152"/>
  <c r="J418"/>
  <c r="J613"/>
  <c r="BK518"/>
  <c r="BK361"/>
  <c r="BK619"/>
  <c r="BK146"/>
  <c r="J518"/>
  <c r="BK187"/>
  <c r="BK556"/>
  <c r="BK160"/>
  <c r="J452"/>
  <c r="J298"/>
  <c r="BK163"/>
  <c r="BK312"/>
  <c r="J330"/>
  <c r="BK293"/>
  <c r="BK429"/>
  <c r="J303"/>
  <c r="J627"/>
  <c r="BK303"/>
  <c r="BK606"/>
  <c r="J459"/>
  <c r="J312"/>
  <c r="BK498"/>
  <c r="BK608"/>
  <c r="BK275"/>
  <c r="J146"/>
  <c r="BK482"/>
  <c r="J486"/>
  <c r="BK457"/>
  <c r="BK263"/>
  <c r="BK489"/>
  <c r="J282"/>
  <c r="BK315"/>
  <c r="J260"/>
  <c r="BK421"/>
  <c r="J703"/>
  <c r="BK500"/>
  <c r="BK655"/>
  <c r="J467"/>
  <c r="J196"/>
  <c r="J655"/>
  <c r="BK652"/>
  <c r="J227"/>
  <c r="J528"/>
  <c r="BK227"/>
  <c r="BK345"/>
  <c r="J368"/>
  <c r="J240"/>
  <c r="BK320"/>
  <c r="J397"/>
  <c r="BK298"/>
  <c r="BK459"/>
  <c r="BK296"/>
  <c r="J348"/>
  <c r="J489"/>
  <c r="BK405"/>
  <c r="BK177"/>
  <c r="J652"/>
  <c r="J178"/>
  <c r="BK397"/>
  <c r="BK196"/>
  <c r="J606"/>
  <c r="J308"/>
  <c r="BK330"/>
  <c r="BK253"/>
  <c r="J425"/>
  <c r="J256"/>
  <c r="BK368"/>
  <c r="J445"/>
  <c r="J293"/>
  <c r="J437"/>
  <c r="J498"/>
  <c r="J435"/>
  <c r="J337"/>
  <c r="J608"/>
  <c r="J577"/>
  <c r="J296"/>
  <c r="BK214"/>
  <c r="J619"/>
  <c r="J287"/>
  <c r="BK334"/>
  <c r="BK351"/>
  <c r="BK282"/>
  <c r="J275"/>
  <c r="J361"/>
  <c r="BK488"/>
  <c r="J345"/>
  <c r="J644"/>
  <c r="J377"/>
  <c r="BK644"/>
  <c r="J412"/>
  <c r="BK691"/>
  <c r="J500"/>
  <c r="BK598"/>
  <c r="BK276"/>
  <c r="J160"/>
  <c r="BK577"/>
  <c r="J270"/>
  <c r="BK308"/>
  <c r="BK353"/>
  <c r="BK172"/>
  <c r="BK287"/>
  <c r="J429"/>
  <c r="BK366"/>
  <c r="J490"/>
  <c r="BK344"/>
  <c r="BK528"/>
  <c r="J205"/>
  <c r="J482"/>
  <c r="BK348"/>
  <c r="BK665"/>
  <c r="BK654"/>
  <c r="J366"/>
  <c r="J672"/>
  <c r="J475"/>
  <c r="BK178"/>
  <c r="BK445"/>
  <c r="J413"/>
  <c r="J386"/>
  <c r="BK152"/>
  <c r="J405"/>
  <c r="J253"/>
  <c r="BK412"/>
  <c r="J488"/>
  <c r="BK703"/>
  <c r="J480"/>
  <c r="BK377"/>
  <c r="BK156"/>
  <c r="BK613"/>
  <c r="BK672"/>
  <c r="BK240"/>
  <c r="J636"/>
  <c r="J407"/>
  <c r="J163"/>
  <c r="BK337"/>
  <c r="BK427"/>
  <c r="J263"/>
  <c r="BK407"/>
  <c r="J156"/>
  <c r="BK346"/>
  <c r="J691"/>
  <c r="J441"/>
  <c r="J654"/>
  <c r="J351"/>
  <c r="J598"/>
  <c r="BK658"/>
  <c r="BK386"/>
  <c r="J694"/>
  <c r="BK418"/>
  <c r="BK441"/>
  <c r="BK415"/>
  <c r="BK480"/>
  <c r="J276"/>
  <c r="J353"/>
  <c r="BK356"/>
  <c r="BK256"/>
  <c r="BK413"/>
  <c r="BK694"/>
  <c r="J214"/>
  <c r="J556"/>
  <c r="J427"/>
  <c i="1" r="AS94"/>
  <c i="2" r="J344"/>
  <c l="1" r="T151"/>
  <c r="T145"/>
  <c r="BK297"/>
  <c r="J297"/>
  <c r="J105"/>
  <c r="R355"/>
  <c r="BK499"/>
  <c r="J499"/>
  <c r="J118"/>
  <c r="P151"/>
  <c r="P145"/>
  <c r="P144"/>
  <c r="R262"/>
  <c r="P297"/>
  <c r="P294"/>
  <c r="T355"/>
  <c r="P426"/>
  <c r="T458"/>
  <c r="R618"/>
  <c r="T162"/>
  <c r="T314"/>
  <c r="BK343"/>
  <c r="J343"/>
  <c r="J108"/>
  <c r="T406"/>
  <c r="R426"/>
  <c r="R458"/>
  <c r="BK618"/>
  <c r="J618"/>
  <c r="J120"/>
  <c r="R151"/>
  <c r="R145"/>
  <c r="BK262"/>
  <c r="J262"/>
  <c r="J101"/>
  <c r="T297"/>
  <c r="T294"/>
  <c r="BK355"/>
  <c r="P420"/>
  <c r="T420"/>
  <c r="T426"/>
  <c r="BK653"/>
  <c r="J653"/>
  <c r="J121"/>
  <c r="BK162"/>
  <c r="J162"/>
  <c r="J100"/>
  <c r="BK314"/>
  <c r="J314"/>
  <c r="J106"/>
  <c r="R329"/>
  <c r="P343"/>
  <c r="R406"/>
  <c r="BK426"/>
  <c r="J426"/>
  <c r="J116"/>
  <c r="BK458"/>
  <c r="J458"/>
  <c r="J117"/>
  <c r="P653"/>
  <c r="P162"/>
  <c r="P161"/>
  <c r="R297"/>
  <c r="R294"/>
  <c r="BK329"/>
  <c r="J329"/>
  <c r="J107"/>
  <c r="R343"/>
  <c r="R499"/>
  <c r="T618"/>
  <c r="P262"/>
  <c r="P355"/>
  <c r="P499"/>
  <c r="T653"/>
  <c r="R162"/>
  <c r="R161"/>
  <c r="P314"/>
  <c r="P329"/>
  <c r="T343"/>
  <c r="P406"/>
  <c r="BK420"/>
  <c r="J420"/>
  <c r="J115"/>
  <c r="R420"/>
  <c r="P458"/>
  <c r="R653"/>
  <c r="BK704"/>
  <c r="J704"/>
  <c r="J125"/>
  <c r="BK151"/>
  <c r="J151"/>
  <c r="J98"/>
  <c r="T262"/>
  <c r="R314"/>
  <c r="T329"/>
  <c r="BK406"/>
  <c r="J406"/>
  <c r="J112"/>
  <c r="T499"/>
  <c r="P618"/>
  <c r="BK145"/>
  <c r="J145"/>
  <c r="J96"/>
  <c r="BK417"/>
  <c r="J417"/>
  <c r="J114"/>
  <c r="BK292"/>
  <c r="J292"/>
  <c r="J102"/>
  <c r="BK414"/>
  <c r="J414"/>
  <c r="J113"/>
  <c r="BK607"/>
  <c r="J607"/>
  <c r="J119"/>
  <c r="BK702"/>
  <c r="J702"/>
  <c r="J124"/>
  <c r="BK693"/>
  <c r="J693"/>
  <c r="J123"/>
  <c r="BK295"/>
  <c r="BK294"/>
  <c r="J294"/>
  <c r="J103"/>
  <c r="BK352"/>
  <c r="J352"/>
  <c r="J109"/>
  <c r="BK690"/>
  <c r="J690"/>
  <c r="J122"/>
  <c r="BE156"/>
  <c r="BE260"/>
  <c r="BE296"/>
  <c r="BE412"/>
  <c r="BE518"/>
  <c r="BE627"/>
  <c r="BE654"/>
  <c r="J137"/>
  <c r="BE214"/>
  <c r="BE315"/>
  <c r="BE441"/>
  <c r="BE500"/>
  <c r="BE528"/>
  <c r="BE577"/>
  <c r="BE619"/>
  <c r="BE652"/>
  <c r="BE337"/>
  <c r="BE356"/>
  <c r="BE388"/>
  <c r="BE407"/>
  <c r="BE415"/>
  <c r="BE467"/>
  <c r="BE608"/>
  <c r="BE636"/>
  <c r="BE655"/>
  <c r="BE672"/>
  <c r="F90"/>
  <c r="BE152"/>
  <c r="BE282"/>
  <c r="BE308"/>
  <c r="BE348"/>
  <c r="BE435"/>
  <c r="BE452"/>
  <c r="BE178"/>
  <c r="BE351"/>
  <c r="BE386"/>
  <c r="BE480"/>
  <c r="BE489"/>
  <c r="BE196"/>
  <c r="BE275"/>
  <c r="BE287"/>
  <c r="BE377"/>
  <c r="BE413"/>
  <c r="BE421"/>
  <c r="BE445"/>
  <c r="BE486"/>
  <c r="BE490"/>
  <c r="F139"/>
  <c r="BE298"/>
  <c r="BE397"/>
  <c r="J140"/>
  <c r="BE187"/>
  <c r="BE205"/>
  <c r="BE227"/>
  <c r="BE253"/>
  <c r="BE270"/>
  <c r="BE344"/>
  <c r="BE361"/>
  <c r="BE418"/>
  <c r="BE427"/>
  <c r="BE146"/>
  <c r="BE160"/>
  <c r="BE172"/>
  <c r="BE293"/>
  <c r="BE303"/>
  <c r="BE366"/>
  <c r="BE368"/>
  <c r="BE425"/>
  <c r="BE482"/>
  <c r="BE263"/>
  <c r="BE276"/>
  <c r="BE346"/>
  <c r="BE429"/>
  <c r="BE475"/>
  <c r="BE163"/>
  <c r="BE240"/>
  <c r="BE256"/>
  <c r="BE320"/>
  <c r="BE334"/>
  <c r="BE437"/>
  <c r="BE459"/>
  <c r="BE488"/>
  <c r="BE598"/>
  <c r="BE613"/>
  <c r="BE658"/>
  <c r="BE691"/>
  <c r="BE694"/>
  <c r="BE703"/>
  <c r="BE177"/>
  <c r="BE312"/>
  <c r="BE330"/>
  <c r="BE345"/>
  <c r="BE353"/>
  <c r="BE405"/>
  <c r="BE457"/>
  <c r="BE498"/>
  <c r="BE556"/>
  <c r="BE606"/>
  <c r="BE644"/>
  <c r="BE665"/>
  <c r="J32"/>
  <c i="1" r="AW95"/>
  <c i="2" r="F34"/>
  <c i="1" r="BC95"/>
  <c r="BC94"/>
  <c r="AY94"/>
  <c i="2" r="F35"/>
  <c i="1" r="BD95"/>
  <c r="BD94"/>
  <c r="W33"/>
  <c i="2" r="F32"/>
  <c i="1" r="BA95"/>
  <c r="BA94"/>
  <c r="W30"/>
  <c i="2" r="F33"/>
  <c i="1" r="BB95"/>
  <c r="BB94"/>
  <c r="AX94"/>
  <c i="2" l="1" r="R144"/>
  <c r="P354"/>
  <c r="P143"/>
  <c i="1" r="AU95"/>
  <c i="2" r="T354"/>
  <c r="T161"/>
  <c r="T144"/>
  <c r="T143"/>
  <c r="R354"/>
  <c r="BK354"/>
  <c r="J354"/>
  <c r="J110"/>
  <c r="BK161"/>
  <c r="J161"/>
  <c r="J99"/>
  <c r="BK144"/>
  <c r="J144"/>
  <c r="J95"/>
  <c r="J295"/>
  <c r="J104"/>
  <c r="J355"/>
  <c r="J111"/>
  <c i="1" r="W31"/>
  <c r="W32"/>
  <c r="AW94"/>
  <c r="AK30"/>
  <c i="2" r="F31"/>
  <c i="1" r="AZ95"/>
  <c r="AZ94"/>
  <c r="W29"/>
  <c i="2" r="J31"/>
  <c i="1" r="AV95"/>
  <c r="AT95"/>
  <c r="AU94"/>
  <c i="2" l="1" r="R143"/>
  <c r="BK143"/>
  <c r="J143"/>
  <c i="1" r="AV94"/>
  <c r="AK29"/>
  <c i="2" r="J28"/>
  <c i="1" r="AG95"/>
  <c r="AG94"/>
  <c r="AK26"/>
  <c i="2" l="1" r="J37"/>
  <c r="J94"/>
  <c i="1" r="AN95"/>
  <c r="AK3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<sst xmlns="http://schemas.openxmlformats.org/spreadsheetml/2006/main">
  <si>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</si>
  <si>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</si>
  <si>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</si>
  <si>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</si>
  <si>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{ef68bdb6-35d6-4c95-a804-fda3ba66f0f6}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</si>
  <si>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</si>
  <si>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</si>
  <si>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</si>
  <si>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</si>
  <si>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</si>
  <si>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</si>
  <si>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</si>
  <si>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</si>
  <si>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</si>
  <si>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25CL302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</si>
  <si>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</si>
  <si>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</si>
  <si>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Gymnázium Moravský Krumlov</t>
  </si>
  <si>
    <t>KSO:</t>
  </si>
  <si>
    <t>CC-CZ:</t>
  </si>
  <si>
    <t>Místo:</t>
  </si>
  <si>
    <t>Moravský Krumlov</t>
  </si>
  <si>
    <t>Datum:</t>
  </si>
  <si>
    <t>5. 2. 2025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</si>
  <si>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</si>
  <si>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</si>
  <si>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</si>
  <si>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</si>
  <si>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</si>
  <si>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</si>
  <si>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</si>
  <si>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 xml:space="preserve">Ing. Radek Paterný </t>
  </si>
  <si>
    <t>True</t>
  </si>
  <si>
    <t>Zpracovatel:</t>
  </si>
  <si>
    <t>Poznámka:</t>
  </si>
  <si>
    <t>Rozpočet slouží výhradně a pouze pro výběr zhotovitele. Množství v položkách je předpokládané a řídí se po vzoru vyhláškou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označené D+M (dodávka + montáž) se oceňují včetně dopravy a přesunu hmot._x000d_
_x000d_
Poznámky k souborům cen Cenové soustavy ÚRS jsou uvedeny na: https://podminky.urs.cz/home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</si>
  <si>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</si>
  <si>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</si>
  <si>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</si>
  <si>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</si>
  <si>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</si>
  <si>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</si>
  <si>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</si>
  <si>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</si>
  <si>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</si>
  <si>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</si>
  <si>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</si>
  <si>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</si>
  <si>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</si>
  <si>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</si>
  <si>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</si>
  <si>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</si>
  <si>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</si>
  <si>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</si>
  <si>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</si>
  <si>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</si>
  <si>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</si>
  <si>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</si>
  <si>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</si>
  <si>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</si>
  <si>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</si>
  <si>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</si>
  <si>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</si>
  <si>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</si>
  <si>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</si>
  <si>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</si>
  <si>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</si>
  <si>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</si>
  <si>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</si>
  <si>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</si>
  <si>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</si>
  <si>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</si>
  <si>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</si>
  <si>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</si>
  <si>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</si>
  <si>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</si>
  <si>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</si>
  <si>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</si>
  <si>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</si>
  <si>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</si>
  <si>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</si>
  <si>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</si>
  <si>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</si>
  <si>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podlaha_dlažba_pl</t>
  </si>
  <si>
    <t>m2</t>
  </si>
  <si>
    <t>25,07</t>
  </si>
  <si>
    <t>2</t>
  </si>
  <si>
    <t>ÚP_malba_pl</t>
  </si>
  <si>
    <t>82,687</t>
  </si>
  <si>
    <t>KRYCÍ LIST SOUPISU PRACÍ</t>
  </si>
  <si>
    <t>ÚP_stěna_pl</t>
  </si>
  <si>
    <t>51,524</t>
  </si>
  <si>
    <t>ÚP_strop_pl</t>
  </si>
  <si>
    <t>31,163</t>
  </si>
  <si>
    <t>HIV_pl</t>
  </si>
  <si>
    <t>HIS_pl</t>
  </si>
  <si>
    <t>6,366</t>
  </si>
  <si>
    <t xml:space="preserve">Rozpočet slouží výhradně a pouze pro výběr zhotovitele. Množství v položkách je předpokládané a řídí se po vzoru vyhláškou č. 169/2016 Sb. Zhotovitel je povinen zkontrolovat rozpočet a doplnit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Veškeré konstrukce se dodávají jako plně funkční celek. Položky označené D+M (dodávka + montáž) se oceňují včetně dopravy a přesunu hmot.  Poznámky k souborům cen Cenové soustavy ÚRS jsou uvedeny na: https://podminky.urs.cz/home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</si>
  <si>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</si>
  <si>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</si>
  <si>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</si>
  <si>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</si>
  <si>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</si>
  <si>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</si>
  <si>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4 - Vodorovné konstrukce</t>
  </si>
  <si>
    <t xml:space="preserve">      41 - Stropy a stropní konstrukce pozemních staveb</t>
  </si>
  <si>
    <t xml:space="preserve">      43 - Schodišťové konstrukce a rampy</t>
  </si>
  <si>
    <t xml:space="preserve">    6 - Úpravy povrchů, podlahy a osazování výplní</t>
  </si>
  <si>
    <t xml:space="preserve">      61 - Úprava povrchů vnitřních</t>
  </si>
  <si>
    <t xml:space="preserve">      63 - Podlahy a podlahové konstrukce</t>
  </si>
  <si>
    <t xml:space="preserve">    8 - Vedení trubní dálková a přípojná</t>
  </si>
  <si>
    <t xml:space="preserve">    9 - Ostatní konstrukce a práce, bourání</t>
  </si>
  <si>
    <t xml:space="preserve">      94 - Lešení a stavební výtahy</t>
  </si>
  <si>
    <t xml:space="preserve">      96 - Bourání konstrukcí</t>
  </si>
  <si>
    <t xml:space="preserve">      97 - Prorážení otvorů a ostatní bourací práce</t>
  </si>
  <si>
    <t xml:space="preserve">      98 - Demolice a sanace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</si>
  <si>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</si>
  <si>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</si>
  <si>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</si>
  <si>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</si>
  <si>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713 - Izolace tepelné</t>
  </si>
  <si>
    <t xml:space="preserve">    741 - Elektroinstalace - silnoproud</t>
  </si>
  <si>
    <t xml:space="preserve">    751 - Vzduchotechnika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</si>
  <si>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</si>
  <si>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</si>
  <si>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</si>
  <si>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773 - Podlahy z litého teraca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</si>
  <si>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</si>
  <si>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</si>
  <si>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</si>
  <si>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</si>
  <si>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OST - Ostatní</t>
  </si>
  <si>
    <t>VRN - Vedlejší rozpočtové náklady</t>
  </si>
  <si>
    <t xml:space="preserve">VP -   Vícepráce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</si>
  <si>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</si>
  <si>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</si>
  <si>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</si>
  <si>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</si>
  <si>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</si>
  <si>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</si>
  <si>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</si>
  <si>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</si>
  <si>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</si>
  <si>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</si>
  <si>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</si>
  <si>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</si>
  <si>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</si>
  <si>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</si>
  <si>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</si>
  <si>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</si>
  <si>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4</t>
  </si>
  <si>
    <t>Vodorovné konstrukce</t>
  </si>
  <si>
    <t>K</t>
  </si>
  <si>
    <t>411388531</t>
  </si>
  <si>
    <t>Zabetonování otvorů pl do 1 m2 ve stropech</t>
  </si>
  <si>
    <t>m3</t>
  </si>
  <si>
    <t>1284884399</t>
  </si>
  <si>
    <t>VV</t>
  </si>
  <si>
    <t>Zabetonování prosvětlovacího světlíku (dl * š * tl)</t>
  </si>
  <si>
    <t>(1,10*0,67)*0,13</t>
  </si>
  <si>
    <t>Součet</t>
  </si>
  <si>
    <t>41</t>
  </si>
  <si>
    <t>Stropy a stropní konstrukce pozemních staveb</t>
  </si>
  <si>
    <t>43</t>
  </si>
  <si>
    <t>Schodišťové konstrukce a rampy</t>
  </si>
  <si>
    <t>430321414</t>
  </si>
  <si>
    <t>Schodišťová konstrukce a rampa ze ŽB tř. C 25/30</t>
  </si>
  <si>
    <t>3</t>
  </si>
  <si>
    <t>-2076950328</t>
  </si>
  <si>
    <t>Vytvoření nového nástupního betonového stupně (pl)</t>
  </si>
  <si>
    <t>1,00</t>
  </si>
  <si>
    <t>434351145</t>
  </si>
  <si>
    <t>Zřízení bednění stupňů křivočarých schodišť</t>
  </si>
  <si>
    <t>877394385</t>
  </si>
  <si>
    <t>Vytvoření nového nástupního betonového stupně - bednění (pl)</t>
  </si>
  <si>
    <t>434351146</t>
  </si>
  <si>
    <t>Odstranění bednění stupňů křivočarých schodišť</t>
  </si>
  <si>
    <t>-1098335270</t>
  </si>
  <si>
    <t>6</t>
  </si>
  <si>
    <t>Úpravy povrchů, podlahy a osazování výplní</t>
  </si>
  <si>
    <t>61</t>
  </si>
  <si>
    <t>Úprava povrchů vnitřních</t>
  </si>
  <si>
    <t>5</t>
  </si>
  <si>
    <t>611131101</t>
  </si>
  <si>
    <t>Cementový postřik vnitřních stropů nanášený celoplošně ručně</t>
  </si>
  <si>
    <t>40734340</t>
  </si>
  <si>
    <t>Souvrství úpravy povrchů - penetrace pod jádrovou omítku (pl)</t>
  </si>
  <si>
    <t>(ÚP_strop_pl)</t>
  </si>
  <si>
    <t>FIG</t>
  </si>
  <si>
    <t>Rozpad figury: ÚP_strop_pl</t>
  </si>
  <si>
    <t>Souvrství úpravy povrchů - jádrová omítka (dl * š)</t>
  </si>
  <si>
    <t xml:space="preserve">0.02 - SKLAD UČEBNIC </t>
  </si>
  <si>
    <t>(7,83)*3,98</t>
  </si>
  <si>
    <t>611321111</t>
  </si>
  <si>
    <t>Vápenocementová omítka hrubá jednovrstvá zatřená vnitřních stropů rovných nanášená ručně</t>
  </si>
  <si>
    <t>-1965062959</t>
  </si>
  <si>
    <t>7</t>
  </si>
  <si>
    <t>611321191</t>
  </si>
  <si>
    <t>Příplatek k vápenocementové omítce vnitřních stropů za každých dalších 5 mm tloušťky ručně</t>
  </si>
  <si>
    <t>-610486520</t>
  </si>
  <si>
    <t>8</t>
  </si>
  <si>
    <t>611142001</t>
  </si>
  <si>
    <t>Pletivo sklovláknité vnitřních stropů vtlačené do tmelu</t>
  </si>
  <si>
    <t>1333982131</t>
  </si>
  <si>
    <t>Souvrství úpravy povrchů - lepidlo + perlinka (pl)</t>
  </si>
  <si>
    <t>9</t>
  </si>
  <si>
    <t>611131121</t>
  </si>
  <si>
    <t>Penetrační disperzní nátěr vnitřních stropů nanášený ručně</t>
  </si>
  <si>
    <t>-1560096578</t>
  </si>
  <si>
    <t>Souvrství úpravy povrchů - penetrace pod štuk (pl)</t>
  </si>
  <si>
    <t>10</t>
  </si>
  <si>
    <t>611321131</t>
  </si>
  <si>
    <t>Vápenocementový štuk vnitřních rovných stropů tloušťky do 3 mm</t>
  </si>
  <si>
    <t>-280639013</t>
  </si>
  <si>
    <t>Souvrství úpravy povrchů - štuk (pl)</t>
  </si>
  <si>
    <t>11</t>
  </si>
  <si>
    <t>612321111</t>
  </si>
  <si>
    <t>Vápenocementová omítka hrubá jednovrstvá zatřená vnitřních stěn nanášená ručně</t>
  </si>
  <si>
    <t>-886012630</t>
  </si>
  <si>
    <t>Souvrství úpravy povrchů - jádrová omítka (dl * v) - ovory (š * v * p)</t>
  </si>
  <si>
    <t>(3,98)*1,94</t>
  </si>
  <si>
    <t>(15,76)*2</t>
  </si>
  <si>
    <t>(1,07+2,14*2)*0,33</t>
  </si>
  <si>
    <t>(3,98)*3,19</t>
  </si>
  <si>
    <t>-(1,05*2,075)</t>
  </si>
  <si>
    <t>612142001</t>
  </si>
  <si>
    <t>Pletivo sklovláknité vnitřních stěn vtlačené do tmelu</t>
  </si>
  <si>
    <t>-603505173</t>
  </si>
  <si>
    <t>(ÚP_stěna_pl)</t>
  </si>
  <si>
    <t>Rozpad figury: ÚP_stěna_pl</t>
  </si>
  <si>
    <t>13</t>
  </si>
  <si>
    <t>612131121</t>
  </si>
  <si>
    <t>Penetrační disperzní nátěr vnitřních stěn nanášený ručně</t>
  </si>
  <si>
    <t>1054600406</t>
  </si>
  <si>
    <t>14</t>
  </si>
  <si>
    <t>612321131</t>
  </si>
  <si>
    <t>Vápenocementový štuk vnitřních stěn tloušťky do 3 mm</t>
  </si>
  <si>
    <t>1491993357</t>
  </si>
  <si>
    <t>15</t>
  </si>
  <si>
    <t>619991011</t>
  </si>
  <si>
    <t>Obalení samostatných konstrukcí a prvků PE fólií</t>
  </si>
  <si>
    <t>-295475444</t>
  </si>
  <si>
    <t>(1,05*2,075)</t>
  </si>
  <si>
    <t>16</t>
  </si>
  <si>
    <t>622143003</t>
  </si>
  <si>
    <t>Montáž omítkových plastových nebo pozinkovaných rohových profilů</t>
  </si>
  <si>
    <t>m</t>
  </si>
  <si>
    <t>902213333</t>
  </si>
  <si>
    <t>(1,07+2,14*2)</t>
  </si>
  <si>
    <t>(3,98)*5</t>
  </si>
  <si>
    <t>17</t>
  </si>
  <si>
    <t>M</t>
  </si>
  <si>
    <t>55343021</t>
  </si>
  <si>
    <t>profil rohový Pz s kulatou hlavou pro vnitřní omítky tl 12mm</t>
  </si>
  <si>
    <t>1782399221</t>
  </si>
  <si>
    <t>25,25*1,05 'Přepočtené koeficientem množství</t>
  </si>
  <si>
    <t>63</t>
  </si>
  <si>
    <t>Podlahy a podlahové konstrukce</t>
  </si>
  <si>
    <t>18</t>
  </si>
  <si>
    <t>631311131</t>
  </si>
  <si>
    <t>Doplnění dosavadních mazanin betonem prostým plochy do 1 m2 tloušťky přes 80 mm</t>
  </si>
  <si>
    <t>-705763541</t>
  </si>
  <si>
    <t>Zabetonování stávající čistící zóny (pl * tl)</t>
  </si>
  <si>
    <t xml:space="preserve">vstupní schodiště </t>
  </si>
  <si>
    <t>(3,02*0,55)*0,125</t>
  </si>
  <si>
    <t>vyrovnávací schody u tělocvičny</t>
  </si>
  <si>
    <t>(1,00*0,55)*0,125</t>
  </si>
  <si>
    <t>19</t>
  </si>
  <si>
    <t>631311115</t>
  </si>
  <si>
    <t>Mazanina tl přes 50 do 80 mm z betonu prostého bez zvýšených nároků na prostředí tř. C 20/25</t>
  </si>
  <si>
    <t>-1681595675</t>
  </si>
  <si>
    <t>Souvrství podlahy - betonová mazanina tl. 70 mm (pl * tl)</t>
  </si>
  <si>
    <t>(25,07)*0,07</t>
  </si>
  <si>
    <t>20</t>
  </si>
  <si>
    <t>631319011</t>
  </si>
  <si>
    <t>Příplatek k mazanině tl přes 50 do 80 mm za přehlazení povrchu</t>
  </si>
  <si>
    <t>1234977701</t>
  </si>
  <si>
    <t>631362021</t>
  </si>
  <si>
    <t>Výztuž mazanin svařovanými sítěmi Kari</t>
  </si>
  <si>
    <t>t</t>
  </si>
  <si>
    <t>-9553682</t>
  </si>
  <si>
    <t>Souvrství podlahy - betonová mazanina tl. 70 mm - výztuž (pl * m * p vrstev) (m = 5,398 kg/m2)</t>
  </si>
  <si>
    <t xml:space="preserve">KARI síť 8/15/2x3m (KY 50) (m = 32,39 kg/ks) </t>
  </si>
  <si>
    <t>(25,07)*(5,398*1,30/1000)*1</t>
  </si>
  <si>
    <t>22</t>
  </si>
  <si>
    <t>632481215</t>
  </si>
  <si>
    <t>Separační vrstva z geotextilie</t>
  </si>
  <si>
    <t>-1250214635</t>
  </si>
  <si>
    <t>Souvrství podlahy - separační vrstva (pl)</t>
  </si>
  <si>
    <t>23</t>
  </si>
  <si>
    <t>634112126</t>
  </si>
  <si>
    <t>Obvodová dilatace podlahovým páskem z pěnového PE s fólií mezi stěnou a mazaninou nebo potěrem v 100 mm</t>
  </si>
  <si>
    <t>-848902415</t>
  </si>
  <si>
    <t>Souvrství podlahy - obvodová dilatace (dl)</t>
  </si>
  <si>
    <t>21,22</t>
  </si>
  <si>
    <t>Vedení trubní dálková a přípojná</t>
  </si>
  <si>
    <t>24</t>
  </si>
  <si>
    <t>899101211</t>
  </si>
  <si>
    <t>Demontáž poklopů litinových nebo ocelových včetně rámů hmotnosti do 50 kg</t>
  </si>
  <si>
    <t>kus</t>
  </si>
  <si>
    <t>1134167825</t>
  </si>
  <si>
    <t>Ostatní konstrukce a práce, bourání</t>
  </si>
  <si>
    <t>94</t>
  </si>
  <si>
    <t>Lešení a stavební výtahy</t>
  </si>
  <si>
    <t>25</t>
  </si>
  <si>
    <t>949101111</t>
  </si>
  <si>
    <t>Lešení pomocné pro objekty pozemních staveb s lešeňovou podlahou v do 1,9 m zatížení do 150 kg/m2</t>
  </si>
  <si>
    <t>-1173171064</t>
  </si>
  <si>
    <t>96</t>
  </si>
  <si>
    <t>Bourání konstrukcí</t>
  </si>
  <si>
    <t>26</t>
  </si>
  <si>
    <t>963022819</t>
  </si>
  <si>
    <t>Bourání kamenných schodišťových stupňů zhotovených na místě</t>
  </si>
  <si>
    <t>413254331</t>
  </si>
  <si>
    <t>Pozn. 15 - odstranění provizorně vytvořeného stupně z pískovcového kamene (dl)</t>
  </si>
  <si>
    <t>(0,585) "š. 290 mm</t>
  </si>
  <si>
    <t>(2,35) "š. 300 mm"</t>
  </si>
  <si>
    <t>27</t>
  </si>
  <si>
    <t>965043341</t>
  </si>
  <si>
    <t>Bourání podkladů pod dlažby betonových s potěrem nebo teracem tl do 100 mm pl přes 4 m2</t>
  </si>
  <si>
    <t>-450895002</t>
  </si>
  <si>
    <t>Vybourání podlahy na podkladní desku (pl * tl)</t>
  </si>
  <si>
    <t>(4,48)*3,98*0,075</t>
  </si>
  <si>
    <t>(1,07)*0,33*0,075</t>
  </si>
  <si>
    <t>28</t>
  </si>
  <si>
    <t>965043441</t>
  </si>
  <si>
    <t>Bourání podkladů pod dlažby betonových s potěrem nebo teracem tl do 150 mm pl přes 4 m2</t>
  </si>
  <si>
    <t>-757824174</t>
  </si>
  <si>
    <t>(1,82)*3,98*0,175</t>
  </si>
  <si>
    <t>29</t>
  </si>
  <si>
    <t>96-D-01</t>
  </si>
  <si>
    <t>Odstranění výplně otvoru/prosvětlovacího světlíku, rozměr: 670x1100 mm</t>
  </si>
  <si>
    <t>-1006535643</t>
  </si>
  <si>
    <t>P</t>
  </si>
  <si>
    <t xml:space="preserve">Poznámka k položce:_x000d_
- světlík tvořen 15-ti skleněnými dlaždicemi vsazených do betonových žebírek </t>
  </si>
  <si>
    <t>97</t>
  </si>
  <si>
    <t>Prorážení otvorů a ostatní bourací práce</t>
  </si>
  <si>
    <t>30</t>
  </si>
  <si>
    <t>978011191</t>
  </si>
  <si>
    <t>Otlučení (osekání) vnitřní vápenné nebo vápenocementové omítky stropů v rozsahu přes 50 do 100 %</t>
  </si>
  <si>
    <t>639075922</t>
  </si>
  <si>
    <t>Odstranění omítek až na nosnou konstrukci (dl * š) - otvor (dl * š)</t>
  </si>
  <si>
    <t>-(1,09*0,67)</t>
  </si>
  <si>
    <t>31</t>
  </si>
  <si>
    <t>978013191</t>
  </si>
  <si>
    <t>Otlučení (osekání) vnitřní vápenné nebo vápenocementové omítky stěn v rozsahu přes 50 do 100 %</t>
  </si>
  <si>
    <t>-976690746</t>
  </si>
  <si>
    <t>Odstranění omítek až na nosnou konstrukci (dl * v) - ovory (š * v * p)</t>
  </si>
  <si>
    <t>98</t>
  </si>
  <si>
    <t>Demolice a sanace</t>
  </si>
  <si>
    <t>32</t>
  </si>
  <si>
    <t>985331213</t>
  </si>
  <si>
    <t>Dodatečné vlepování betonářské výztuže D 12 mm do chemické malty včetně vyvrtání otvoru</t>
  </si>
  <si>
    <t>-1012853661</t>
  </si>
  <si>
    <t>Do původního posledního stupně bude navrtána a na chemickou kotvu přilepena výztuž pro vytvoření nového nástupního betonové stupně (dl)</t>
  </si>
  <si>
    <t>5,00</t>
  </si>
  <si>
    <t>33</t>
  </si>
  <si>
    <t>13021013</t>
  </si>
  <si>
    <t>tyč ocelová kruhová žebírková DIN 488 jakost B500B (10 505) výztuž do betonu D 12mm</t>
  </si>
  <si>
    <t>1099736076</t>
  </si>
  <si>
    <t>Poznámka k položce:_x000d_
Hmotnost: 0,89 kg/m</t>
  </si>
  <si>
    <t>5*0,00091 'Přepočtené koeficientem množství</t>
  </si>
  <si>
    <t>34</t>
  </si>
  <si>
    <t>985441114</t>
  </si>
  <si>
    <t>Přídavná šroubovitá nerezová výztuž 1 táhlo D 10 mm v drážce v cihelném zdivu hl do 70 mm</t>
  </si>
  <si>
    <t>-446865489</t>
  </si>
  <si>
    <t>Sešití popraskané stěny - helikální výztuž (dl)</t>
  </si>
  <si>
    <t xml:space="preserve">- trhlina vedoucí ze stropu od stropního prověstlovacího světlíku přecházející na svislé zdivo </t>
  </si>
  <si>
    <t>3,00</t>
  </si>
  <si>
    <t>997</t>
  </si>
  <si>
    <t>Přesun sutě</t>
  </si>
  <si>
    <t>35</t>
  </si>
  <si>
    <t>997013211</t>
  </si>
  <si>
    <t>Vnitrostaveništní doprava suti a vybouraných hmot pro budovy v do 6 m ručně</t>
  </si>
  <si>
    <t>1525324759</t>
  </si>
  <si>
    <t>36</t>
  </si>
  <si>
    <t>997013501</t>
  </si>
  <si>
    <t>Odvoz suti a vybouraných hmot na skládku nebo meziskládku do 1 km se složením</t>
  </si>
  <si>
    <t>929416621</t>
  </si>
  <si>
    <t>37</t>
  </si>
  <si>
    <t>997013509</t>
  </si>
  <si>
    <t>Příplatek k odvozu suti a vybouraných hmot na skládku ZKD 1 km přes 1 km</t>
  </si>
  <si>
    <t>279531942</t>
  </si>
  <si>
    <t>10,217*14 'Přepočtené koeficientem množství</t>
  </si>
  <si>
    <t>38</t>
  </si>
  <si>
    <t>997013869</t>
  </si>
  <si>
    <t>Poplatek za uložení stavebního odpadu na recyklační skládce (skládkovné) ze směsí betonu, cihel a keramických výrobků kód odpadu 17 01 07</t>
  </si>
  <si>
    <t>1654946988</t>
  </si>
  <si>
    <t>0,329+2,999+2,79+3,892</t>
  </si>
  <si>
    <t>39</t>
  </si>
  <si>
    <t>997013871</t>
  </si>
  <si>
    <t>Poplatek za uložení stavebního odpadu na recyklační skládce (skládkovné) směsného stavebního a demoličního kód odpadu 17 09 04</t>
  </si>
  <si>
    <t>-666175378</t>
  </si>
  <si>
    <t>998</t>
  </si>
  <si>
    <t>Přesun hmot</t>
  </si>
  <si>
    <t>40</t>
  </si>
  <si>
    <t>998018001</t>
  </si>
  <si>
    <t>Přesun hmot pro budovy ruční pro budovy v do 6 m</t>
  </si>
  <si>
    <t>18453002</t>
  </si>
  <si>
    <t>PSV</t>
  </si>
  <si>
    <t>Práce a dodávky PSV</t>
  </si>
  <si>
    <t>711</t>
  </si>
  <si>
    <t>Izolace proti vodě, vlhkosti a plynům</t>
  </si>
  <si>
    <t>711111001</t>
  </si>
  <si>
    <t>Provedení izolace proti zemní vlhkosti vodorovné za studena nátěrem penetračním</t>
  </si>
  <si>
    <t>-547544270</t>
  </si>
  <si>
    <t>Souvrství podlahy - asfaltová penetrace (pl)</t>
  </si>
  <si>
    <t>42</t>
  </si>
  <si>
    <t>711112001</t>
  </si>
  <si>
    <t>Provedení izolace proti zemní vlhkosti svislé za studena nátěrem penetračním</t>
  </si>
  <si>
    <t>1766776657</t>
  </si>
  <si>
    <t>Souvrství podlahy - asfaltová penetrace - svislá (dl * v)</t>
  </si>
  <si>
    <t>(21,22)*0,30</t>
  </si>
  <si>
    <t>11163153</t>
  </si>
  <si>
    <t>emulze asfaltová penetrační</t>
  </si>
  <si>
    <t>litr</t>
  </si>
  <si>
    <t>-971238681</t>
  </si>
  <si>
    <t>31,436*0,35 'Přepočtené koeficientem množství</t>
  </si>
  <si>
    <t>44</t>
  </si>
  <si>
    <t>711141559</t>
  </si>
  <si>
    <t>Provedení izolace proti zemní vlhkosti pásy přitavením vodorovné NAIP</t>
  </si>
  <si>
    <t>1042409803</t>
  </si>
  <si>
    <t>Souvrství podlahy - hydroizolace (pl * p vrstev)</t>
  </si>
  <si>
    <t>(HIV_pl)*2</t>
  </si>
  <si>
    <t>Rozpad figury: HIV_pl</t>
  </si>
  <si>
    <t>45</t>
  </si>
  <si>
    <t>711142559</t>
  </si>
  <si>
    <t>Provedení izolace proti zemní vlhkosti pásy přitavením svislé NAIP</t>
  </si>
  <si>
    <t>580927377</t>
  </si>
  <si>
    <t>Souvrství podlahy - hydroizolace - svislá (pl * p vrstev)</t>
  </si>
  <si>
    <t>(HIS_pl)*2</t>
  </si>
  <si>
    <t>Rozpad figury: HIS_pl</t>
  </si>
  <si>
    <t>46</t>
  </si>
  <si>
    <t>DEK.1010151880</t>
  </si>
  <si>
    <t>GLASTEK 40 SPECIAL MINERAL (role/7,5m2)</t>
  </si>
  <si>
    <t>-434557500</t>
  </si>
  <si>
    <t>62,872*1,2 'Přepočtené koeficientem množství</t>
  </si>
  <si>
    <t>47</t>
  </si>
  <si>
    <t>711161232.DRK</t>
  </si>
  <si>
    <t>Izolace proti zemní vlhkosti nopovou fólií s integrovanou mřížkou svislá, výška nopu 8,0 mm, tl do 0,6 mm DELTA - PT</t>
  </si>
  <si>
    <t>1266331571</t>
  </si>
  <si>
    <t>Souvrství úpravy povrchů - sanační systém DELTA - PT (dl * v) - ovory (š * v * p)</t>
  </si>
  <si>
    <t>48</t>
  </si>
  <si>
    <t>711161384.DRK</t>
  </si>
  <si>
    <t>Izolace proti zemní vlhkosti nopovou fólií ukončení provětrávací lištou DELTA - PT PROFIL</t>
  </si>
  <si>
    <t>-1159681130</t>
  </si>
  <si>
    <t>Systémový odvětrací profil DELTA - PT PROFIL (dl)</t>
  </si>
  <si>
    <t>0.02 - SKLAD UČEBNIC</t>
  </si>
  <si>
    <t xml:space="preserve">u podlahy </t>
  </si>
  <si>
    <t xml:space="preserve">u stropu </t>
  </si>
  <si>
    <t>49</t>
  </si>
  <si>
    <t>998711201</t>
  </si>
  <si>
    <t>Přesun hmot procentní pro izolace proti vodě, vlhkosti a plynům v objektech v do 6 m</t>
  </si>
  <si>
    <t>%</t>
  </si>
  <si>
    <t>807300913</t>
  </si>
  <si>
    <t>713</t>
  </si>
  <si>
    <t>Izolace tepelné</t>
  </si>
  <si>
    <t>50</t>
  </si>
  <si>
    <t>713121111</t>
  </si>
  <si>
    <t>Montáž izolace tepelné podlah volně kladenými rohožemi, pásy, dílci, deskami 1 vrstva</t>
  </si>
  <si>
    <t>-832671112</t>
  </si>
  <si>
    <t>Souvrství podlahy - TI EPS 150 S tl. 80 mm (pl)</t>
  </si>
  <si>
    <t>51</t>
  </si>
  <si>
    <t>28376421</t>
  </si>
  <si>
    <t>deska XPS hrana polodrážková a hladký povrch 300kPA λ=0,035 tl 80mm</t>
  </si>
  <si>
    <t>-809975934</t>
  </si>
  <si>
    <t>52</t>
  </si>
  <si>
    <t>998713201</t>
  </si>
  <si>
    <t>Přesun hmot procentní pro izolace tepelné v objektech v do 6 m</t>
  </si>
  <si>
    <t>-1459015338</t>
  </si>
  <si>
    <t>741</t>
  </si>
  <si>
    <t>Elektroinstalace - silnoproud</t>
  </si>
  <si>
    <t>53</t>
  </si>
  <si>
    <t>741-01</t>
  </si>
  <si>
    <t xml:space="preserve">Výměna elektroinstalace ve skladu učebnic </t>
  </si>
  <si>
    <t>Soubor</t>
  </si>
  <si>
    <t>-1631020447</t>
  </si>
  <si>
    <t xml:space="preserve">Poznámka k položce:_x000d_
V rámci sanačních prací dojde preventivně k výměně současné elektroinstalace v místnosti a bude dále _x000d_
rozšířena o další elektrické zásuvky a zařízení. Dále dojde na výměnu stávajícího osvětlení za nové. </t>
  </si>
  <si>
    <t>751</t>
  </si>
  <si>
    <t>Vzduchotechnika</t>
  </si>
  <si>
    <t>54</t>
  </si>
  <si>
    <t>751-01</t>
  </si>
  <si>
    <t xml:space="preserve">Zajištění odvětrání místnosti skladu učebnic </t>
  </si>
  <si>
    <t>935268354</t>
  </si>
  <si>
    <t xml:space="preserve">Poznámka k položce:_x000d_
V současnosti se nachází v místnosti skladu učebnic stávající odvětrávací potrubí zakončené větrací _x000d_
mřížkou. Při poslední rekonstrukci střechy došlo k úpravám, které mohli zapříčinit zaslepení vyústění _x000d_
tohoto potrubí nad střešní rovinu.  _x000d_
V rámci sanačních prací bude nutné zajistit dostatečné odvětrání místnosti. To bude docíleno použitím _x000d_
stávajícího odvětrávacího potrubí. Na toto potrubí bude nad střechou osazen nový komínek pro střechu.  _x000d_
Předpokládá se, že je v současné době stále vyvedeno nad střešní rovinu. V případě zjištění, že potrubí _x000d_
již neústí nad střešní rovinu, bude nutné přehodnotit řešení odvětrání. _x000d_
Finální rozhodnutí řešení bude provedeno na základě průzkumu stavu potrubí a jeho vyústění nad _x000d_
střešní rovinu. </t>
  </si>
  <si>
    <t>766</t>
  </si>
  <si>
    <t>Konstrukce truhlářské</t>
  </si>
  <si>
    <t>55</t>
  </si>
  <si>
    <t>766691915</t>
  </si>
  <si>
    <t>Vyvěšení nebo zavěšení dřevěných křídel dveří pl přes 2 m2</t>
  </si>
  <si>
    <t>-2004809300</t>
  </si>
  <si>
    <t>Demontáž stávajícího dveřního křídla (p)</t>
  </si>
  <si>
    <t>"rozměr: 1050x2075 mm" 1</t>
  </si>
  <si>
    <t>56</t>
  </si>
  <si>
    <t>766-01</t>
  </si>
  <si>
    <t>D+M nové dveřní křídlo s větrací mřížkou včetně kování a veškerého příslušenství (dle PD)</t>
  </si>
  <si>
    <t>1347878111</t>
  </si>
  <si>
    <t>767</t>
  </si>
  <si>
    <t>Konstrukce zámečnické</t>
  </si>
  <si>
    <t>57</t>
  </si>
  <si>
    <t>767-01</t>
  </si>
  <si>
    <t>D+M nový poklop rozdělený na 2 díly, rozměr: 570x940 mm</t>
  </si>
  <si>
    <t>986646088</t>
  </si>
  <si>
    <t>Poznámka k položce:_x000d_
Jeden z dílů bude vzhledem na skutečnost, že prostorem na poklop prochází svislé vodovodní potrubí přizpůsoben tak, aby se dal poklop osadit okolo tohoto potrubí. Vzhledem k rozměrům stávající šachty půjde o rozměrově atypický výrobek.</t>
  </si>
  <si>
    <t>58</t>
  </si>
  <si>
    <t>767531121</t>
  </si>
  <si>
    <t>Osazení zapuštěného rámu z L profilů k čisticím rohožím</t>
  </si>
  <si>
    <t>-1458403570</t>
  </si>
  <si>
    <t xml:space="preserve">vstupní schodiště do budovy </t>
  </si>
  <si>
    <t>(3,02*2+0,55*2)</t>
  </si>
  <si>
    <t>vyrovnávací schody do zádveří u tělocvičny</t>
  </si>
  <si>
    <t>(1,00*2+0,55*2)</t>
  </si>
  <si>
    <t>59</t>
  </si>
  <si>
    <t>69752160</t>
  </si>
  <si>
    <t>rám pro zapuštění profil L-30/30 25/25 20/30 15/30-Al</t>
  </si>
  <si>
    <t>1622498654</t>
  </si>
  <si>
    <t>10,24*1,1 'Přepočtené koeficientem množství</t>
  </si>
  <si>
    <t>60</t>
  </si>
  <si>
    <t>767531212</t>
  </si>
  <si>
    <t>Montáž vstupních kovových nebo plastových rohoží čisticích zón plochy přes 0,5 do 1 m2</t>
  </si>
  <si>
    <t>-1051352161</t>
  </si>
  <si>
    <t>767531214</t>
  </si>
  <si>
    <t>Montáž vstupních kovových nebo plastových rohoží čisticích zón plochy přes 1,5 do 2 m2</t>
  </si>
  <si>
    <t>1215815285</t>
  </si>
  <si>
    <t>62</t>
  </si>
  <si>
    <t>69752001</t>
  </si>
  <si>
    <t>rohož vstupní provedení hliník standard 27 mm</t>
  </si>
  <si>
    <t>593669919</t>
  </si>
  <si>
    <t>(3,02*0,55)</t>
  </si>
  <si>
    <t>(1,00*0,55)</t>
  </si>
  <si>
    <t>2,211*1,1 'Přepočtené koeficientem množství</t>
  </si>
  <si>
    <t>767531811</t>
  </si>
  <si>
    <t>Demontáž vstupních kovových nebo plastových čisticích rohoží</t>
  </si>
  <si>
    <t>-906097758</t>
  </si>
  <si>
    <t>Odstranění stávajícící konstrukce na čištění obuvi, kovová, hl. 150 mm (pl)</t>
  </si>
  <si>
    <t>64</t>
  </si>
  <si>
    <t>998767201</t>
  </si>
  <si>
    <t>Přesun hmot procentní pro zámečnické konstrukce v objektech v do 6 m</t>
  </si>
  <si>
    <t>1404503387</t>
  </si>
  <si>
    <t>771</t>
  </si>
  <si>
    <t>Podlahy z dlaždic</t>
  </si>
  <si>
    <t>65</t>
  </si>
  <si>
    <t>771111011</t>
  </si>
  <si>
    <t>Vysátí podkladu před pokládkou dlažby</t>
  </si>
  <si>
    <t>1909748827</t>
  </si>
  <si>
    <t>(podlaha_dlažba_pl)</t>
  </si>
  <si>
    <t>Rozpad figury: podlaha_dlažba_pl</t>
  </si>
  <si>
    <t>Souvrství podlahy - nášlapná vrstva - keramická dlažba (pl)</t>
  </si>
  <si>
    <t>66</t>
  </si>
  <si>
    <t>771121011</t>
  </si>
  <si>
    <t>Nátěr penetrační na podlahu</t>
  </si>
  <si>
    <t>-745339265</t>
  </si>
  <si>
    <t>67</t>
  </si>
  <si>
    <t>771574413</t>
  </si>
  <si>
    <t>Montáž podlah keramických hladkých lepených cementovým flexibilním lepidlem přes 2 do 4 ks/m2</t>
  </si>
  <si>
    <t>856934089</t>
  </si>
  <si>
    <t>68</t>
  </si>
  <si>
    <t>59761152</t>
  </si>
  <si>
    <t>dlažba keramická slinutá mrazuvzdorná R10/A povrch hladký/matný tl do 10mm přes 2 do 4ks/m2 (dlažba imitující teraco, dlaždice 600x600 mm)</t>
  </si>
  <si>
    <t>-1491428558</t>
  </si>
  <si>
    <t>25,07*1,15 'Přepočtené koeficientem množství</t>
  </si>
  <si>
    <t>69</t>
  </si>
  <si>
    <t>771474113</t>
  </si>
  <si>
    <t>Montáž soklů z dlaždic keramických rovných lepených cementovým flexibilním lepidlem v přes 90 do 120 mm</t>
  </si>
  <si>
    <t>2063186690</t>
  </si>
  <si>
    <t>Kermaický sokl (dl)</t>
  </si>
  <si>
    <t>20,17</t>
  </si>
  <si>
    <t>70</t>
  </si>
  <si>
    <t>59761175</t>
  </si>
  <si>
    <t>sokl keramický mrazuvzdorný povrch hladký/matný tl do 10mm výšky přes 90 do 120mm</t>
  </si>
  <si>
    <t>-222257916</t>
  </si>
  <si>
    <t>20,17*1,15 'Přepočtené koeficientem množství</t>
  </si>
  <si>
    <t>71</t>
  </si>
  <si>
    <t>771591115</t>
  </si>
  <si>
    <t>Podlahy spárování silikonem</t>
  </si>
  <si>
    <t>1057612100</t>
  </si>
  <si>
    <t>72</t>
  </si>
  <si>
    <t>771591184</t>
  </si>
  <si>
    <t>Pracnější řezání podlah z dlaždic keramických rovné</t>
  </si>
  <si>
    <t>862975599</t>
  </si>
  <si>
    <t>73</t>
  </si>
  <si>
    <t>771592011</t>
  </si>
  <si>
    <t>Čištění vnitřních ploch podlah nebo schodišť po položení dlažby chemickými prostředky</t>
  </si>
  <si>
    <t>-1778248348</t>
  </si>
  <si>
    <t>74</t>
  </si>
  <si>
    <t>998771201</t>
  </si>
  <si>
    <t>Přesun hmot procentní pro podlahy z dlaždic v objektech v do 6 m</t>
  </si>
  <si>
    <t>-545235830</t>
  </si>
  <si>
    <t>773</t>
  </si>
  <si>
    <t>Podlahy z litého teraca</t>
  </si>
  <si>
    <t>75</t>
  </si>
  <si>
    <t>773993901</t>
  </si>
  <si>
    <t>Broušení stávající podlahy z litého teraca</t>
  </si>
  <si>
    <t>438304627</t>
  </si>
  <si>
    <t>vstupní schodiště do budovy - zbroušení stupňů do spádu</t>
  </si>
  <si>
    <t>podesta včetně vybroušení 10 - 20 mm horní hrany betonu</t>
  </si>
  <si>
    <t>(8,13)-(1,10*0,67)</t>
  </si>
  <si>
    <t>stupně</t>
  </si>
  <si>
    <t>11,92</t>
  </si>
  <si>
    <t>stupnice</t>
  </si>
  <si>
    <t>(5,86+6,33+6,45+7,27+7,75+7,40+4,59)*0,145</t>
  </si>
  <si>
    <t>Mezisoučet</t>
  </si>
  <si>
    <t>vyrovnávací schody do zádveří u tělocvičny - odstranění vypadaných části nášlapů</t>
  </si>
  <si>
    <t>podesta</t>
  </si>
  <si>
    <t>(5,10)-(1,00*0,55)</t>
  </si>
  <si>
    <t>2,87</t>
  </si>
  <si>
    <t>(2,50+1,68+4,92+5,39)*0,145</t>
  </si>
  <si>
    <t>76</t>
  </si>
  <si>
    <t>773591111</t>
  </si>
  <si>
    <t>Vysátí podlahy před provedením litého teraca</t>
  </si>
  <si>
    <t>1414914656</t>
  </si>
  <si>
    <t>(8,13)</t>
  </si>
  <si>
    <t>77</t>
  </si>
  <si>
    <t>773291113</t>
  </si>
  <si>
    <t>Vysátí schodiště před provedením litého teraca</t>
  </si>
  <si>
    <t>307797905</t>
  </si>
  <si>
    <t>(6,33)*0,30</t>
  </si>
  <si>
    <t>(6,45)*0,30</t>
  </si>
  <si>
    <t>(7,27)*0,30</t>
  </si>
  <si>
    <t>(7,75)*0,30</t>
  </si>
  <si>
    <t>(7,40)*0,30</t>
  </si>
  <si>
    <t>(4,59)*0,30</t>
  </si>
  <si>
    <t>(5,86)*0,145</t>
  </si>
  <si>
    <t>(6,33)*0,145</t>
  </si>
  <si>
    <t>(6,45)*0,145</t>
  </si>
  <si>
    <t>(7,27)*0,145</t>
  </si>
  <si>
    <t>(7,75)*0,145</t>
  </si>
  <si>
    <t>(7,40)*0,145</t>
  </si>
  <si>
    <t>(4,59)*0,145</t>
  </si>
  <si>
    <t>(4,92)*0,16</t>
  </si>
  <si>
    <t>(5,39)*0,16</t>
  </si>
  <si>
    <t>(2,50+1,68)*0,145</t>
  </si>
  <si>
    <t>(4,92)*0,145</t>
  </si>
  <si>
    <t>(5,39)*0,145</t>
  </si>
  <si>
    <t>78</t>
  </si>
  <si>
    <t>773512917</t>
  </si>
  <si>
    <t>Oprava podlahy z přírodního litého teraca tl do 20 mm jednotlivých malých ploch přes 0,50 do 1,00 m2</t>
  </si>
  <si>
    <t>1350834652</t>
  </si>
  <si>
    <t>"((2,35)*0,30)+((0,585)*0,29)" "nový betonový schod" 1</t>
  </si>
  <si>
    <t>"(5,86)*0,145" 1</t>
  </si>
  <si>
    <t>"(6,33)*0,145" 1</t>
  </si>
  <si>
    <t>"(6,45)*0,145" 1</t>
  </si>
  <si>
    <t>"(4,59)*0,145" 1</t>
  </si>
  <si>
    <t>"(2,35+0,29+0,585)*0,16" "nový betonový schod" 1</t>
  </si>
  <si>
    <t>"(4,92)*0,16" 1</t>
  </si>
  <si>
    <t>"(5,39)*0,16" 1</t>
  </si>
  <si>
    <t>"(2,50+1,68)*0,145" 1</t>
  </si>
  <si>
    <t>"(4,92)*0,145" 1</t>
  </si>
  <si>
    <t>"(5,39)*0,145" 1</t>
  </si>
  <si>
    <t>79</t>
  </si>
  <si>
    <t>773512919</t>
  </si>
  <si>
    <t>Oprava podlahy z přírodního litého teraca tl do 20 mm jednotlivých malých ploch přes 1,00 do 2,00 m2</t>
  </si>
  <si>
    <t>688336936</t>
  </si>
  <si>
    <t>"(8,13)" 1</t>
  </si>
  <si>
    <t>"(6,33)*0,30" 1</t>
  </si>
  <si>
    <t>"(6,45)*0,30" 1</t>
  </si>
  <si>
    <t>"(7,27)*0,30" 1</t>
  </si>
  <si>
    <t>"(7,75)*0,30" 1</t>
  </si>
  <si>
    <t>"(7,40)*0,30" 1</t>
  </si>
  <si>
    <t>"(4,59)*0,30" 1</t>
  </si>
  <si>
    <t>"(7,27)*0,145" 1</t>
  </si>
  <si>
    <t>"(7,75)*0,145" 1</t>
  </si>
  <si>
    <t>"(7,40)*0,145" 1</t>
  </si>
  <si>
    <t>"(5,10)-(1,00*0,55)" 1</t>
  </si>
  <si>
    <t>80</t>
  </si>
  <si>
    <t>773291901</t>
  </si>
  <si>
    <t>Zatmelení prasklin šířky do 5 mm obkladu schodiště z litého teraca</t>
  </si>
  <si>
    <t>1770398903</t>
  </si>
  <si>
    <t>6,00</t>
  </si>
  <si>
    <t>1,50</t>
  </si>
  <si>
    <t>81</t>
  </si>
  <si>
    <t>998773201</t>
  </si>
  <si>
    <t>Přesun hmot procentní pro podlahy teracové lité v objektech v do 6 m</t>
  </si>
  <si>
    <t>1029662692</t>
  </si>
  <si>
    <t>776</t>
  </si>
  <si>
    <t>Podlahy povlakové</t>
  </si>
  <si>
    <t>82</t>
  </si>
  <si>
    <t>776201812</t>
  </si>
  <si>
    <t>Demontáž lepených povlakových podlah s podložkou ručně</t>
  </si>
  <si>
    <t>-193985912</t>
  </si>
  <si>
    <t>Demontáž nášlapné vrstvy - linoleum (pl)</t>
  </si>
  <si>
    <t>83</t>
  </si>
  <si>
    <t>776410811</t>
  </si>
  <si>
    <t>Odstranění soklíků a lišt pryžových nebo plastových</t>
  </si>
  <si>
    <t>-1193450595</t>
  </si>
  <si>
    <t>Odstranění soklu - linoleum (dl)</t>
  </si>
  <si>
    <t>783</t>
  </si>
  <si>
    <t>Dokončovací práce - nátěry</t>
  </si>
  <si>
    <t>84</t>
  </si>
  <si>
    <t>783801231</t>
  </si>
  <si>
    <t>Očištění 1x nátěrem biocidním přípravkem a okartáčováním omítek členitosti 1 a 2</t>
  </si>
  <si>
    <t>-230250855</t>
  </si>
  <si>
    <t>10,00</t>
  </si>
  <si>
    <t>85</t>
  </si>
  <si>
    <t>783827425</t>
  </si>
  <si>
    <t>Krycí dvojnásobný silikonový nátěr omítek stupně členitosti 1 a 2</t>
  </si>
  <si>
    <t>-923362112</t>
  </si>
  <si>
    <t xml:space="preserve">Nový nátěr u schodiště, béžová fasádní barva </t>
  </si>
  <si>
    <t>86</t>
  </si>
  <si>
    <t>783826615</t>
  </si>
  <si>
    <t>Hydrofobizační transparentní silikonový nátěr omítek stupně členitosti 1 a 2</t>
  </si>
  <si>
    <t>-8482077</t>
  </si>
  <si>
    <t>87</t>
  </si>
  <si>
    <t>783-01</t>
  </si>
  <si>
    <t>Nová povrchová úpava škrabadla na boty, bílá barva</t>
  </si>
  <si>
    <t>779743605</t>
  </si>
  <si>
    <t>88</t>
  </si>
  <si>
    <t>783-02</t>
  </si>
  <si>
    <t xml:space="preserve">Nátěr stávajících zárubní do skladu učebnic včetně očištění </t>
  </si>
  <si>
    <t>809268610</t>
  </si>
  <si>
    <t>784</t>
  </si>
  <si>
    <t>Dokončovací práce - malby a tapety</t>
  </si>
  <si>
    <t>89</t>
  </si>
  <si>
    <t>619991001</t>
  </si>
  <si>
    <t>Zakrytí podlahy PE fólií</t>
  </si>
  <si>
    <t>1866089465</t>
  </si>
  <si>
    <t>90</t>
  </si>
  <si>
    <t>884015100</t>
  </si>
  <si>
    <t>91</t>
  </si>
  <si>
    <t>784111001</t>
  </si>
  <si>
    <t>Oprášení (ometení ) podkladu v místnostech v do 3,80 m</t>
  </si>
  <si>
    <t>-147274375</t>
  </si>
  <si>
    <t>(ÚP_malba_pl)</t>
  </si>
  <si>
    <t>Rozpad figury: ÚP_malba_pl</t>
  </si>
  <si>
    <t>Souvrtsví úpravy povrchů - výmalba (pl)</t>
  </si>
  <si>
    <t>(ÚP_stěna_pl)+(ÚP_strop_pl)</t>
  </si>
  <si>
    <t>92</t>
  </si>
  <si>
    <t>784181121</t>
  </si>
  <si>
    <t>Hloubková jednonásobná bezbarvá penetrace podkladu v místnostech v do 3,80 m</t>
  </si>
  <si>
    <t>573680701</t>
  </si>
  <si>
    <t>93</t>
  </si>
  <si>
    <t>784211101</t>
  </si>
  <si>
    <t>Dvojnásobné bílé malby ze směsí za mokra výborně oděruvzdorných v místnostech v do 3,80 m</t>
  </si>
  <si>
    <t>-1041924136</t>
  </si>
  <si>
    <t>HZS</t>
  </si>
  <si>
    <t>Hodinové zúčtovací sazby</t>
  </si>
  <si>
    <t>HZS1291</t>
  </si>
  <si>
    <t>Hodinová zúčtovací sazba pomocný stavební dělník</t>
  </si>
  <si>
    <t>hod</t>
  </si>
  <si>
    <t>512</t>
  </si>
  <si>
    <t>-1102283922</t>
  </si>
  <si>
    <t>Poznámka k položce:_x000d_
- rozebrání stávajícící zpevněné plochy z důvodu vytvoření nového betonového stupně, zpětné zapravení zpevněné plochy</t>
  </si>
  <si>
    <t>OST</t>
  </si>
  <si>
    <t>Ostatní</t>
  </si>
  <si>
    <t>95</t>
  </si>
  <si>
    <t>OST-01</t>
  </si>
  <si>
    <t>Nový sokl pro ochranu zdiva od odstřikující vody</t>
  </si>
  <si>
    <t>-1980488850</t>
  </si>
  <si>
    <t>0,29+0,14</t>
  </si>
  <si>
    <t>VRN</t>
  </si>
  <si>
    <t>Vedlejší rozpočtové náklady</t>
  </si>
  <si>
    <t>VRN000X01</t>
  </si>
  <si>
    <t>-986357987</t>
  </si>
  <si>
    <t>VP</t>
  </si>
  <si>
    <t xml:space="preserve">  Vícepráce</t>
  </si>
  <si>
    <t>PN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</si>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</sst>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5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7" fillId="0" borderId="0" xfId="0" applyFont="1" applyAlignment="1">
      <alignment horizontal="left" vertical="center" inden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Alignment="1">
      <alignment horizontal="left" vertical="center" indent="1"/>
    </xf>
    <xf numFmtId="167" fontId="22" fillId="0" borderId="0" xfId="0" applyNumberFormat="1" applyFont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3" borderId="22" xfId="0" applyNumberFormat="1" applyFont="1" applyFill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3" borderId="22" xfId="0" applyFont="1" applyFill="1" applyBorder="1" applyAlignment="1" applyProtection="1">
      <alignment horizontal="center" vertical="center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left" vertical="center" wrapText="1"/>
      <protection locked="0"/>
    </xf>
    <xf numFmtId="0" fontId="0" fillId="3" borderId="22" xfId="0" applyFont="1" applyFill="1" applyBorder="1" applyAlignment="1" applyProtection="1">
      <alignment horizontal="center" vertical="center" wrapText="1"/>
      <protection locked="0"/>
    </xf>
    <xf numFmtId="167" fontId="0" fillId="3" borderId="22" xfId="0" applyNumberFormat="1" applyFont="1" applyFill="1" applyBorder="1" applyAlignment="1" applyProtection="1">
      <alignment vertical="center"/>
      <protection locked="0"/>
    </xf>
    <xf numFmtId="4" fontId="0" fillId="3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22" fillId="3" borderId="22" xfId="0" applyFont="1" applyFill="1" applyBorder="1" applyAlignment="1" applyProtection="1">
      <alignment horizontal="left" vertical="center"/>
      <protection locked="0"/>
    </xf>
    <xf numFmtId="0" fontId="22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26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34</v>
      </c>
      <c r="AR22" s="22"/>
      <c r="BE22" s="31"/>
    </row>
    <row r="23" s="1" customFormat="1" ht="95.25" customHeight="1">
      <c r="B23" s="22"/>
      <c r="E23" s="36" t="s">
        <v>35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32" t="s">
        <v>41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42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45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51</v>
      </c>
      <c r="AI60" s="41"/>
      <c r="AJ60" s="41"/>
      <c r="AK60" s="41"/>
      <c r="AL60" s="41"/>
      <c r="AM60" s="58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51</v>
      </c>
      <c r="AI75" s="41"/>
      <c r="AJ75" s="41"/>
      <c r="AK75" s="41"/>
      <c r="AL75" s="41"/>
      <c r="AM75" s="58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25CL302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Gymnázium Moravský Krumlov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Moravský Krumlov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5. 2. 2025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 xml:space="preserve">Ing. Radek Paterný </v>
      </c>
      <c r="AN89" s="4"/>
      <c r="AO89" s="4"/>
      <c r="AP89" s="4"/>
      <c r="AQ89" s="38"/>
      <c r="AR89" s="39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9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75</v>
      </c>
      <c r="BT94" s="102" t="s">
        <v>76</v>
      </c>
      <c r="BV94" s="102" t="s">
        <v>77</v>
      </c>
      <c r="BW94" s="102" t="s">
        <v>4</v>
      </c>
      <c r="BX94" s="102" t="s">
        <v>78</v>
      </c>
      <c r="CL94" s="102" t="s">
        <v>1</v>
      </c>
    </row>
    <row r="95" s="7" customFormat="1" ht="24.75" customHeight="1">
      <c r="A95" s="103" t="s">
        <v>79</v>
      </c>
      <c r="B95" s="104"/>
      <c r="C95" s="105"/>
      <c r="D95" s="106" t="s">
        <v>14</v>
      </c>
      <c r="E95" s="106"/>
      <c r="F95" s="106"/>
      <c r="G95" s="106"/>
      <c r="H95" s="106"/>
      <c r="I95" s="107"/>
      <c r="J95" s="106" t="s">
        <v>17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'25CL302 - Gymnázium Morav...'!J28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80</v>
      </c>
      <c r="AR95" s="104"/>
      <c r="AS95" s="110">
        <v>0</v>
      </c>
      <c r="AT95" s="111">
        <f>ROUND(SUM(AV95:AW95),2)</f>
        <v>0</v>
      </c>
      <c r="AU95" s="112">
        <f>'25CL302 - Gymnázium Morav...'!P143</f>
        <v>0</v>
      </c>
      <c r="AV95" s="111">
        <f>'25CL302 - Gymnázium Morav...'!J31</f>
        <v>0</v>
      </c>
      <c r="AW95" s="111">
        <f>'25CL302 - Gymnázium Morav...'!J32</f>
        <v>0</v>
      </c>
      <c r="AX95" s="111">
        <f>'25CL302 - Gymnázium Morav...'!J33</f>
        <v>0</v>
      </c>
      <c r="AY95" s="111">
        <f>'25CL302 - Gymnázium Morav...'!J34</f>
        <v>0</v>
      </c>
      <c r="AZ95" s="111">
        <f>'25CL302 - Gymnázium Morav...'!F31</f>
        <v>0</v>
      </c>
      <c r="BA95" s="111">
        <f>'25CL302 - Gymnázium Morav...'!F32</f>
        <v>0</v>
      </c>
      <c r="BB95" s="111">
        <f>'25CL302 - Gymnázium Morav...'!F33</f>
        <v>0</v>
      </c>
      <c r="BC95" s="111">
        <f>'25CL302 - Gymnázium Morav...'!F34</f>
        <v>0</v>
      </c>
      <c r="BD95" s="113">
        <f>'25CL302 - Gymnázium Morav...'!F35</f>
        <v>0</v>
      </c>
      <c r="BE95" s="7"/>
      <c r="BT95" s="114" t="s">
        <v>81</v>
      </c>
      <c r="BU95" s="114" t="s">
        <v>82</v>
      </c>
      <c r="BV95" s="114" t="s">
        <v>77</v>
      </c>
      <c r="BW95" s="114" t="s">
        <v>4</v>
      </c>
      <c r="BX95" s="114" t="s">
        <v>78</v>
      </c>
      <c r="CL95" s="114" t="s">
        <v>1</v>
      </c>
    </row>
    <row r="96" s="2" customFormat="1" ht="30" customHeight="1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9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5CL302 - Gymnázium Morav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4</v>
      </c>
      <c r="AZ2" s="115" t="s">
        <v>83</v>
      </c>
      <c r="BA2" s="115" t="s">
        <v>1</v>
      </c>
      <c r="BB2" s="115" t="s">
        <v>84</v>
      </c>
      <c r="BC2" s="115" t="s">
        <v>85</v>
      </c>
      <c r="BD2" s="115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  <c r="AZ3" s="115" t="s">
        <v>87</v>
      </c>
      <c r="BA3" s="115" t="s">
        <v>1</v>
      </c>
      <c r="BB3" s="115" t="s">
        <v>84</v>
      </c>
      <c r="BC3" s="115" t="s">
        <v>88</v>
      </c>
      <c r="BD3" s="115" t="s">
        <v>86</v>
      </c>
    </row>
    <row r="4" s="1" customFormat="1" ht="24.96" customHeight="1">
      <c r="B4" s="22"/>
      <c r="D4" s="23" t="s">
        <v>89</v>
      </c>
      <c r="L4" s="22"/>
      <c r="M4" s="116" t="s">
        <v>10</v>
      </c>
      <c r="AT4" s="19" t="s">
        <v>3</v>
      </c>
      <c r="AZ4" s="115" t="s">
        <v>90</v>
      </c>
      <c r="BA4" s="115" t="s">
        <v>1</v>
      </c>
      <c r="BB4" s="115" t="s">
        <v>84</v>
      </c>
      <c r="BC4" s="115" t="s">
        <v>91</v>
      </c>
      <c r="BD4" s="115" t="s">
        <v>86</v>
      </c>
    </row>
    <row r="5" s="1" customFormat="1" ht="6.96" customHeight="1">
      <c r="B5" s="22"/>
      <c r="L5" s="22"/>
      <c r="AZ5" s="115" t="s">
        <v>92</v>
      </c>
      <c r="BA5" s="115" t="s">
        <v>1</v>
      </c>
      <c r="BB5" s="115" t="s">
        <v>84</v>
      </c>
      <c r="BC5" s="115" t="s">
        <v>93</v>
      </c>
      <c r="BD5" s="115" t="s">
        <v>86</v>
      </c>
    </row>
    <row r="6" s="2" customFormat="1" ht="12" customHeight="1">
      <c r="A6" s="38"/>
      <c r="B6" s="39"/>
      <c r="C6" s="38"/>
      <c r="D6" s="32" t="s">
        <v>16</v>
      </c>
      <c r="E6" s="38"/>
      <c r="F6" s="38"/>
      <c r="G6" s="38"/>
      <c r="H6" s="38"/>
      <c r="I6" s="38"/>
      <c r="J6" s="38"/>
      <c r="K6" s="38"/>
      <c r="L6" s="55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Z6" s="115" t="s">
        <v>94</v>
      </c>
      <c r="BA6" s="115" t="s">
        <v>1</v>
      </c>
      <c r="BB6" s="115" t="s">
        <v>84</v>
      </c>
      <c r="BC6" s="115" t="s">
        <v>85</v>
      </c>
      <c r="BD6" s="115" t="s">
        <v>86</v>
      </c>
    </row>
    <row r="7" s="2" customFormat="1" ht="16.5" customHeight="1">
      <c r="A7" s="38"/>
      <c r="B7" s="39"/>
      <c r="C7" s="38"/>
      <c r="D7" s="38"/>
      <c r="E7" s="67" t="s">
        <v>17</v>
      </c>
      <c r="F7" s="38"/>
      <c r="G7" s="38"/>
      <c r="H7" s="38"/>
      <c r="I7" s="38"/>
      <c r="J7" s="38"/>
      <c r="K7" s="38"/>
      <c r="L7" s="55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Z7" s="115" t="s">
        <v>95</v>
      </c>
      <c r="BA7" s="115" t="s">
        <v>1</v>
      </c>
      <c r="BB7" s="115" t="s">
        <v>84</v>
      </c>
      <c r="BC7" s="115" t="s">
        <v>96</v>
      </c>
      <c r="BD7" s="115" t="s">
        <v>86</v>
      </c>
    </row>
    <row r="8" s="2" customFormat="1">
      <c r="A8" s="38"/>
      <c r="B8" s="39"/>
      <c r="C8" s="38"/>
      <c r="D8" s="38"/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39"/>
      <c r="C9" s="38"/>
      <c r="D9" s="32" t="s">
        <v>18</v>
      </c>
      <c r="E9" s="38"/>
      <c r="F9" s="27" t="s">
        <v>1</v>
      </c>
      <c r="G9" s="38"/>
      <c r="H9" s="38"/>
      <c r="I9" s="32" t="s">
        <v>19</v>
      </c>
      <c r="J9" s="27" t="s">
        <v>1</v>
      </c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20</v>
      </c>
      <c r="E10" s="38"/>
      <c r="F10" s="27" t="s">
        <v>21</v>
      </c>
      <c r="G10" s="38"/>
      <c r="H10" s="38"/>
      <c r="I10" s="32" t="s">
        <v>22</v>
      </c>
      <c r="J10" s="69" t="str">
        <f>'Rekapitulace stavby'!AN8</f>
        <v>5. 2. 2025</v>
      </c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39"/>
      <c r="C11" s="38"/>
      <c r="D11" s="38"/>
      <c r="E11" s="38"/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24</v>
      </c>
      <c r="E12" s="38"/>
      <c r="F12" s="38"/>
      <c r="G12" s="38"/>
      <c r="H12" s="38"/>
      <c r="I12" s="32" t="s">
        <v>25</v>
      </c>
      <c r="J12" s="27" t="str">
        <f>IF('Rekapitulace stavby'!AN10="","",'Rekapitulace stavby'!AN10)</f>
        <v/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39"/>
      <c r="C13" s="38"/>
      <c r="D13" s="38"/>
      <c r="E13" s="27" t="str">
        <f>IF('Rekapitulace stavby'!E11="","",'Rekapitulace stavby'!E11)</f>
        <v xml:space="preserve"> </v>
      </c>
      <c r="F13" s="38"/>
      <c r="G13" s="38"/>
      <c r="H13" s="38"/>
      <c r="I13" s="32" t="s">
        <v>27</v>
      </c>
      <c r="J13" s="27" t="str">
        <f>IF('Rekapitulace stavby'!AN11="","",'Rekapitulace stavby'!AN11)</f>
        <v/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28</v>
      </c>
      <c r="E15" s="38"/>
      <c r="F15" s="38"/>
      <c r="G15" s="38"/>
      <c r="H15" s="38"/>
      <c r="I15" s="32" t="s">
        <v>25</v>
      </c>
      <c r="J15" s="33" t="str">
        <f>'Rekapitulace stavby'!AN13</f>
        <v>Vyplň údaj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39"/>
      <c r="C16" s="38"/>
      <c r="D16" s="38"/>
      <c r="E16" s="33" t="str">
        <f>'Rekapitulace stavby'!E14</f>
        <v>Vyplň údaj</v>
      </c>
      <c r="F16" s="27"/>
      <c r="G16" s="27"/>
      <c r="H16" s="27"/>
      <c r="I16" s="32" t="s">
        <v>27</v>
      </c>
      <c r="J16" s="33" t="str">
        <f>'Rekapitulace stavby'!AN14</f>
        <v>Vyplň údaj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30</v>
      </c>
      <c r="E18" s="38"/>
      <c r="F18" s="38"/>
      <c r="G18" s="38"/>
      <c r="H18" s="38"/>
      <c r="I18" s="32" t="s">
        <v>25</v>
      </c>
      <c r="J18" s="27" t="s">
        <v>1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">
        <v>31</v>
      </c>
      <c r="F19" s="38"/>
      <c r="G19" s="38"/>
      <c r="H19" s="38"/>
      <c r="I19" s="32" t="s">
        <v>27</v>
      </c>
      <c r="J19" s="27" t="s">
        <v>1</v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33</v>
      </c>
      <c r="E21" s="38"/>
      <c r="F21" s="38"/>
      <c r="G21" s="38"/>
      <c r="H21" s="38"/>
      <c r="I21" s="32" t="s">
        <v>25</v>
      </c>
      <c r="J21" s="27" t="str">
        <f>IF('Rekapitulace stavby'!AN19="","",'Rekapitulace stavby'!AN19)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27" t="str">
        <f>IF('Rekapitulace stavby'!E20="","",'Rekapitulace stavby'!E20)</f>
        <v xml:space="preserve"> </v>
      </c>
      <c r="F22" s="38"/>
      <c r="G22" s="38"/>
      <c r="H22" s="38"/>
      <c r="I22" s="32" t="s">
        <v>27</v>
      </c>
      <c r="J22" s="27" t="str">
        <f>IF('Rekapitulace stavby'!AN20="","",'Rekapitulace stavby'!AN20)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34</v>
      </c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19.25" customHeight="1">
      <c r="A25" s="117"/>
      <c r="B25" s="118"/>
      <c r="C25" s="117"/>
      <c r="D25" s="117"/>
      <c r="E25" s="36" t="s">
        <v>97</v>
      </c>
      <c r="F25" s="36"/>
      <c r="G25" s="36"/>
      <c r="H25" s="36"/>
      <c r="I25" s="117"/>
      <c r="J25" s="117"/>
      <c r="K25" s="117"/>
      <c r="L25" s="119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90"/>
      <c r="E27" s="90"/>
      <c r="F27" s="90"/>
      <c r="G27" s="90"/>
      <c r="H27" s="90"/>
      <c r="I27" s="90"/>
      <c r="J27" s="90"/>
      <c r="K27" s="90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39"/>
      <c r="C28" s="38"/>
      <c r="D28" s="120" t="s">
        <v>36</v>
      </c>
      <c r="E28" s="38"/>
      <c r="F28" s="38"/>
      <c r="G28" s="38"/>
      <c r="H28" s="38"/>
      <c r="I28" s="38"/>
      <c r="J28" s="96">
        <f>ROUND(J143, 2)</f>
        <v>0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39"/>
      <c r="C30" s="38"/>
      <c r="D30" s="38"/>
      <c r="E30" s="38"/>
      <c r="F30" s="43" t="s">
        <v>38</v>
      </c>
      <c r="G30" s="38"/>
      <c r="H30" s="38"/>
      <c r="I30" s="43" t="s">
        <v>37</v>
      </c>
      <c r="J30" s="43" t="s">
        <v>39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39"/>
      <c r="C31" s="38"/>
      <c r="D31" s="121" t="s">
        <v>40</v>
      </c>
      <c r="E31" s="32" t="s">
        <v>41</v>
      </c>
      <c r="F31" s="122">
        <f>ROUND((ROUND((SUM(BE143:BE703)),  2) + SUM(BE705:BE709)), 2)</f>
        <v>0</v>
      </c>
      <c r="G31" s="38"/>
      <c r="H31" s="38"/>
      <c r="I31" s="123">
        <v>0.20999999999999999</v>
      </c>
      <c r="J31" s="122">
        <f>ROUND((ROUND(((SUM(BE143:BE703))*I31),  2) + (SUM(BE705:BE709)*I31)), 2)</f>
        <v>0</v>
      </c>
      <c r="K31" s="38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2" t="s">
        <v>42</v>
      </c>
      <c r="F32" s="122">
        <f>ROUND((ROUND((SUM(BF143:BF703)),  2) + SUM(BF705:BF709)), 2)</f>
        <v>0</v>
      </c>
      <c r="G32" s="38"/>
      <c r="H32" s="38"/>
      <c r="I32" s="123">
        <v>0.12</v>
      </c>
      <c r="J32" s="122">
        <f>ROUND((ROUND(((SUM(BF143:BF703))*I32),  2) + (SUM(BF705:BF709)*I32)),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38"/>
      <c r="E33" s="32" t="s">
        <v>43</v>
      </c>
      <c r="F33" s="122">
        <f>ROUND((ROUND((SUM(BG143:BG703)),  2) + SUM(BG705:BG709)), 2)</f>
        <v>0</v>
      </c>
      <c r="G33" s="38"/>
      <c r="H33" s="38"/>
      <c r="I33" s="123">
        <v>0.20999999999999999</v>
      </c>
      <c r="J33" s="122">
        <f>0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44</v>
      </c>
      <c r="F34" s="122">
        <f>ROUND((ROUND((SUM(BH143:BH703)),  2) + SUM(BH705:BH709)), 2)</f>
        <v>0</v>
      </c>
      <c r="G34" s="38"/>
      <c r="H34" s="38"/>
      <c r="I34" s="123">
        <v>0.12</v>
      </c>
      <c r="J34" s="122">
        <f>0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45</v>
      </c>
      <c r="F35" s="122">
        <f>ROUND((ROUND((SUM(BI143:BI703)),  2) + SUM(BI705:BI709)), 2)</f>
        <v>0</v>
      </c>
      <c r="G35" s="38"/>
      <c r="H35" s="38"/>
      <c r="I35" s="123">
        <v>0</v>
      </c>
      <c r="J35" s="122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39"/>
      <c r="C37" s="124"/>
      <c r="D37" s="125" t="s">
        <v>46</v>
      </c>
      <c r="E37" s="81"/>
      <c r="F37" s="81"/>
      <c r="G37" s="126" t="s">
        <v>47</v>
      </c>
      <c r="H37" s="127" t="s">
        <v>48</v>
      </c>
      <c r="I37" s="81"/>
      <c r="J37" s="128">
        <f>SUM(J28:J35)</f>
        <v>0</v>
      </c>
      <c r="K37" s="129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2"/>
      <c r="L39" s="22"/>
    </row>
    <row r="40" s="1" customFormat="1" ht="14.4" customHeight="1">
      <c r="B40" s="22"/>
      <c r="L40" s="22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0" t="s">
        <v>52</v>
      </c>
      <c r="G61" s="58" t="s">
        <v>51</v>
      </c>
      <c r="H61" s="41"/>
      <c r="I61" s="41"/>
      <c r="J61" s="131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0" t="s">
        <v>52</v>
      </c>
      <c r="G76" s="58" t="s">
        <v>51</v>
      </c>
      <c r="H76" s="41"/>
      <c r="I76" s="41"/>
      <c r="J76" s="131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98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67" t="str">
        <f>E7</f>
        <v>Gymnázium Moravský Krumlov</v>
      </c>
      <c r="F85" s="38"/>
      <c r="G85" s="38"/>
      <c r="H85" s="38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38"/>
      <c r="E87" s="38"/>
      <c r="F87" s="27" t="str">
        <f>F10</f>
        <v>Moravský Krumlov</v>
      </c>
      <c r="G87" s="38"/>
      <c r="H87" s="38"/>
      <c r="I87" s="32" t="s">
        <v>22</v>
      </c>
      <c r="J87" s="69" t="str">
        <f>IF(J10="","",J10)</f>
        <v>5. 2. 2025</v>
      </c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38"/>
      <c r="E89" s="38"/>
      <c r="F89" s="27" t="str">
        <f>E13</f>
        <v xml:space="preserve"> </v>
      </c>
      <c r="G89" s="38"/>
      <c r="H89" s="38"/>
      <c r="I89" s="32" t="s">
        <v>30</v>
      </c>
      <c r="J89" s="36" t="str">
        <f>E19</f>
        <v xml:space="preserve">Ing. Radek Paterný 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38"/>
      <c r="E90" s="38"/>
      <c r="F90" s="27" t="str">
        <f>IF(E16="","",E16)</f>
        <v>Vyplň údaj</v>
      </c>
      <c r="G90" s="38"/>
      <c r="H90" s="38"/>
      <c r="I90" s="32" t="s">
        <v>33</v>
      </c>
      <c r="J90" s="36" t="str">
        <f>E22</f>
        <v xml:space="preserve"> </v>
      </c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32" t="s">
        <v>99</v>
      </c>
      <c r="D92" s="124"/>
      <c r="E92" s="124"/>
      <c r="F92" s="124"/>
      <c r="G92" s="124"/>
      <c r="H92" s="124"/>
      <c r="I92" s="124"/>
      <c r="J92" s="133" t="s">
        <v>100</v>
      </c>
      <c r="K92" s="124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34" t="s">
        <v>101</v>
      </c>
      <c r="D94" s="38"/>
      <c r="E94" s="38"/>
      <c r="F94" s="38"/>
      <c r="G94" s="38"/>
      <c r="H94" s="38"/>
      <c r="I94" s="38"/>
      <c r="J94" s="96">
        <f>J143</f>
        <v>0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9" t="s">
        <v>102</v>
      </c>
    </row>
    <row r="95" s="9" customFormat="1" ht="24.96" customHeight="1">
      <c r="A95" s="9"/>
      <c r="B95" s="135"/>
      <c r="C95" s="9"/>
      <c r="D95" s="136" t="s">
        <v>103</v>
      </c>
      <c r="E95" s="137"/>
      <c r="F95" s="137"/>
      <c r="G95" s="137"/>
      <c r="H95" s="137"/>
      <c r="I95" s="137"/>
      <c r="J95" s="138">
        <f>J144</f>
        <v>0</v>
      </c>
      <c r="K95" s="9"/>
      <c r="L95" s="13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9"/>
      <c r="C96" s="10"/>
      <c r="D96" s="140" t="s">
        <v>104</v>
      </c>
      <c r="E96" s="141"/>
      <c r="F96" s="141"/>
      <c r="G96" s="141"/>
      <c r="H96" s="141"/>
      <c r="I96" s="141"/>
      <c r="J96" s="142">
        <f>J145</f>
        <v>0</v>
      </c>
      <c r="K96" s="10"/>
      <c r="L96" s="139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4.88" customHeight="1">
      <c r="A97" s="10"/>
      <c r="B97" s="139"/>
      <c r="C97" s="10"/>
      <c r="D97" s="140" t="s">
        <v>105</v>
      </c>
      <c r="E97" s="141"/>
      <c r="F97" s="141"/>
      <c r="G97" s="141"/>
      <c r="H97" s="141"/>
      <c r="I97" s="141"/>
      <c r="J97" s="142">
        <f>J150</f>
        <v>0</v>
      </c>
      <c r="K97" s="10"/>
      <c r="L97" s="139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4.88" customHeight="1">
      <c r="A98" s="10"/>
      <c r="B98" s="139"/>
      <c r="C98" s="10"/>
      <c r="D98" s="140" t="s">
        <v>106</v>
      </c>
      <c r="E98" s="141"/>
      <c r="F98" s="141"/>
      <c r="G98" s="141"/>
      <c r="H98" s="141"/>
      <c r="I98" s="141"/>
      <c r="J98" s="142">
        <f>J151</f>
        <v>0</v>
      </c>
      <c r="K98" s="10"/>
      <c r="L98" s="139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9"/>
      <c r="C99" s="10"/>
      <c r="D99" s="140" t="s">
        <v>107</v>
      </c>
      <c r="E99" s="141"/>
      <c r="F99" s="141"/>
      <c r="G99" s="141"/>
      <c r="H99" s="141"/>
      <c r="I99" s="141"/>
      <c r="J99" s="142">
        <f>J161</f>
        <v>0</v>
      </c>
      <c r="K99" s="10"/>
      <c r="L99" s="139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39"/>
      <c r="C100" s="10"/>
      <c r="D100" s="140" t="s">
        <v>108</v>
      </c>
      <c r="E100" s="141"/>
      <c r="F100" s="141"/>
      <c r="G100" s="141"/>
      <c r="H100" s="141"/>
      <c r="I100" s="141"/>
      <c r="J100" s="142">
        <f>J162</f>
        <v>0</v>
      </c>
      <c r="K100" s="10"/>
      <c r="L100" s="139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39"/>
      <c r="C101" s="10"/>
      <c r="D101" s="140" t="s">
        <v>109</v>
      </c>
      <c r="E101" s="141"/>
      <c r="F101" s="141"/>
      <c r="G101" s="141"/>
      <c r="H101" s="141"/>
      <c r="I101" s="141"/>
      <c r="J101" s="142">
        <f>J262</f>
        <v>0</v>
      </c>
      <c r="K101" s="10"/>
      <c r="L101" s="139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9"/>
      <c r="C102" s="10"/>
      <c r="D102" s="140" t="s">
        <v>110</v>
      </c>
      <c r="E102" s="141"/>
      <c r="F102" s="141"/>
      <c r="G102" s="141"/>
      <c r="H102" s="141"/>
      <c r="I102" s="141"/>
      <c r="J102" s="142">
        <f>J292</f>
        <v>0</v>
      </c>
      <c r="K102" s="10"/>
      <c r="L102" s="139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9"/>
      <c r="C103" s="10"/>
      <c r="D103" s="140" t="s">
        <v>111</v>
      </c>
      <c r="E103" s="141"/>
      <c r="F103" s="141"/>
      <c r="G103" s="141"/>
      <c r="H103" s="141"/>
      <c r="I103" s="141"/>
      <c r="J103" s="142">
        <f>J294</f>
        <v>0</v>
      </c>
      <c r="K103" s="10"/>
      <c r="L103" s="139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39"/>
      <c r="C104" s="10"/>
      <c r="D104" s="140" t="s">
        <v>112</v>
      </c>
      <c r="E104" s="141"/>
      <c r="F104" s="141"/>
      <c r="G104" s="141"/>
      <c r="H104" s="141"/>
      <c r="I104" s="141"/>
      <c r="J104" s="142">
        <f>J295</f>
        <v>0</v>
      </c>
      <c r="K104" s="10"/>
      <c r="L104" s="139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139"/>
      <c r="C105" s="10"/>
      <c r="D105" s="140" t="s">
        <v>113</v>
      </c>
      <c r="E105" s="141"/>
      <c r="F105" s="141"/>
      <c r="G105" s="141"/>
      <c r="H105" s="141"/>
      <c r="I105" s="141"/>
      <c r="J105" s="142">
        <f>J297</f>
        <v>0</v>
      </c>
      <c r="K105" s="10"/>
      <c r="L105" s="139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39"/>
      <c r="C106" s="10"/>
      <c r="D106" s="140" t="s">
        <v>114</v>
      </c>
      <c r="E106" s="141"/>
      <c r="F106" s="141"/>
      <c r="G106" s="141"/>
      <c r="H106" s="141"/>
      <c r="I106" s="141"/>
      <c r="J106" s="142">
        <f>J314</f>
        <v>0</v>
      </c>
      <c r="K106" s="10"/>
      <c r="L106" s="139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4.88" customHeight="1">
      <c r="A107" s="10"/>
      <c r="B107" s="139"/>
      <c r="C107" s="10"/>
      <c r="D107" s="140" t="s">
        <v>115</v>
      </c>
      <c r="E107" s="141"/>
      <c r="F107" s="141"/>
      <c r="G107" s="141"/>
      <c r="H107" s="141"/>
      <c r="I107" s="141"/>
      <c r="J107" s="142">
        <f>J329</f>
        <v>0</v>
      </c>
      <c r="K107" s="10"/>
      <c r="L107" s="139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39"/>
      <c r="C108" s="10"/>
      <c r="D108" s="140" t="s">
        <v>116</v>
      </c>
      <c r="E108" s="141"/>
      <c r="F108" s="141"/>
      <c r="G108" s="141"/>
      <c r="H108" s="141"/>
      <c r="I108" s="141"/>
      <c r="J108" s="142">
        <f>J343</f>
        <v>0</v>
      </c>
      <c r="K108" s="10"/>
      <c r="L108" s="139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39"/>
      <c r="C109" s="10"/>
      <c r="D109" s="140" t="s">
        <v>117</v>
      </c>
      <c r="E109" s="141"/>
      <c r="F109" s="141"/>
      <c r="G109" s="141"/>
      <c r="H109" s="141"/>
      <c r="I109" s="141"/>
      <c r="J109" s="142">
        <f>J352</f>
        <v>0</v>
      </c>
      <c r="K109" s="10"/>
      <c r="L109" s="139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35"/>
      <c r="C110" s="9"/>
      <c r="D110" s="136" t="s">
        <v>118</v>
      </c>
      <c r="E110" s="137"/>
      <c r="F110" s="137"/>
      <c r="G110" s="137"/>
      <c r="H110" s="137"/>
      <c r="I110" s="137"/>
      <c r="J110" s="138">
        <f>J354</f>
        <v>0</v>
      </c>
      <c r="K110" s="9"/>
      <c r="L110" s="13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39"/>
      <c r="C111" s="10"/>
      <c r="D111" s="140" t="s">
        <v>119</v>
      </c>
      <c r="E111" s="141"/>
      <c r="F111" s="141"/>
      <c r="G111" s="141"/>
      <c r="H111" s="141"/>
      <c r="I111" s="141"/>
      <c r="J111" s="142">
        <f>J355</f>
        <v>0</v>
      </c>
      <c r="K111" s="10"/>
      <c r="L111" s="139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39"/>
      <c r="C112" s="10"/>
      <c r="D112" s="140" t="s">
        <v>120</v>
      </c>
      <c r="E112" s="141"/>
      <c r="F112" s="141"/>
      <c r="G112" s="141"/>
      <c r="H112" s="141"/>
      <c r="I112" s="141"/>
      <c r="J112" s="142">
        <f>J406</f>
        <v>0</v>
      </c>
      <c r="K112" s="10"/>
      <c r="L112" s="139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39"/>
      <c r="C113" s="10"/>
      <c r="D113" s="140" t="s">
        <v>121</v>
      </c>
      <c r="E113" s="141"/>
      <c r="F113" s="141"/>
      <c r="G113" s="141"/>
      <c r="H113" s="141"/>
      <c r="I113" s="141"/>
      <c r="J113" s="142">
        <f>J414</f>
        <v>0</v>
      </c>
      <c r="K113" s="10"/>
      <c r="L113" s="139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39"/>
      <c r="C114" s="10"/>
      <c r="D114" s="140" t="s">
        <v>122</v>
      </c>
      <c r="E114" s="141"/>
      <c r="F114" s="141"/>
      <c r="G114" s="141"/>
      <c r="H114" s="141"/>
      <c r="I114" s="141"/>
      <c r="J114" s="142">
        <f>J417</f>
        <v>0</v>
      </c>
      <c r="K114" s="10"/>
      <c r="L114" s="139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39"/>
      <c r="C115" s="10"/>
      <c r="D115" s="140" t="s">
        <v>123</v>
      </c>
      <c r="E115" s="141"/>
      <c r="F115" s="141"/>
      <c r="G115" s="141"/>
      <c r="H115" s="141"/>
      <c r="I115" s="141"/>
      <c r="J115" s="142">
        <f>J420</f>
        <v>0</v>
      </c>
      <c r="K115" s="10"/>
      <c r="L115" s="139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39"/>
      <c r="C116" s="10"/>
      <c r="D116" s="140" t="s">
        <v>124</v>
      </c>
      <c r="E116" s="141"/>
      <c r="F116" s="141"/>
      <c r="G116" s="141"/>
      <c r="H116" s="141"/>
      <c r="I116" s="141"/>
      <c r="J116" s="142">
        <f>J426</f>
        <v>0</v>
      </c>
      <c r="K116" s="10"/>
      <c r="L116" s="139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39"/>
      <c r="C117" s="10"/>
      <c r="D117" s="140" t="s">
        <v>125</v>
      </c>
      <c r="E117" s="141"/>
      <c r="F117" s="141"/>
      <c r="G117" s="141"/>
      <c r="H117" s="141"/>
      <c r="I117" s="141"/>
      <c r="J117" s="142">
        <f>J458</f>
        <v>0</v>
      </c>
      <c r="K117" s="10"/>
      <c r="L117" s="139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39"/>
      <c r="C118" s="10"/>
      <c r="D118" s="140" t="s">
        <v>126</v>
      </c>
      <c r="E118" s="141"/>
      <c r="F118" s="141"/>
      <c r="G118" s="141"/>
      <c r="H118" s="141"/>
      <c r="I118" s="141"/>
      <c r="J118" s="142">
        <f>J499</f>
        <v>0</v>
      </c>
      <c r="K118" s="10"/>
      <c r="L118" s="139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39"/>
      <c r="C119" s="10"/>
      <c r="D119" s="140" t="s">
        <v>127</v>
      </c>
      <c r="E119" s="141"/>
      <c r="F119" s="141"/>
      <c r="G119" s="141"/>
      <c r="H119" s="141"/>
      <c r="I119" s="141"/>
      <c r="J119" s="142">
        <f>J607</f>
        <v>0</v>
      </c>
      <c r="K119" s="10"/>
      <c r="L119" s="139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10" customFormat="1" ht="19.92" customHeight="1">
      <c r="A120" s="10"/>
      <c r="B120" s="139"/>
      <c r="C120" s="10"/>
      <c r="D120" s="140" t="s">
        <v>128</v>
      </c>
      <c r="E120" s="141"/>
      <c r="F120" s="141"/>
      <c r="G120" s="141"/>
      <c r="H120" s="141"/>
      <c r="I120" s="141"/>
      <c r="J120" s="142">
        <f>J618</f>
        <v>0</v>
      </c>
      <c r="K120" s="10"/>
      <c r="L120" s="139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</row>
    <row r="121" s="10" customFormat="1" ht="19.92" customHeight="1">
      <c r="A121" s="10"/>
      <c r="B121" s="139"/>
      <c r="C121" s="10"/>
      <c r="D121" s="140" t="s">
        <v>129</v>
      </c>
      <c r="E121" s="141"/>
      <c r="F121" s="141"/>
      <c r="G121" s="141"/>
      <c r="H121" s="141"/>
      <c r="I121" s="141"/>
      <c r="J121" s="142">
        <f>J653</f>
        <v>0</v>
      </c>
      <c r="K121" s="10"/>
      <c r="L121" s="139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9" customFormat="1" ht="24.96" customHeight="1">
      <c r="A122" s="9"/>
      <c r="B122" s="135"/>
      <c r="C122" s="9"/>
      <c r="D122" s="136" t="s">
        <v>130</v>
      </c>
      <c r="E122" s="137"/>
      <c r="F122" s="137"/>
      <c r="G122" s="137"/>
      <c r="H122" s="137"/>
      <c r="I122" s="137"/>
      <c r="J122" s="138">
        <f>J690</f>
        <v>0</v>
      </c>
      <c r="K122" s="9"/>
      <c r="L122" s="135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s="9" customFormat="1" ht="24.96" customHeight="1">
      <c r="A123" s="9"/>
      <c r="B123" s="135"/>
      <c r="C123" s="9"/>
      <c r="D123" s="136" t="s">
        <v>131</v>
      </c>
      <c r="E123" s="137"/>
      <c r="F123" s="137"/>
      <c r="G123" s="137"/>
      <c r="H123" s="137"/>
      <c r="I123" s="137"/>
      <c r="J123" s="138">
        <f>J693</f>
        <v>0</v>
      </c>
      <c r="K123" s="9"/>
      <c r="L123" s="135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s="9" customFormat="1" ht="24.96" customHeight="1">
      <c r="A124" s="9"/>
      <c r="B124" s="135"/>
      <c r="C124" s="9"/>
      <c r="D124" s="136" t="s">
        <v>132</v>
      </c>
      <c r="E124" s="137"/>
      <c r="F124" s="137"/>
      <c r="G124" s="137"/>
      <c r="H124" s="137"/>
      <c r="I124" s="137"/>
      <c r="J124" s="138">
        <f>J702</f>
        <v>0</v>
      </c>
      <c r="K124" s="9"/>
      <c r="L124" s="135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s="9" customFormat="1" ht="21.84" customHeight="1">
      <c r="A125" s="9"/>
      <c r="B125" s="135"/>
      <c r="C125" s="9"/>
      <c r="D125" s="143" t="s">
        <v>133</v>
      </c>
      <c r="E125" s="9"/>
      <c r="F125" s="9"/>
      <c r="G125" s="9"/>
      <c r="H125" s="9"/>
      <c r="I125" s="9"/>
      <c r="J125" s="144">
        <f>J704</f>
        <v>0</v>
      </c>
      <c r="K125" s="9"/>
      <c r="L125" s="135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s="2" customFormat="1" ht="21.84" customHeight="1">
      <c r="A126" s="38"/>
      <c r="B126" s="39"/>
      <c r="C126" s="38"/>
      <c r="D126" s="38"/>
      <c r="E126" s="38"/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60"/>
      <c r="C127" s="61"/>
      <c r="D127" s="61"/>
      <c r="E127" s="61"/>
      <c r="F127" s="61"/>
      <c r="G127" s="61"/>
      <c r="H127" s="61"/>
      <c r="I127" s="61"/>
      <c r="J127" s="61"/>
      <c r="K127" s="61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31" s="2" customFormat="1" ht="6.96" customHeight="1">
      <c r="A131" s="38"/>
      <c r="B131" s="62"/>
      <c r="C131" s="63"/>
      <c r="D131" s="63"/>
      <c r="E131" s="63"/>
      <c r="F131" s="63"/>
      <c r="G131" s="63"/>
      <c r="H131" s="63"/>
      <c r="I131" s="63"/>
      <c r="J131" s="63"/>
      <c r="K131" s="63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24.96" customHeight="1">
      <c r="A132" s="38"/>
      <c r="B132" s="39"/>
      <c r="C132" s="23" t="s">
        <v>134</v>
      </c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6.96" customHeight="1">
      <c r="A133" s="38"/>
      <c r="B133" s="39"/>
      <c r="C133" s="38"/>
      <c r="D133" s="38"/>
      <c r="E133" s="38"/>
      <c r="F133" s="38"/>
      <c r="G133" s="38"/>
      <c r="H133" s="38"/>
      <c r="I133" s="38"/>
      <c r="J133" s="38"/>
      <c r="K133" s="38"/>
      <c r="L133" s="55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2" customFormat="1" ht="12" customHeight="1">
      <c r="A134" s="38"/>
      <c r="B134" s="39"/>
      <c r="C134" s="32" t="s">
        <v>16</v>
      </c>
      <c r="D134" s="38"/>
      <c r="E134" s="38"/>
      <c r="F134" s="38"/>
      <c r="G134" s="38"/>
      <c r="H134" s="38"/>
      <c r="I134" s="38"/>
      <c r="J134" s="38"/>
      <c r="K134" s="38"/>
      <c r="L134" s="55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</row>
    <row r="135" s="2" customFormat="1" ht="16.5" customHeight="1">
      <c r="A135" s="38"/>
      <c r="B135" s="39"/>
      <c r="C135" s="38"/>
      <c r="D135" s="38"/>
      <c r="E135" s="67" t="str">
        <f>E7</f>
        <v>Gymnázium Moravský Krumlov</v>
      </c>
      <c r="F135" s="38"/>
      <c r="G135" s="38"/>
      <c r="H135" s="38"/>
      <c r="I135" s="38"/>
      <c r="J135" s="38"/>
      <c r="K135" s="38"/>
      <c r="L135" s="55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</row>
    <row r="136" s="2" customFormat="1" ht="6.96" customHeight="1">
      <c r="A136" s="38"/>
      <c r="B136" s="39"/>
      <c r="C136" s="38"/>
      <c r="D136" s="38"/>
      <c r="E136" s="38"/>
      <c r="F136" s="38"/>
      <c r="G136" s="38"/>
      <c r="H136" s="38"/>
      <c r="I136" s="38"/>
      <c r="J136" s="38"/>
      <c r="K136" s="38"/>
      <c r="L136" s="55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</row>
    <row r="137" s="2" customFormat="1" ht="12" customHeight="1">
      <c r="A137" s="38"/>
      <c r="B137" s="39"/>
      <c r="C137" s="32" t="s">
        <v>20</v>
      </c>
      <c r="D137" s="38"/>
      <c r="E137" s="38"/>
      <c r="F137" s="27" t="str">
        <f>F10</f>
        <v>Moravský Krumlov</v>
      </c>
      <c r="G137" s="38"/>
      <c r="H137" s="38"/>
      <c r="I137" s="32" t="s">
        <v>22</v>
      </c>
      <c r="J137" s="69" t="str">
        <f>IF(J10="","",J10)</f>
        <v>5. 2. 2025</v>
      </c>
      <c r="K137" s="38"/>
      <c r="L137" s="55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</row>
    <row r="138" s="2" customFormat="1" ht="6.96" customHeight="1">
      <c r="A138" s="38"/>
      <c r="B138" s="39"/>
      <c r="C138" s="38"/>
      <c r="D138" s="38"/>
      <c r="E138" s="38"/>
      <c r="F138" s="38"/>
      <c r="G138" s="38"/>
      <c r="H138" s="38"/>
      <c r="I138" s="38"/>
      <c r="J138" s="38"/>
      <c r="K138" s="38"/>
      <c r="L138" s="55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</row>
    <row r="139" s="2" customFormat="1" ht="15.15" customHeight="1">
      <c r="A139" s="38"/>
      <c r="B139" s="39"/>
      <c r="C139" s="32" t="s">
        <v>24</v>
      </c>
      <c r="D139" s="38"/>
      <c r="E139" s="38"/>
      <c r="F139" s="27" t="str">
        <f>E13</f>
        <v xml:space="preserve"> </v>
      </c>
      <c r="G139" s="38"/>
      <c r="H139" s="38"/>
      <c r="I139" s="32" t="s">
        <v>30</v>
      </c>
      <c r="J139" s="36" t="str">
        <f>E19</f>
        <v xml:space="preserve">Ing. Radek Paterný </v>
      </c>
      <c r="K139" s="38"/>
      <c r="L139" s="55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</row>
    <row r="140" s="2" customFormat="1" ht="15.15" customHeight="1">
      <c r="A140" s="38"/>
      <c r="B140" s="39"/>
      <c r="C140" s="32" t="s">
        <v>28</v>
      </c>
      <c r="D140" s="38"/>
      <c r="E140" s="38"/>
      <c r="F140" s="27" t="str">
        <f>IF(E16="","",E16)</f>
        <v>Vyplň údaj</v>
      </c>
      <c r="G140" s="38"/>
      <c r="H140" s="38"/>
      <c r="I140" s="32" t="s">
        <v>33</v>
      </c>
      <c r="J140" s="36" t="str">
        <f>E22</f>
        <v xml:space="preserve"> </v>
      </c>
      <c r="K140" s="38"/>
      <c r="L140" s="55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</row>
    <row r="141" s="2" customFormat="1" ht="10.32" customHeight="1">
      <c r="A141" s="38"/>
      <c r="B141" s="39"/>
      <c r="C141" s="38"/>
      <c r="D141" s="38"/>
      <c r="E141" s="38"/>
      <c r="F141" s="38"/>
      <c r="G141" s="38"/>
      <c r="H141" s="38"/>
      <c r="I141" s="38"/>
      <c r="J141" s="38"/>
      <c r="K141" s="38"/>
      <c r="L141" s="55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</row>
    <row r="142" s="11" customFormat="1" ht="29.28" customHeight="1">
      <c r="A142" s="145"/>
      <c r="B142" s="146"/>
      <c r="C142" s="147" t="s">
        <v>135</v>
      </c>
      <c r="D142" s="148" t="s">
        <v>61</v>
      </c>
      <c r="E142" s="148" t="s">
        <v>57</v>
      </c>
      <c r="F142" s="148" t="s">
        <v>58</v>
      </c>
      <c r="G142" s="148" t="s">
        <v>136</v>
      </c>
      <c r="H142" s="148" t="s">
        <v>137</v>
      </c>
      <c r="I142" s="148" t="s">
        <v>138</v>
      </c>
      <c r="J142" s="149" t="s">
        <v>100</v>
      </c>
      <c r="K142" s="150" t="s">
        <v>139</v>
      </c>
      <c r="L142" s="151"/>
      <c r="M142" s="86" t="s">
        <v>1</v>
      </c>
      <c r="N142" s="87" t="s">
        <v>40</v>
      </c>
      <c r="O142" s="87" t="s">
        <v>140</v>
      </c>
      <c r="P142" s="87" t="s">
        <v>141</v>
      </c>
      <c r="Q142" s="87" t="s">
        <v>142</v>
      </c>
      <c r="R142" s="87" t="s">
        <v>143</v>
      </c>
      <c r="S142" s="87" t="s">
        <v>144</v>
      </c>
      <c r="T142" s="88" t="s">
        <v>145</v>
      </c>
      <c r="U142" s="145"/>
      <c r="V142" s="145"/>
      <c r="W142" s="145"/>
      <c r="X142" s="145"/>
      <c r="Y142" s="145"/>
      <c r="Z142" s="145"/>
      <c r="AA142" s="145"/>
      <c r="AB142" s="145"/>
      <c r="AC142" s="145"/>
      <c r="AD142" s="145"/>
      <c r="AE142" s="145"/>
    </row>
    <row r="143" s="2" customFormat="1" ht="22.8" customHeight="1">
      <c r="A143" s="38"/>
      <c r="B143" s="39"/>
      <c r="C143" s="93" t="s">
        <v>146</v>
      </c>
      <c r="D143" s="38"/>
      <c r="E143" s="38"/>
      <c r="F143" s="38"/>
      <c r="G143" s="38"/>
      <c r="H143" s="38"/>
      <c r="I143" s="38"/>
      <c r="J143" s="152">
        <f>BK143</f>
        <v>0</v>
      </c>
      <c r="K143" s="38"/>
      <c r="L143" s="39"/>
      <c r="M143" s="89"/>
      <c r="N143" s="73"/>
      <c r="O143" s="90"/>
      <c r="P143" s="153">
        <f>P144+P354+P690+P693+P702+P704</f>
        <v>0</v>
      </c>
      <c r="Q143" s="90"/>
      <c r="R143" s="153">
        <f>R144+R354+R690+R693+R702+R704</f>
        <v>14.726798909999999</v>
      </c>
      <c r="S143" s="90"/>
      <c r="T143" s="154">
        <f>T144+T354+T690+T693+T702+T704</f>
        <v>10.216920680000001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9" t="s">
        <v>75</v>
      </c>
      <c r="AU143" s="19" t="s">
        <v>102</v>
      </c>
      <c r="BK143" s="155">
        <f>BK144+BK354+BK690+BK693+BK702+BK704</f>
        <v>0</v>
      </c>
    </row>
    <row r="144" s="12" customFormat="1" ht="25.92" customHeight="1">
      <c r="A144" s="12"/>
      <c r="B144" s="156"/>
      <c r="C144" s="12"/>
      <c r="D144" s="157" t="s">
        <v>75</v>
      </c>
      <c r="E144" s="158" t="s">
        <v>147</v>
      </c>
      <c r="F144" s="158" t="s">
        <v>148</v>
      </c>
      <c r="G144" s="12"/>
      <c r="H144" s="12"/>
      <c r="I144" s="159"/>
      <c r="J144" s="144">
        <f>BK144</f>
        <v>0</v>
      </c>
      <c r="K144" s="12"/>
      <c r="L144" s="156"/>
      <c r="M144" s="160"/>
      <c r="N144" s="161"/>
      <c r="O144" s="161"/>
      <c r="P144" s="162">
        <f>P145+P161+P292+P294+P343+P352</f>
        <v>0</v>
      </c>
      <c r="Q144" s="161"/>
      <c r="R144" s="162">
        <f>R145+R161+R292+R294+R343+R352</f>
        <v>10.445805829999999</v>
      </c>
      <c r="S144" s="161"/>
      <c r="T144" s="163">
        <f>T145+T161+T292+T294+T343+T352</f>
        <v>10.061804740000001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157" t="s">
        <v>81</v>
      </c>
      <c r="AT144" s="164" t="s">
        <v>75</v>
      </c>
      <c r="AU144" s="164" t="s">
        <v>76</v>
      </c>
      <c r="AY144" s="157" t="s">
        <v>149</v>
      </c>
      <c r="BK144" s="165">
        <f>BK145+BK161+BK292+BK294+BK343+BK352</f>
        <v>0</v>
      </c>
    </row>
    <row r="145" s="12" customFormat="1" ht="22.8" customHeight="1">
      <c r="A145" s="12"/>
      <c r="B145" s="156"/>
      <c r="C145" s="12"/>
      <c r="D145" s="157" t="s">
        <v>75</v>
      </c>
      <c r="E145" s="166" t="s">
        <v>150</v>
      </c>
      <c r="F145" s="166" t="s">
        <v>151</v>
      </c>
      <c r="G145" s="12"/>
      <c r="H145" s="12"/>
      <c r="I145" s="159"/>
      <c r="J145" s="167">
        <f>BK145</f>
        <v>0</v>
      </c>
      <c r="K145" s="12"/>
      <c r="L145" s="156"/>
      <c r="M145" s="160"/>
      <c r="N145" s="161"/>
      <c r="O145" s="161"/>
      <c r="P145" s="162">
        <f>P146+SUM(P147:P151)</f>
        <v>0</v>
      </c>
      <c r="Q145" s="161"/>
      <c r="R145" s="162">
        <f>R146+SUM(R147:R151)</f>
        <v>2.74244888</v>
      </c>
      <c r="S145" s="161"/>
      <c r="T145" s="163">
        <f>T146+SUM(T147:T151)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57" t="s">
        <v>81</v>
      </c>
      <c r="AT145" s="164" t="s">
        <v>75</v>
      </c>
      <c r="AU145" s="164" t="s">
        <v>81</v>
      </c>
      <c r="AY145" s="157" t="s">
        <v>149</v>
      </c>
      <c r="BK145" s="165">
        <f>BK146+SUM(BK147:BK151)</f>
        <v>0</v>
      </c>
    </row>
    <row r="146" s="2" customFormat="1" ht="16.5" customHeight="1">
      <c r="A146" s="38"/>
      <c r="B146" s="168"/>
      <c r="C146" s="169" t="s">
        <v>81</v>
      </c>
      <c r="D146" s="169" t="s">
        <v>152</v>
      </c>
      <c r="E146" s="170" t="s">
        <v>153</v>
      </c>
      <c r="F146" s="171" t="s">
        <v>154</v>
      </c>
      <c r="G146" s="172" t="s">
        <v>155</v>
      </c>
      <c r="H146" s="173">
        <v>0.096000000000000002</v>
      </c>
      <c r="I146" s="174"/>
      <c r="J146" s="175">
        <f>ROUND(I146*H146,2)</f>
        <v>0</v>
      </c>
      <c r="K146" s="176"/>
      <c r="L146" s="39"/>
      <c r="M146" s="177" t="s">
        <v>1</v>
      </c>
      <c r="N146" s="178" t="s">
        <v>41</v>
      </c>
      <c r="O146" s="77"/>
      <c r="P146" s="179">
        <f>O146*H146</f>
        <v>0</v>
      </c>
      <c r="Q146" s="179">
        <v>2.40978</v>
      </c>
      <c r="R146" s="179">
        <f>Q146*H146</f>
        <v>0.23133888</v>
      </c>
      <c r="S146" s="179">
        <v>0</v>
      </c>
      <c r="T146" s="18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181" t="s">
        <v>150</v>
      </c>
      <c r="AT146" s="181" t="s">
        <v>152</v>
      </c>
      <c r="AU146" s="181" t="s">
        <v>86</v>
      </c>
      <c r="AY146" s="19" t="s">
        <v>149</v>
      </c>
      <c r="BE146" s="182">
        <f>IF(N146="základní",J146,0)</f>
        <v>0</v>
      </c>
      <c r="BF146" s="182">
        <f>IF(N146="snížená",J146,0)</f>
        <v>0</v>
      </c>
      <c r="BG146" s="182">
        <f>IF(N146="zákl. přenesená",J146,0)</f>
        <v>0</v>
      </c>
      <c r="BH146" s="182">
        <f>IF(N146="sníž. přenesená",J146,0)</f>
        <v>0</v>
      </c>
      <c r="BI146" s="182">
        <f>IF(N146="nulová",J146,0)</f>
        <v>0</v>
      </c>
      <c r="BJ146" s="19" t="s">
        <v>81</v>
      </c>
      <c r="BK146" s="182">
        <f>ROUND(I146*H146,2)</f>
        <v>0</v>
      </c>
      <c r="BL146" s="19" t="s">
        <v>150</v>
      </c>
      <c r="BM146" s="181" t="s">
        <v>156</v>
      </c>
    </row>
    <row r="147" s="13" customFormat="1">
      <c r="A147" s="13"/>
      <c r="B147" s="183"/>
      <c r="C147" s="13"/>
      <c r="D147" s="184" t="s">
        <v>157</v>
      </c>
      <c r="E147" s="185" t="s">
        <v>1</v>
      </c>
      <c r="F147" s="186" t="s">
        <v>158</v>
      </c>
      <c r="G147" s="13"/>
      <c r="H147" s="185" t="s">
        <v>1</v>
      </c>
      <c r="I147" s="187"/>
      <c r="J147" s="13"/>
      <c r="K147" s="13"/>
      <c r="L147" s="183"/>
      <c r="M147" s="188"/>
      <c r="N147" s="189"/>
      <c r="O147" s="189"/>
      <c r="P147" s="189"/>
      <c r="Q147" s="189"/>
      <c r="R147" s="189"/>
      <c r="S147" s="189"/>
      <c r="T147" s="19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5" t="s">
        <v>157</v>
      </c>
      <c r="AU147" s="185" t="s">
        <v>86</v>
      </c>
      <c r="AV147" s="13" t="s">
        <v>81</v>
      </c>
      <c r="AW147" s="13" t="s">
        <v>32</v>
      </c>
      <c r="AX147" s="13" t="s">
        <v>76</v>
      </c>
      <c r="AY147" s="185" t="s">
        <v>149</v>
      </c>
    </row>
    <row r="148" s="14" customFormat="1">
      <c r="A148" s="14"/>
      <c r="B148" s="191"/>
      <c r="C148" s="14"/>
      <c r="D148" s="184" t="s">
        <v>157</v>
      </c>
      <c r="E148" s="192" t="s">
        <v>1</v>
      </c>
      <c r="F148" s="193" t="s">
        <v>159</v>
      </c>
      <c r="G148" s="14"/>
      <c r="H148" s="194">
        <v>0.096000000000000002</v>
      </c>
      <c r="I148" s="195"/>
      <c r="J148" s="14"/>
      <c r="K148" s="14"/>
      <c r="L148" s="191"/>
      <c r="M148" s="196"/>
      <c r="N148" s="197"/>
      <c r="O148" s="197"/>
      <c r="P148" s="197"/>
      <c r="Q148" s="197"/>
      <c r="R148" s="197"/>
      <c r="S148" s="197"/>
      <c r="T148" s="19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2" t="s">
        <v>157</v>
      </c>
      <c r="AU148" s="192" t="s">
        <v>86</v>
      </c>
      <c r="AV148" s="14" t="s">
        <v>86</v>
      </c>
      <c r="AW148" s="14" t="s">
        <v>32</v>
      </c>
      <c r="AX148" s="14" t="s">
        <v>76</v>
      </c>
      <c r="AY148" s="192" t="s">
        <v>149</v>
      </c>
    </row>
    <row r="149" s="15" customFormat="1">
      <c r="A149" s="15"/>
      <c r="B149" s="199"/>
      <c r="C149" s="15"/>
      <c r="D149" s="184" t="s">
        <v>157</v>
      </c>
      <c r="E149" s="200" t="s">
        <v>1</v>
      </c>
      <c r="F149" s="201" t="s">
        <v>160</v>
      </c>
      <c r="G149" s="15"/>
      <c r="H149" s="202">
        <v>0.096000000000000002</v>
      </c>
      <c r="I149" s="203"/>
      <c r="J149" s="15"/>
      <c r="K149" s="15"/>
      <c r="L149" s="199"/>
      <c r="M149" s="204"/>
      <c r="N149" s="205"/>
      <c r="O149" s="205"/>
      <c r="P149" s="205"/>
      <c r="Q149" s="205"/>
      <c r="R149" s="205"/>
      <c r="S149" s="205"/>
      <c r="T149" s="20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00" t="s">
        <v>157</v>
      </c>
      <c r="AU149" s="200" t="s">
        <v>86</v>
      </c>
      <c r="AV149" s="15" t="s">
        <v>150</v>
      </c>
      <c r="AW149" s="15" t="s">
        <v>32</v>
      </c>
      <c r="AX149" s="15" t="s">
        <v>81</v>
      </c>
      <c r="AY149" s="200" t="s">
        <v>149</v>
      </c>
    </row>
    <row r="150" s="12" customFormat="1" ht="20.88" customHeight="1">
      <c r="A150" s="12"/>
      <c r="B150" s="156"/>
      <c r="C150" s="12"/>
      <c r="D150" s="157" t="s">
        <v>75</v>
      </c>
      <c r="E150" s="166" t="s">
        <v>161</v>
      </c>
      <c r="F150" s="166" t="s">
        <v>162</v>
      </c>
      <c r="G150" s="12"/>
      <c r="H150" s="12"/>
      <c r="I150" s="159"/>
      <c r="J150" s="167">
        <f>BK150</f>
        <v>0</v>
      </c>
      <c r="K150" s="12"/>
      <c r="L150" s="156"/>
      <c r="M150" s="160"/>
      <c r="N150" s="161"/>
      <c r="O150" s="161"/>
      <c r="P150" s="162">
        <v>0</v>
      </c>
      <c r="Q150" s="161"/>
      <c r="R150" s="162">
        <v>0</v>
      </c>
      <c r="S150" s="161"/>
      <c r="T150" s="163"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57" t="s">
        <v>81</v>
      </c>
      <c r="AT150" s="164" t="s">
        <v>75</v>
      </c>
      <c r="AU150" s="164" t="s">
        <v>86</v>
      </c>
      <c r="AY150" s="157" t="s">
        <v>149</v>
      </c>
      <c r="BK150" s="165">
        <v>0</v>
      </c>
    </row>
    <row r="151" s="12" customFormat="1" ht="20.88" customHeight="1">
      <c r="A151" s="12"/>
      <c r="B151" s="156"/>
      <c r="C151" s="12"/>
      <c r="D151" s="157" t="s">
        <v>75</v>
      </c>
      <c r="E151" s="166" t="s">
        <v>163</v>
      </c>
      <c r="F151" s="166" t="s">
        <v>164</v>
      </c>
      <c r="G151" s="12"/>
      <c r="H151" s="12"/>
      <c r="I151" s="159"/>
      <c r="J151" s="167">
        <f>BK151</f>
        <v>0</v>
      </c>
      <c r="K151" s="12"/>
      <c r="L151" s="156"/>
      <c r="M151" s="160"/>
      <c r="N151" s="161"/>
      <c r="O151" s="161"/>
      <c r="P151" s="162">
        <f>SUM(P152:P160)</f>
        <v>0</v>
      </c>
      <c r="Q151" s="161"/>
      <c r="R151" s="162">
        <f>SUM(R152:R160)</f>
        <v>2.51111</v>
      </c>
      <c r="S151" s="161"/>
      <c r="T151" s="163">
        <f>SUM(T152:T160)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57" t="s">
        <v>81</v>
      </c>
      <c r="AT151" s="164" t="s">
        <v>75</v>
      </c>
      <c r="AU151" s="164" t="s">
        <v>86</v>
      </c>
      <c r="AY151" s="157" t="s">
        <v>149</v>
      </c>
      <c r="BK151" s="165">
        <f>SUM(BK152:BK160)</f>
        <v>0</v>
      </c>
    </row>
    <row r="152" s="2" customFormat="1" ht="21.75" customHeight="1">
      <c r="A152" s="38"/>
      <c r="B152" s="168"/>
      <c r="C152" s="169" t="s">
        <v>86</v>
      </c>
      <c r="D152" s="169" t="s">
        <v>152</v>
      </c>
      <c r="E152" s="170" t="s">
        <v>165</v>
      </c>
      <c r="F152" s="171" t="s">
        <v>166</v>
      </c>
      <c r="G152" s="172" t="s">
        <v>155</v>
      </c>
      <c r="H152" s="173">
        <v>1</v>
      </c>
      <c r="I152" s="174"/>
      <c r="J152" s="175">
        <f>ROUND(I152*H152,2)</f>
        <v>0</v>
      </c>
      <c r="K152" s="176"/>
      <c r="L152" s="39"/>
      <c r="M152" s="177" t="s">
        <v>1</v>
      </c>
      <c r="N152" s="178" t="s">
        <v>41</v>
      </c>
      <c r="O152" s="77"/>
      <c r="P152" s="179">
        <f>O152*H152</f>
        <v>0</v>
      </c>
      <c r="Q152" s="179">
        <v>2.5019499999999999</v>
      </c>
      <c r="R152" s="179">
        <f>Q152*H152</f>
        <v>2.5019499999999999</v>
      </c>
      <c r="S152" s="179">
        <v>0</v>
      </c>
      <c r="T152" s="180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181" t="s">
        <v>150</v>
      </c>
      <c r="AT152" s="181" t="s">
        <v>152</v>
      </c>
      <c r="AU152" s="181" t="s">
        <v>167</v>
      </c>
      <c r="AY152" s="19" t="s">
        <v>149</v>
      </c>
      <c r="BE152" s="182">
        <f>IF(N152="základní",J152,0)</f>
        <v>0</v>
      </c>
      <c r="BF152" s="182">
        <f>IF(N152="snížená",J152,0)</f>
        <v>0</v>
      </c>
      <c r="BG152" s="182">
        <f>IF(N152="zákl. přenesená",J152,0)</f>
        <v>0</v>
      </c>
      <c r="BH152" s="182">
        <f>IF(N152="sníž. přenesená",J152,0)</f>
        <v>0</v>
      </c>
      <c r="BI152" s="182">
        <f>IF(N152="nulová",J152,0)</f>
        <v>0</v>
      </c>
      <c r="BJ152" s="19" t="s">
        <v>81</v>
      </c>
      <c r="BK152" s="182">
        <f>ROUND(I152*H152,2)</f>
        <v>0</v>
      </c>
      <c r="BL152" s="19" t="s">
        <v>150</v>
      </c>
      <c r="BM152" s="181" t="s">
        <v>168</v>
      </c>
    </row>
    <row r="153" s="13" customFormat="1">
      <c r="A153" s="13"/>
      <c r="B153" s="183"/>
      <c r="C153" s="13"/>
      <c r="D153" s="184" t="s">
        <v>157</v>
      </c>
      <c r="E153" s="185" t="s">
        <v>1</v>
      </c>
      <c r="F153" s="186" t="s">
        <v>169</v>
      </c>
      <c r="G153" s="13"/>
      <c r="H153" s="185" t="s">
        <v>1</v>
      </c>
      <c r="I153" s="187"/>
      <c r="J153" s="13"/>
      <c r="K153" s="13"/>
      <c r="L153" s="183"/>
      <c r="M153" s="188"/>
      <c r="N153" s="189"/>
      <c r="O153" s="189"/>
      <c r="P153" s="189"/>
      <c r="Q153" s="189"/>
      <c r="R153" s="189"/>
      <c r="S153" s="189"/>
      <c r="T153" s="19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185" t="s">
        <v>157</v>
      </c>
      <c r="AU153" s="185" t="s">
        <v>167</v>
      </c>
      <c r="AV153" s="13" t="s">
        <v>81</v>
      </c>
      <c r="AW153" s="13" t="s">
        <v>32</v>
      </c>
      <c r="AX153" s="13" t="s">
        <v>76</v>
      </c>
      <c r="AY153" s="185" t="s">
        <v>149</v>
      </c>
    </row>
    <row r="154" s="14" customFormat="1">
      <c r="A154" s="14"/>
      <c r="B154" s="191"/>
      <c r="C154" s="14"/>
      <c r="D154" s="184" t="s">
        <v>157</v>
      </c>
      <c r="E154" s="192" t="s">
        <v>1</v>
      </c>
      <c r="F154" s="193" t="s">
        <v>170</v>
      </c>
      <c r="G154" s="14"/>
      <c r="H154" s="194">
        <v>1</v>
      </c>
      <c r="I154" s="195"/>
      <c r="J154" s="14"/>
      <c r="K154" s="14"/>
      <c r="L154" s="191"/>
      <c r="M154" s="196"/>
      <c r="N154" s="197"/>
      <c r="O154" s="197"/>
      <c r="P154" s="197"/>
      <c r="Q154" s="197"/>
      <c r="R154" s="197"/>
      <c r="S154" s="197"/>
      <c r="T154" s="19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192" t="s">
        <v>157</v>
      </c>
      <c r="AU154" s="192" t="s">
        <v>167</v>
      </c>
      <c r="AV154" s="14" t="s">
        <v>86</v>
      </c>
      <c r="AW154" s="14" t="s">
        <v>32</v>
      </c>
      <c r="AX154" s="14" t="s">
        <v>76</v>
      </c>
      <c r="AY154" s="192" t="s">
        <v>149</v>
      </c>
    </row>
    <row r="155" s="15" customFormat="1">
      <c r="A155" s="15"/>
      <c r="B155" s="199"/>
      <c r="C155" s="15"/>
      <c r="D155" s="184" t="s">
        <v>157</v>
      </c>
      <c r="E155" s="200" t="s">
        <v>1</v>
      </c>
      <c r="F155" s="201" t="s">
        <v>160</v>
      </c>
      <c r="G155" s="15"/>
      <c r="H155" s="202">
        <v>1</v>
      </c>
      <c r="I155" s="203"/>
      <c r="J155" s="15"/>
      <c r="K155" s="15"/>
      <c r="L155" s="199"/>
      <c r="M155" s="204"/>
      <c r="N155" s="205"/>
      <c r="O155" s="205"/>
      <c r="P155" s="205"/>
      <c r="Q155" s="205"/>
      <c r="R155" s="205"/>
      <c r="S155" s="205"/>
      <c r="T155" s="206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00" t="s">
        <v>157</v>
      </c>
      <c r="AU155" s="200" t="s">
        <v>167</v>
      </c>
      <c r="AV155" s="15" t="s">
        <v>150</v>
      </c>
      <c r="AW155" s="15" t="s">
        <v>32</v>
      </c>
      <c r="AX155" s="15" t="s">
        <v>81</v>
      </c>
      <c r="AY155" s="200" t="s">
        <v>149</v>
      </c>
    </row>
    <row r="156" s="2" customFormat="1" ht="16.5" customHeight="1">
      <c r="A156" s="38"/>
      <c r="B156" s="168"/>
      <c r="C156" s="169" t="s">
        <v>167</v>
      </c>
      <c r="D156" s="169" t="s">
        <v>152</v>
      </c>
      <c r="E156" s="170" t="s">
        <v>171</v>
      </c>
      <c r="F156" s="171" t="s">
        <v>172</v>
      </c>
      <c r="G156" s="172" t="s">
        <v>84</v>
      </c>
      <c r="H156" s="173">
        <v>1</v>
      </c>
      <c r="I156" s="174"/>
      <c r="J156" s="175">
        <f>ROUND(I156*H156,2)</f>
        <v>0</v>
      </c>
      <c r="K156" s="176"/>
      <c r="L156" s="39"/>
      <c r="M156" s="177" t="s">
        <v>1</v>
      </c>
      <c r="N156" s="178" t="s">
        <v>41</v>
      </c>
      <c r="O156" s="77"/>
      <c r="P156" s="179">
        <f>O156*H156</f>
        <v>0</v>
      </c>
      <c r="Q156" s="179">
        <v>0.0091599999999999997</v>
      </c>
      <c r="R156" s="179">
        <f>Q156*H156</f>
        <v>0.0091599999999999997</v>
      </c>
      <c r="S156" s="179">
        <v>0</v>
      </c>
      <c r="T156" s="180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181" t="s">
        <v>150</v>
      </c>
      <c r="AT156" s="181" t="s">
        <v>152</v>
      </c>
      <c r="AU156" s="181" t="s">
        <v>167</v>
      </c>
      <c r="AY156" s="19" t="s">
        <v>149</v>
      </c>
      <c r="BE156" s="182">
        <f>IF(N156="základní",J156,0)</f>
        <v>0</v>
      </c>
      <c r="BF156" s="182">
        <f>IF(N156="snížená",J156,0)</f>
        <v>0</v>
      </c>
      <c r="BG156" s="182">
        <f>IF(N156="zákl. přenesená",J156,0)</f>
        <v>0</v>
      </c>
      <c r="BH156" s="182">
        <f>IF(N156="sníž. přenesená",J156,0)</f>
        <v>0</v>
      </c>
      <c r="BI156" s="182">
        <f>IF(N156="nulová",J156,0)</f>
        <v>0</v>
      </c>
      <c r="BJ156" s="19" t="s">
        <v>81</v>
      </c>
      <c r="BK156" s="182">
        <f>ROUND(I156*H156,2)</f>
        <v>0</v>
      </c>
      <c r="BL156" s="19" t="s">
        <v>150</v>
      </c>
      <c r="BM156" s="181" t="s">
        <v>173</v>
      </c>
    </row>
    <row r="157" s="13" customFormat="1">
      <c r="A157" s="13"/>
      <c r="B157" s="183"/>
      <c r="C157" s="13"/>
      <c r="D157" s="184" t="s">
        <v>157</v>
      </c>
      <c r="E157" s="185" t="s">
        <v>1</v>
      </c>
      <c r="F157" s="186" t="s">
        <v>174</v>
      </c>
      <c r="G157" s="13"/>
      <c r="H157" s="185" t="s">
        <v>1</v>
      </c>
      <c r="I157" s="187"/>
      <c r="J157" s="13"/>
      <c r="K157" s="13"/>
      <c r="L157" s="183"/>
      <c r="M157" s="188"/>
      <c r="N157" s="189"/>
      <c r="O157" s="189"/>
      <c r="P157" s="189"/>
      <c r="Q157" s="189"/>
      <c r="R157" s="189"/>
      <c r="S157" s="189"/>
      <c r="T157" s="19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5" t="s">
        <v>157</v>
      </c>
      <c r="AU157" s="185" t="s">
        <v>167</v>
      </c>
      <c r="AV157" s="13" t="s">
        <v>81</v>
      </c>
      <c r="AW157" s="13" t="s">
        <v>32</v>
      </c>
      <c r="AX157" s="13" t="s">
        <v>76</v>
      </c>
      <c r="AY157" s="185" t="s">
        <v>149</v>
      </c>
    </row>
    <row r="158" s="14" customFormat="1">
      <c r="A158" s="14"/>
      <c r="B158" s="191"/>
      <c r="C158" s="14"/>
      <c r="D158" s="184" t="s">
        <v>157</v>
      </c>
      <c r="E158" s="192" t="s">
        <v>1</v>
      </c>
      <c r="F158" s="193" t="s">
        <v>170</v>
      </c>
      <c r="G158" s="14"/>
      <c r="H158" s="194">
        <v>1</v>
      </c>
      <c r="I158" s="195"/>
      <c r="J158" s="14"/>
      <c r="K158" s="14"/>
      <c r="L158" s="191"/>
      <c r="M158" s="196"/>
      <c r="N158" s="197"/>
      <c r="O158" s="197"/>
      <c r="P158" s="197"/>
      <c r="Q158" s="197"/>
      <c r="R158" s="197"/>
      <c r="S158" s="197"/>
      <c r="T158" s="19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2" t="s">
        <v>157</v>
      </c>
      <c r="AU158" s="192" t="s">
        <v>167</v>
      </c>
      <c r="AV158" s="14" t="s">
        <v>86</v>
      </c>
      <c r="AW158" s="14" t="s">
        <v>32</v>
      </c>
      <c r="AX158" s="14" t="s">
        <v>76</v>
      </c>
      <c r="AY158" s="192" t="s">
        <v>149</v>
      </c>
    </row>
    <row r="159" s="15" customFormat="1">
      <c r="A159" s="15"/>
      <c r="B159" s="199"/>
      <c r="C159" s="15"/>
      <c r="D159" s="184" t="s">
        <v>157</v>
      </c>
      <c r="E159" s="200" t="s">
        <v>1</v>
      </c>
      <c r="F159" s="201" t="s">
        <v>160</v>
      </c>
      <c r="G159" s="15"/>
      <c r="H159" s="202">
        <v>1</v>
      </c>
      <c r="I159" s="203"/>
      <c r="J159" s="15"/>
      <c r="K159" s="15"/>
      <c r="L159" s="199"/>
      <c r="M159" s="204"/>
      <c r="N159" s="205"/>
      <c r="O159" s="205"/>
      <c r="P159" s="205"/>
      <c r="Q159" s="205"/>
      <c r="R159" s="205"/>
      <c r="S159" s="205"/>
      <c r="T159" s="20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00" t="s">
        <v>157</v>
      </c>
      <c r="AU159" s="200" t="s">
        <v>167</v>
      </c>
      <c r="AV159" s="15" t="s">
        <v>150</v>
      </c>
      <c r="AW159" s="15" t="s">
        <v>32</v>
      </c>
      <c r="AX159" s="15" t="s">
        <v>81</v>
      </c>
      <c r="AY159" s="200" t="s">
        <v>149</v>
      </c>
    </row>
    <row r="160" s="2" customFormat="1" ht="16.5" customHeight="1">
      <c r="A160" s="38"/>
      <c r="B160" s="168"/>
      <c r="C160" s="169" t="s">
        <v>150</v>
      </c>
      <c r="D160" s="169" t="s">
        <v>152</v>
      </c>
      <c r="E160" s="170" t="s">
        <v>175</v>
      </c>
      <c r="F160" s="171" t="s">
        <v>176</v>
      </c>
      <c r="G160" s="172" t="s">
        <v>84</v>
      </c>
      <c r="H160" s="173">
        <v>1</v>
      </c>
      <c r="I160" s="174"/>
      <c r="J160" s="175">
        <f>ROUND(I160*H160,2)</f>
        <v>0</v>
      </c>
      <c r="K160" s="176"/>
      <c r="L160" s="39"/>
      <c r="M160" s="177" t="s">
        <v>1</v>
      </c>
      <c r="N160" s="178" t="s">
        <v>41</v>
      </c>
      <c r="O160" s="77"/>
      <c r="P160" s="179">
        <f>O160*H160</f>
        <v>0</v>
      </c>
      <c r="Q160" s="179">
        <v>0</v>
      </c>
      <c r="R160" s="179">
        <f>Q160*H160</f>
        <v>0</v>
      </c>
      <c r="S160" s="179">
        <v>0</v>
      </c>
      <c r="T160" s="180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181" t="s">
        <v>150</v>
      </c>
      <c r="AT160" s="181" t="s">
        <v>152</v>
      </c>
      <c r="AU160" s="181" t="s">
        <v>167</v>
      </c>
      <c r="AY160" s="19" t="s">
        <v>149</v>
      </c>
      <c r="BE160" s="182">
        <f>IF(N160="základní",J160,0)</f>
        <v>0</v>
      </c>
      <c r="BF160" s="182">
        <f>IF(N160="snížená",J160,0)</f>
        <v>0</v>
      </c>
      <c r="BG160" s="182">
        <f>IF(N160="zákl. přenesená",J160,0)</f>
        <v>0</v>
      </c>
      <c r="BH160" s="182">
        <f>IF(N160="sníž. přenesená",J160,0)</f>
        <v>0</v>
      </c>
      <c r="BI160" s="182">
        <f>IF(N160="nulová",J160,0)</f>
        <v>0</v>
      </c>
      <c r="BJ160" s="19" t="s">
        <v>81</v>
      </c>
      <c r="BK160" s="182">
        <f>ROUND(I160*H160,2)</f>
        <v>0</v>
      </c>
      <c r="BL160" s="19" t="s">
        <v>150</v>
      </c>
      <c r="BM160" s="181" t="s">
        <v>177</v>
      </c>
    </row>
    <row r="161" s="12" customFormat="1" ht="22.8" customHeight="1">
      <c r="A161" s="12"/>
      <c r="B161" s="156"/>
      <c r="C161" s="12"/>
      <c r="D161" s="157" t="s">
        <v>75</v>
      </c>
      <c r="E161" s="166" t="s">
        <v>178</v>
      </c>
      <c r="F161" s="166" t="s">
        <v>179</v>
      </c>
      <c r="G161" s="12"/>
      <c r="H161" s="12"/>
      <c r="I161" s="159"/>
      <c r="J161" s="167">
        <f>BK161</f>
        <v>0</v>
      </c>
      <c r="K161" s="12"/>
      <c r="L161" s="156"/>
      <c r="M161" s="160"/>
      <c r="N161" s="161"/>
      <c r="O161" s="161"/>
      <c r="P161" s="162">
        <f>P162+P262</f>
        <v>0</v>
      </c>
      <c r="Q161" s="161"/>
      <c r="R161" s="162">
        <f>R162+R262</f>
        <v>7.6916769499999997</v>
      </c>
      <c r="S161" s="161"/>
      <c r="T161" s="163">
        <f>T162+T262</f>
        <v>0.00013073999999999999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7" t="s">
        <v>81</v>
      </c>
      <c r="AT161" s="164" t="s">
        <v>75</v>
      </c>
      <c r="AU161" s="164" t="s">
        <v>81</v>
      </c>
      <c r="AY161" s="157" t="s">
        <v>149</v>
      </c>
      <c r="BK161" s="165">
        <f>BK162+BK262</f>
        <v>0</v>
      </c>
    </row>
    <row r="162" s="12" customFormat="1" ht="20.88" customHeight="1">
      <c r="A162" s="12"/>
      <c r="B162" s="156"/>
      <c r="C162" s="12"/>
      <c r="D162" s="157" t="s">
        <v>75</v>
      </c>
      <c r="E162" s="166" t="s">
        <v>180</v>
      </c>
      <c r="F162" s="166" t="s">
        <v>181</v>
      </c>
      <c r="G162" s="12"/>
      <c r="H162" s="12"/>
      <c r="I162" s="159"/>
      <c r="J162" s="167">
        <f>BK162</f>
        <v>0</v>
      </c>
      <c r="K162" s="12"/>
      <c r="L162" s="156"/>
      <c r="M162" s="160"/>
      <c r="N162" s="161"/>
      <c r="O162" s="161"/>
      <c r="P162" s="162">
        <f>SUM(P163:P261)</f>
        <v>0</v>
      </c>
      <c r="Q162" s="161"/>
      <c r="R162" s="162">
        <f>SUM(R163:R261)</f>
        <v>2.4121320900000001</v>
      </c>
      <c r="S162" s="161"/>
      <c r="T162" s="163">
        <f>SUM(T163:T261)</f>
        <v>0.00013073999999999999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57" t="s">
        <v>81</v>
      </c>
      <c r="AT162" s="164" t="s">
        <v>75</v>
      </c>
      <c r="AU162" s="164" t="s">
        <v>86</v>
      </c>
      <c r="AY162" s="157" t="s">
        <v>149</v>
      </c>
      <c r="BK162" s="165">
        <f>SUM(BK163:BK261)</f>
        <v>0</v>
      </c>
    </row>
    <row r="163" s="2" customFormat="1" ht="24.15" customHeight="1">
      <c r="A163" s="38"/>
      <c r="B163" s="168"/>
      <c r="C163" s="169" t="s">
        <v>182</v>
      </c>
      <c r="D163" s="169" t="s">
        <v>152</v>
      </c>
      <c r="E163" s="170" t="s">
        <v>183</v>
      </c>
      <c r="F163" s="171" t="s">
        <v>184</v>
      </c>
      <c r="G163" s="172" t="s">
        <v>84</v>
      </c>
      <c r="H163" s="173">
        <v>31.163</v>
      </c>
      <c r="I163" s="174"/>
      <c r="J163" s="175">
        <f>ROUND(I163*H163,2)</f>
        <v>0</v>
      </c>
      <c r="K163" s="176"/>
      <c r="L163" s="39"/>
      <c r="M163" s="177" t="s">
        <v>1</v>
      </c>
      <c r="N163" s="178" t="s">
        <v>41</v>
      </c>
      <c r="O163" s="77"/>
      <c r="P163" s="179">
        <f>O163*H163</f>
        <v>0</v>
      </c>
      <c r="Q163" s="179">
        <v>0.0073499999999999998</v>
      </c>
      <c r="R163" s="179">
        <f>Q163*H163</f>
        <v>0.22904805</v>
      </c>
      <c r="S163" s="179">
        <v>0</v>
      </c>
      <c r="T163" s="18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181" t="s">
        <v>150</v>
      </c>
      <c r="AT163" s="181" t="s">
        <v>152</v>
      </c>
      <c r="AU163" s="181" t="s">
        <v>167</v>
      </c>
      <c r="AY163" s="19" t="s">
        <v>149</v>
      </c>
      <c r="BE163" s="182">
        <f>IF(N163="základní",J163,0)</f>
        <v>0</v>
      </c>
      <c r="BF163" s="182">
        <f>IF(N163="snížená",J163,0)</f>
        <v>0</v>
      </c>
      <c r="BG163" s="182">
        <f>IF(N163="zákl. přenesená",J163,0)</f>
        <v>0</v>
      </c>
      <c r="BH163" s="182">
        <f>IF(N163="sníž. přenesená",J163,0)</f>
        <v>0</v>
      </c>
      <c r="BI163" s="182">
        <f>IF(N163="nulová",J163,0)</f>
        <v>0</v>
      </c>
      <c r="BJ163" s="19" t="s">
        <v>81</v>
      </c>
      <c r="BK163" s="182">
        <f>ROUND(I163*H163,2)</f>
        <v>0</v>
      </c>
      <c r="BL163" s="19" t="s">
        <v>150</v>
      </c>
      <c r="BM163" s="181" t="s">
        <v>185</v>
      </c>
    </row>
    <row r="164" s="13" customFormat="1">
      <c r="A164" s="13"/>
      <c r="B164" s="183"/>
      <c r="C164" s="13"/>
      <c r="D164" s="184" t="s">
        <v>157</v>
      </c>
      <c r="E164" s="185" t="s">
        <v>1</v>
      </c>
      <c r="F164" s="186" t="s">
        <v>186</v>
      </c>
      <c r="G164" s="13"/>
      <c r="H164" s="185" t="s">
        <v>1</v>
      </c>
      <c r="I164" s="187"/>
      <c r="J164" s="13"/>
      <c r="K164" s="13"/>
      <c r="L164" s="183"/>
      <c r="M164" s="188"/>
      <c r="N164" s="189"/>
      <c r="O164" s="189"/>
      <c r="P164" s="189"/>
      <c r="Q164" s="189"/>
      <c r="R164" s="189"/>
      <c r="S164" s="189"/>
      <c r="T164" s="19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5" t="s">
        <v>157</v>
      </c>
      <c r="AU164" s="185" t="s">
        <v>167</v>
      </c>
      <c r="AV164" s="13" t="s">
        <v>81</v>
      </c>
      <c r="AW164" s="13" t="s">
        <v>32</v>
      </c>
      <c r="AX164" s="13" t="s">
        <v>76</v>
      </c>
      <c r="AY164" s="185" t="s">
        <v>149</v>
      </c>
    </row>
    <row r="165" s="14" customFormat="1">
      <c r="A165" s="14"/>
      <c r="B165" s="191"/>
      <c r="C165" s="14"/>
      <c r="D165" s="184" t="s">
        <v>157</v>
      </c>
      <c r="E165" s="192" t="s">
        <v>1</v>
      </c>
      <c r="F165" s="193" t="s">
        <v>187</v>
      </c>
      <c r="G165" s="14"/>
      <c r="H165" s="194">
        <v>31.163</v>
      </c>
      <c r="I165" s="195"/>
      <c r="J165" s="14"/>
      <c r="K165" s="14"/>
      <c r="L165" s="191"/>
      <c r="M165" s="196"/>
      <c r="N165" s="197"/>
      <c r="O165" s="197"/>
      <c r="P165" s="197"/>
      <c r="Q165" s="197"/>
      <c r="R165" s="197"/>
      <c r="S165" s="197"/>
      <c r="T165" s="19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2" t="s">
        <v>157</v>
      </c>
      <c r="AU165" s="192" t="s">
        <v>167</v>
      </c>
      <c r="AV165" s="14" t="s">
        <v>86</v>
      </c>
      <c r="AW165" s="14" t="s">
        <v>32</v>
      </c>
      <c r="AX165" s="14" t="s">
        <v>76</v>
      </c>
      <c r="AY165" s="192" t="s">
        <v>149</v>
      </c>
    </row>
    <row r="166" s="15" customFormat="1">
      <c r="A166" s="15"/>
      <c r="B166" s="199"/>
      <c r="C166" s="15"/>
      <c r="D166" s="184" t="s">
        <v>157</v>
      </c>
      <c r="E166" s="200" t="s">
        <v>1</v>
      </c>
      <c r="F166" s="201" t="s">
        <v>160</v>
      </c>
      <c r="G166" s="15"/>
      <c r="H166" s="202">
        <v>31.163</v>
      </c>
      <c r="I166" s="203"/>
      <c r="J166" s="15"/>
      <c r="K166" s="15"/>
      <c r="L166" s="199"/>
      <c r="M166" s="204"/>
      <c r="N166" s="205"/>
      <c r="O166" s="205"/>
      <c r="P166" s="205"/>
      <c r="Q166" s="205"/>
      <c r="R166" s="205"/>
      <c r="S166" s="205"/>
      <c r="T166" s="206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0" t="s">
        <v>157</v>
      </c>
      <c r="AU166" s="200" t="s">
        <v>167</v>
      </c>
      <c r="AV166" s="15" t="s">
        <v>150</v>
      </c>
      <c r="AW166" s="15" t="s">
        <v>32</v>
      </c>
      <c r="AX166" s="15" t="s">
        <v>81</v>
      </c>
      <c r="AY166" s="200" t="s">
        <v>149</v>
      </c>
    </row>
    <row r="167" s="2" customFormat="1">
      <c r="A167" s="38"/>
      <c r="B167" s="39"/>
      <c r="C167" s="38"/>
      <c r="D167" s="184" t="s">
        <v>188</v>
      </c>
      <c r="E167" s="38"/>
      <c r="F167" s="207" t="s">
        <v>189</v>
      </c>
      <c r="G167" s="38"/>
      <c r="H167" s="38"/>
      <c r="I167" s="38"/>
      <c r="J167" s="38"/>
      <c r="K167" s="38"/>
      <c r="L167" s="39"/>
      <c r="M167" s="208"/>
      <c r="N167" s="209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U167" s="19" t="s">
        <v>167</v>
      </c>
    </row>
    <row r="168" s="2" customFormat="1">
      <c r="A168" s="38"/>
      <c r="B168" s="39"/>
      <c r="C168" s="38"/>
      <c r="D168" s="184" t="s">
        <v>188</v>
      </c>
      <c r="E168" s="38"/>
      <c r="F168" s="210" t="s">
        <v>190</v>
      </c>
      <c r="G168" s="38"/>
      <c r="H168" s="211">
        <v>0</v>
      </c>
      <c r="I168" s="38"/>
      <c r="J168" s="38"/>
      <c r="K168" s="38"/>
      <c r="L168" s="39"/>
      <c r="M168" s="208"/>
      <c r="N168" s="209"/>
      <c r="O168" s="77"/>
      <c r="P168" s="77"/>
      <c r="Q168" s="77"/>
      <c r="R168" s="77"/>
      <c r="S168" s="77"/>
      <c r="T168" s="7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U168" s="19" t="s">
        <v>167</v>
      </c>
    </row>
    <row r="169" s="2" customFormat="1">
      <c r="A169" s="38"/>
      <c r="B169" s="39"/>
      <c r="C169" s="38"/>
      <c r="D169" s="184" t="s">
        <v>188</v>
      </c>
      <c r="E169" s="38"/>
      <c r="F169" s="210" t="s">
        <v>191</v>
      </c>
      <c r="G169" s="38"/>
      <c r="H169" s="211">
        <v>0</v>
      </c>
      <c r="I169" s="38"/>
      <c r="J169" s="38"/>
      <c r="K169" s="38"/>
      <c r="L169" s="39"/>
      <c r="M169" s="208"/>
      <c r="N169" s="209"/>
      <c r="O169" s="77"/>
      <c r="P169" s="77"/>
      <c r="Q169" s="77"/>
      <c r="R169" s="77"/>
      <c r="S169" s="77"/>
      <c r="T169" s="7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U169" s="19" t="s">
        <v>167</v>
      </c>
    </row>
    <row r="170" s="2" customFormat="1">
      <c r="A170" s="38"/>
      <c r="B170" s="39"/>
      <c r="C170" s="38"/>
      <c r="D170" s="184" t="s">
        <v>188</v>
      </c>
      <c r="E170" s="38"/>
      <c r="F170" s="210" t="s">
        <v>192</v>
      </c>
      <c r="G170" s="38"/>
      <c r="H170" s="211">
        <v>31.163</v>
      </c>
      <c r="I170" s="38"/>
      <c r="J170" s="38"/>
      <c r="K170" s="38"/>
      <c r="L170" s="39"/>
      <c r="M170" s="208"/>
      <c r="N170" s="209"/>
      <c r="O170" s="77"/>
      <c r="P170" s="77"/>
      <c r="Q170" s="77"/>
      <c r="R170" s="77"/>
      <c r="S170" s="77"/>
      <c r="T170" s="7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U170" s="19" t="s">
        <v>167</v>
      </c>
    </row>
    <row r="171" s="2" customFormat="1">
      <c r="A171" s="38"/>
      <c r="B171" s="39"/>
      <c r="C171" s="38"/>
      <c r="D171" s="184" t="s">
        <v>188</v>
      </c>
      <c r="E171" s="38"/>
      <c r="F171" s="210" t="s">
        <v>160</v>
      </c>
      <c r="G171" s="38"/>
      <c r="H171" s="211">
        <v>31.163</v>
      </c>
      <c r="I171" s="38"/>
      <c r="J171" s="38"/>
      <c r="K171" s="38"/>
      <c r="L171" s="39"/>
      <c r="M171" s="208"/>
      <c r="N171" s="209"/>
      <c r="O171" s="77"/>
      <c r="P171" s="77"/>
      <c r="Q171" s="77"/>
      <c r="R171" s="77"/>
      <c r="S171" s="77"/>
      <c r="T171" s="7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U171" s="19" t="s">
        <v>167</v>
      </c>
    </row>
    <row r="172" s="2" customFormat="1" ht="24.15" customHeight="1">
      <c r="A172" s="38"/>
      <c r="B172" s="168"/>
      <c r="C172" s="169" t="s">
        <v>178</v>
      </c>
      <c r="D172" s="169" t="s">
        <v>152</v>
      </c>
      <c r="E172" s="170" t="s">
        <v>193</v>
      </c>
      <c r="F172" s="171" t="s">
        <v>194</v>
      </c>
      <c r="G172" s="172" t="s">
        <v>84</v>
      </c>
      <c r="H172" s="173">
        <v>31.163</v>
      </c>
      <c r="I172" s="174"/>
      <c r="J172" s="175">
        <f>ROUND(I172*H172,2)</f>
        <v>0</v>
      </c>
      <c r="K172" s="176"/>
      <c r="L172" s="39"/>
      <c r="M172" s="177" t="s">
        <v>1</v>
      </c>
      <c r="N172" s="178" t="s">
        <v>41</v>
      </c>
      <c r="O172" s="77"/>
      <c r="P172" s="179">
        <f>O172*H172</f>
        <v>0</v>
      </c>
      <c r="Q172" s="179">
        <v>0.01575</v>
      </c>
      <c r="R172" s="179">
        <f>Q172*H172</f>
        <v>0.49081724999999998</v>
      </c>
      <c r="S172" s="179">
        <v>0</v>
      </c>
      <c r="T172" s="18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181" t="s">
        <v>150</v>
      </c>
      <c r="AT172" s="181" t="s">
        <v>152</v>
      </c>
      <c r="AU172" s="181" t="s">
        <v>167</v>
      </c>
      <c r="AY172" s="19" t="s">
        <v>149</v>
      </c>
      <c r="BE172" s="182">
        <f>IF(N172="základní",J172,0)</f>
        <v>0</v>
      </c>
      <c r="BF172" s="182">
        <f>IF(N172="snížená",J172,0)</f>
        <v>0</v>
      </c>
      <c r="BG172" s="182">
        <f>IF(N172="zákl. přenesená",J172,0)</f>
        <v>0</v>
      </c>
      <c r="BH172" s="182">
        <f>IF(N172="sníž. přenesená",J172,0)</f>
        <v>0</v>
      </c>
      <c r="BI172" s="182">
        <f>IF(N172="nulová",J172,0)</f>
        <v>0</v>
      </c>
      <c r="BJ172" s="19" t="s">
        <v>81</v>
      </c>
      <c r="BK172" s="182">
        <f>ROUND(I172*H172,2)</f>
        <v>0</v>
      </c>
      <c r="BL172" s="19" t="s">
        <v>150</v>
      </c>
      <c r="BM172" s="181" t="s">
        <v>195</v>
      </c>
    </row>
    <row r="173" s="13" customFormat="1">
      <c r="A173" s="13"/>
      <c r="B173" s="183"/>
      <c r="C173" s="13"/>
      <c r="D173" s="184" t="s">
        <v>157</v>
      </c>
      <c r="E173" s="185" t="s">
        <v>1</v>
      </c>
      <c r="F173" s="186" t="s">
        <v>190</v>
      </c>
      <c r="G173" s="13"/>
      <c r="H173" s="185" t="s">
        <v>1</v>
      </c>
      <c r="I173" s="187"/>
      <c r="J173" s="13"/>
      <c r="K173" s="13"/>
      <c r="L173" s="183"/>
      <c r="M173" s="188"/>
      <c r="N173" s="189"/>
      <c r="O173" s="189"/>
      <c r="P173" s="189"/>
      <c r="Q173" s="189"/>
      <c r="R173" s="189"/>
      <c r="S173" s="189"/>
      <c r="T173" s="19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5" t="s">
        <v>157</v>
      </c>
      <c r="AU173" s="185" t="s">
        <v>167</v>
      </c>
      <c r="AV173" s="13" t="s">
        <v>81</v>
      </c>
      <c r="AW173" s="13" t="s">
        <v>32</v>
      </c>
      <c r="AX173" s="13" t="s">
        <v>76</v>
      </c>
      <c r="AY173" s="185" t="s">
        <v>149</v>
      </c>
    </row>
    <row r="174" s="13" customFormat="1">
      <c r="A174" s="13"/>
      <c r="B174" s="183"/>
      <c r="C174" s="13"/>
      <c r="D174" s="184" t="s">
        <v>157</v>
      </c>
      <c r="E174" s="185" t="s">
        <v>1</v>
      </c>
      <c r="F174" s="186" t="s">
        <v>191</v>
      </c>
      <c r="G174" s="13"/>
      <c r="H174" s="185" t="s">
        <v>1</v>
      </c>
      <c r="I174" s="187"/>
      <c r="J174" s="13"/>
      <c r="K174" s="13"/>
      <c r="L174" s="183"/>
      <c r="M174" s="188"/>
      <c r="N174" s="189"/>
      <c r="O174" s="189"/>
      <c r="P174" s="189"/>
      <c r="Q174" s="189"/>
      <c r="R174" s="189"/>
      <c r="S174" s="189"/>
      <c r="T174" s="19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5" t="s">
        <v>157</v>
      </c>
      <c r="AU174" s="185" t="s">
        <v>167</v>
      </c>
      <c r="AV174" s="13" t="s">
        <v>81</v>
      </c>
      <c r="AW174" s="13" t="s">
        <v>32</v>
      </c>
      <c r="AX174" s="13" t="s">
        <v>76</v>
      </c>
      <c r="AY174" s="185" t="s">
        <v>149</v>
      </c>
    </row>
    <row r="175" s="14" customFormat="1">
      <c r="A175" s="14"/>
      <c r="B175" s="191"/>
      <c r="C175" s="14"/>
      <c r="D175" s="184" t="s">
        <v>157</v>
      </c>
      <c r="E175" s="192" t="s">
        <v>1</v>
      </c>
      <c r="F175" s="193" t="s">
        <v>192</v>
      </c>
      <c r="G175" s="14"/>
      <c r="H175" s="194">
        <v>31.163</v>
      </c>
      <c r="I175" s="195"/>
      <c r="J175" s="14"/>
      <c r="K175" s="14"/>
      <c r="L175" s="191"/>
      <c r="M175" s="196"/>
      <c r="N175" s="197"/>
      <c r="O175" s="197"/>
      <c r="P175" s="197"/>
      <c r="Q175" s="197"/>
      <c r="R175" s="197"/>
      <c r="S175" s="197"/>
      <c r="T175" s="19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2" t="s">
        <v>157</v>
      </c>
      <c r="AU175" s="192" t="s">
        <v>167</v>
      </c>
      <c r="AV175" s="14" t="s">
        <v>86</v>
      </c>
      <c r="AW175" s="14" t="s">
        <v>32</v>
      </c>
      <c r="AX175" s="14" t="s">
        <v>76</v>
      </c>
      <c r="AY175" s="192" t="s">
        <v>149</v>
      </c>
    </row>
    <row r="176" s="15" customFormat="1">
      <c r="A176" s="15"/>
      <c r="B176" s="199"/>
      <c r="C176" s="15"/>
      <c r="D176" s="184" t="s">
        <v>157</v>
      </c>
      <c r="E176" s="200" t="s">
        <v>92</v>
      </c>
      <c r="F176" s="201" t="s">
        <v>160</v>
      </c>
      <c r="G176" s="15"/>
      <c r="H176" s="202">
        <v>31.163</v>
      </c>
      <c r="I176" s="203"/>
      <c r="J176" s="15"/>
      <c r="K176" s="15"/>
      <c r="L176" s="199"/>
      <c r="M176" s="204"/>
      <c r="N176" s="205"/>
      <c r="O176" s="205"/>
      <c r="P176" s="205"/>
      <c r="Q176" s="205"/>
      <c r="R176" s="205"/>
      <c r="S176" s="205"/>
      <c r="T176" s="20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0" t="s">
        <v>157</v>
      </c>
      <c r="AU176" s="200" t="s">
        <v>167</v>
      </c>
      <c r="AV176" s="15" t="s">
        <v>150</v>
      </c>
      <c r="AW176" s="15" t="s">
        <v>32</v>
      </c>
      <c r="AX176" s="15" t="s">
        <v>81</v>
      </c>
      <c r="AY176" s="200" t="s">
        <v>149</v>
      </c>
    </row>
    <row r="177" s="2" customFormat="1" ht="24.15" customHeight="1">
      <c r="A177" s="38"/>
      <c r="B177" s="168"/>
      <c r="C177" s="169" t="s">
        <v>196</v>
      </c>
      <c r="D177" s="169" t="s">
        <v>152</v>
      </c>
      <c r="E177" s="170" t="s">
        <v>197</v>
      </c>
      <c r="F177" s="171" t="s">
        <v>198</v>
      </c>
      <c r="G177" s="172" t="s">
        <v>84</v>
      </c>
      <c r="H177" s="173">
        <v>31.163</v>
      </c>
      <c r="I177" s="174"/>
      <c r="J177" s="175">
        <f>ROUND(I177*H177,2)</f>
        <v>0</v>
      </c>
      <c r="K177" s="176"/>
      <c r="L177" s="39"/>
      <c r="M177" s="177" t="s">
        <v>1</v>
      </c>
      <c r="N177" s="178" t="s">
        <v>41</v>
      </c>
      <c r="O177" s="77"/>
      <c r="P177" s="179">
        <f>O177*H177</f>
        <v>0</v>
      </c>
      <c r="Q177" s="179">
        <v>0.0079000000000000008</v>
      </c>
      <c r="R177" s="179">
        <f>Q177*H177</f>
        <v>0.24618770000000004</v>
      </c>
      <c r="S177" s="179">
        <v>0</v>
      </c>
      <c r="T177" s="18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81" t="s">
        <v>150</v>
      </c>
      <c r="AT177" s="181" t="s">
        <v>152</v>
      </c>
      <c r="AU177" s="181" t="s">
        <v>167</v>
      </c>
      <c r="AY177" s="19" t="s">
        <v>149</v>
      </c>
      <c r="BE177" s="182">
        <f>IF(N177="základní",J177,0)</f>
        <v>0</v>
      </c>
      <c r="BF177" s="182">
        <f>IF(N177="snížená",J177,0)</f>
        <v>0</v>
      </c>
      <c r="BG177" s="182">
        <f>IF(N177="zákl. přenesená",J177,0)</f>
        <v>0</v>
      </c>
      <c r="BH177" s="182">
        <f>IF(N177="sníž. přenesená",J177,0)</f>
        <v>0</v>
      </c>
      <c r="BI177" s="182">
        <f>IF(N177="nulová",J177,0)</f>
        <v>0</v>
      </c>
      <c r="BJ177" s="19" t="s">
        <v>81</v>
      </c>
      <c r="BK177" s="182">
        <f>ROUND(I177*H177,2)</f>
        <v>0</v>
      </c>
      <c r="BL177" s="19" t="s">
        <v>150</v>
      </c>
      <c r="BM177" s="181" t="s">
        <v>199</v>
      </c>
    </row>
    <row r="178" s="2" customFormat="1" ht="21.75" customHeight="1">
      <c r="A178" s="38"/>
      <c r="B178" s="168"/>
      <c r="C178" s="169" t="s">
        <v>200</v>
      </c>
      <c r="D178" s="169" t="s">
        <v>152</v>
      </c>
      <c r="E178" s="170" t="s">
        <v>201</v>
      </c>
      <c r="F178" s="171" t="s">
        <v>202</v>
      </c>
      <c r="G178" s="172" t="s">
        <v>84</v>
      </c>
      <c r="H178" s="173">
        <v>31.163</v>
      </c>
      <c r="I178" s="174"/>
      <c r="J178" s="175">
        <f>ROUND(I178*H178,2)</f>
        <v>0</v>
      </c>
      <c r="K178" s="176"/>
      <c r="L178" s="39"/>
      <c r="M178" s="177" t="s">
        <v>1</v>
      </c>
      <c r="N178" s="178" t="s">
        <v>41</v>
      </c>
      <c r="O178" s="77"/>
      <c r="P178" s="179">
        <f>O178*H178</f>
        <v>0</v>
      </c>
      <c r="Q178" s="179">
        <v>0.0043800000000000002</v>
      </c>
      <c r="R178" s="179">
        <f>Q178*H178</f>
        <v>0.13649394000000001</v>
      </c>
      <c r="S178" s="179">
        <v>0</v>
      </c>
      <c r="T178" s="180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181" t="s">
        <v>150</v>
      </c>
      <c r="AT178" s="181" t="s">
        <v>152</v>
      </c>
      <c r="AU178" s="181" t="s">
        <v>167</v>
      </c>
      <c r="AY178" s="19" t="s">
        <v>149</v>
      </c>
      <c r="BE178" s="182">
        <f>IF(N178="základní",J178,0)</f>
        <v>0</v>
      </c>
      <c r="BF178" s="182">
        <f>IF(N178="snížená",J178,0)</f>
        <v>0</v>
      </c>
      <c r="BG178" s="182">
        <f>IF(N178="zákl. přenesená",J178,0)</f>
        <v>0</v>
      </c>
      <c r="BH178" s="182">
        <f>IF(N178="sníž. přenesená",J178,0)</f>
        <v>0</v>
      </c>
      <c r="BI178" s="182">
        <f>IF(N178="nulová",J178,0)</f>
        <v>0</v>
      </c>
      <c r="BJ178" s="19" t="s">
        <v>81</v>
      </c>
      <c r="BK178" s="182">
        <f>ROUND(I178*H178,2)</f>
        <v>0</v>
      </c>
      <c r="BL178" s="19" t="s">
        <v>150</v>
      </c>
      <c r="BM178" s="181" t="s">
        <v>203</v>
      </c>
    </row>
    <row r="179" s="13" customFormat="1">
      <c r="A179" s="13"/>
      <c r="B179" s="183"/>
      <c r="C179" s="13"/>
      <c r="D179" s="184" t="s">
        <v>157</v>
      </c>
      <c r="E179" s="185" t="s">
        <v>1</v>
      </c>
      <c r="F179" s="186" t="s">
        <v>204</v>
      </c>
      <c r="G179" s="13"/>
      <c r="H179" s="185" t="s">
        <v>1</v>
      </c>
      <c r="I179" s="187"/>
      <c r="J179" s="13"/>
      <c r="K179" s="13"/>
      <c r="L179" s="183"/>
      <c r="M179" s="188"/>
      <c r="N179" s="189"/>
      <c r="O179" s="189"/>
      <c r="P179" s="189"/>
      <c r="Q179" s="189"/>
      <c r="R179" s="189"/>
      <c r="S179" s="189"/>
      <c r="T179" s="19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5" t="s">
        <v>157</v>
      </c>
      <c r="AU179" s="185" t="s">
        <v>167</v>
      </c>
      <c r="AV179" s="13" t="s">
        <v>81</v>
      </c>
      <c r="AW179" s="13" t="s">
        <v>32</v>
      </c>
      <c r="AX179" s="13" t="s">
        <v>76</v>
      </c>
      <c r="AY179" s="185" t="s">
        <v>149</v>
      </c>
    </row>
    <row r="180" s="14" customFormat="1">
      <c r="A180" s="14"/>
      <c r="B180" s="191"/>
      <c r="C180" s="14"/>
      <c r="D180" s="184" t="s">
        <v>157</v>
      </c>
      <c r="E180" s="192" t="s">
        <v>1</v>
      </c>
      <c r="F180" s="193" t="s">
        <v>187</v>
      </c>
      <c r="G180" s="14"/>
      <c r="H180" s="194">
        <v>31.163</v>
      </c>
      <c r="I180" s="195"/>
      <c r="J180" s="14"/>
      <c r="K180" s="14"/>
      <c r="L180" s="191"/>
      <c r="M180" s="196"/>
      <c r="N180" s="197"/>
      <c r="O180" s="197"/>
      <c r="P180" s="197"/>
      <c r="Q180" s="197"/>
      <c r="R180" s="197"/>
      <c r="S180" s="197"/>
      <c r="T180" s="19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2" t="s">
        <v>157</v>
      </c>
      <c r="AU180" s="192" t="s">
        <v>167</v>
      </c>
      <c r="AV180" s="14" t="s">
        <v>86</v>
      </c>
      <c r="AW180" s="14" t="s">
        <v>32</v>
      </c>
      <c r="AX180" s="14" t="s">
        <v>76</v>
      </c>
      <c r="AY180" s="192" t="s">
        <v>149</v>
      </c>
    </row>
    <row r="181" s="15" customFormat="1">
      <c r="A181" s="15"/>
      <c r="B181" s="199"/>
      <c r="C181" s="15"/>
      <c r="D181" s="184" t="s">
        <v>157</v>
      </c>
      <c r="E181" s="200" t="s">
        <v>1</v>
      </c>
      <c r="F181" s="201" t="s">
        <v>160</v>
      </c>
      <c r="G181" s="15"/>
      <c r="H181" s="202">
        <v>31.163</v>
      </c>
      <c r="I181" s="203"/>
      <c r="J181" s="15"/>
      <c r="K181" s="15"/>
      <c r="L181" s="199"/>
      <c r="M181" s="204"/>
      <c r="N181" s="205"/>
      <c r="O181" s="205"/>
      <c r="P181" s="205"/>
      <c r="Q181" s="205"/>
      <c r="R181" s="205"/>
      <c r="S181" s="205"/>
      <c r="T181" s="206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00" t="s">
        <v>157</v>
      </c>
      <c r="AU181" s="200" t="s">
        <v>167</v>
      </c>
      <c r="AV181" s="15" t="s">
        <v>150</v>
      </c>
      <c r="AW181" s="15" t="s">
        <v>32</v>
      </c>
      <c r="AX181" s="15" t="s">
        <v>81</v>
      </c>
      <c r="AY181" s="200" t="s">
        <v>149</v>
      </c>
    </row>
    <row r="182" s="2" customFormat="1">
      <c r="A182" s="38"/>
      <c r="B182" s="39"/>
      <c r="C182" s="38"/>
      <c r="D182" s="184" t="s">
        <v>188</v>
      </c>
      <c r="E182" s="38"/>
      <c r="F182" s="207" t="s">
        <v>189</v>
      </c>
      <c r="G182" s="38"/>
      <c r="H182" s="38"/>
      <c r="I182" s="38"/>
      <c r="J182" s="38"/>
      <c r="K182" s="38"/>
      <c r="L182" s="39"/>
      <c r="M182" s="208"/>
      <c r="N182" s="209"/>
      <c r="O182" s="77"/>
      <c r="P182" s="77"/>
      <c r="Q182" s="77"/>
      <c r="R182" s="77"/>
      <c r="S182" s="77"/>
      <c r="T182" s="7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U182" s="19" t="s">
        <v>167</v>
      </c>
    </row>
    <row r="183" s="2" customFormat="1">
      <c r="A183" s="38"/>
      <c r="B183" s="39"/>
      <c r="C183" s="38"/>
      <c r="D183" s="184" t="s">
        <v>188</v>
      </c>
      <c r="E183" s="38"/>
      <c r="F183" s="210" t="s">
        <v>190</v>
      </c>
      <c r="G183" s="38"/>
      <c r="H183" s="211">
        <v>0</v>
      </c>
      <c r="I183" s="38"/>
      <c r="J183" s="38"/>
      <c r="K183" s="38"/>
      <c r="L183" s="39"/>
      <c r="M183" s="208"/>
      <c r="N183" s="209"/>
      <c r="O183" s="77"/>
      <c r="P183" s="77"/>
      <c r="Q183" s="77"/>
      <c r="R183" s="77"/>
      <c r="S183" s="77"/>
      <c r="T183" s="7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U183" s="19" t="s">
        <v>167</v>
      </c>
    </row>
    <row r="184" s="2" customFormat="1">
      <c r="A184" s="38"/>
      <c r="B184" s="39"/>
      <c r="C184" s="38"/>
      <c r="D184" s="184" t="s">
        <v>188</v>
      </c>
      <c r="E184" s="38"/>
      <c r="F184" s="210" t="s">
        <v>191</v>
      </c>
      <c r="G184" s="38"/>
      <c r="H184" s="211">
        <v>0</v>
      </c>
      <c r="I184" s="38"/>
      <c r="J184" s="38"/>
      <c r="K184" s="38"/>
      <c r="L184" s="39"/>
      <c r="M184" s="208"/>
      <c r="N184" s="209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U184" s="19" t="s">
        <v>167</v>
      </c>
    </row>
    <row r="185" s="2" customFormat="1">
      <c r="A185" s="38"/>
      <c r="B185" s="39"/>
      <c r="C185" s="38"/>
      <c r="D185" s="184" t="s">
        <v>188</v>
      </c>
      <c r="E185" s="38"/>
      <c r="F185" s="210" t="s">
        <v>192</v>
      </c>
      <c r="G185" s="38"/>
      <c r="H185" s="211">
        <v>31.163</v>
      </c>
      <c r="I185" s="38"/>
      <c r="J185" s="38"/>
      <c r="K185" s="38"/>
      <c r="L185" s="39"/>
      <c r="M185" s="208"/>
      <c r="N185" s="209"/>
      <c r="O185" s="77"/>
      <c r="P185" s="77"/>
      <c r="Q185" s="77"/>
      <c r="R185" s="77"/>
      <c r="S185" s="77"/>
      <c r="T185" s="7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U185" s="19" t="s">
        <v>167</v>
      </c>
    </row>
    <row r="186" s="2" customFormat="1">
      <c r="A186" s="38"/>
      <c r="B186" s="39"/>
      <c r="C186" s="38"/>
      <c r="D186" s="184" t="s">
        <v>188</v>
      </c>
      <c r="E186" s="38"/>
      <c r="F186" s="210" t="s">
        <v>160</v>
      </c>
      <c r="G186" s="38"/>
      <c r="H186" s="211">
        <v>31.163</v>
      </c>
      <c r="I186" s="38"/>
      <c r="J186" s="38"/>
      <c r="K186" s="38"/>
      <c r="L186" s="39"/>
      <c r="M186" s="208"/>
      <c r="N186" s="209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U186" s="19" t="s">
        <v>167</v>
      </c>
    </row>
    <row r="187" s="2" customFormat="1" ht="24.15" customHeight="1">
      <c r="A187" s="38"/>
      <c r="B187" s="168"/>
      <c r="C187" s="169" t="s">
        <v>205</v>
      </c>
      <c r="D187" s="169" t="s">
        <v>152</v>
      </c>
      <c r="E187" s="170" t="s">
        <v>206</v>
      </c>
      <c r="F187" s="171" t="s">
        <v>207</v>
      </c>
      <c r="G187" s="172" t="s">
        <v>84</v>
      </c>
      <c r="H187" s="173">
        <v>31.163</v>
      </c>
      <c r="I187" s="174"/>
      <c r="J187" s="175">
        <f>ROUND(I187*H187,2)</f>
        <v>0</v>
      </c>
      <c r="K187" s="176"/>
      <c r="L187" s="39"/>
      <c r="M187" s="177" t="s">
        <v>1</v>
      </c>
      <c r="N187" s="178" t="s">
        <v>41</v>
      </c>
      <c r="O187" s="77"/>
      <c r="P187" s="179">
        <f>O187*H187</f>
        <v>0</v>
      </c>
      <c r="Q187" s="179">
        <v>0.00025999999999999998</v>
      </c>
      <c r="R187" s="179">
        <f>Q187*H187</f>
        <v>0.0081023799999999993</v>
      </c>
      <c r="S187" s="179">
        <v>0</v>
      </c>
      <c r="T187" s="18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181" t="s">
        <v>150</v>
      </c>
      <c r="AT187" s="181" t="s">
        <v>152</v>
      </c>
      <c r="AU187" s="181" t="s">
        <v>167</v>
      </c>
      <c r="AY187" s="19" t="s">
        <v>149</v>
      </c>
      <c r="BE187" s="182">
        <f>IF(N187="základní",J187,0)</f>
        <v>0</v>
      </c>
      <c r="BF187" s="182">
        <f>IF(N187="snížená",J187,0)</f>
        <v>0</v>
      </c>
      <c r="BG187" s="182">
        <f>IF(N187="zákl. přenesená",J187,0)</f>
        <v>0</v>
      </c>
      <c r="BH187" s="182">
        <f>IF(N187="sníž. přenesená",J187,0)</f>
        <v>0</v>
      </c>
      <c r="BI187" s="182">
        <f>IF(N187="nulová",J187,0)</f>
        <v>0</v>
      </c>
      <c r="BJ187" s="19" t="s">
        <v>81</v>
      </c>
      <c r="BK187" s="182">
        <f>ROUND(I187*H187,2)</f>
        <v>0</v>
      </c>
      <c r="BL187" s="19" t="s">
        <v>150</v>
      </c>
      <c r="BM187" s="181" t="s">
        <v>208</v>
      </c>
    </row>
    <row r="188" s="13" customFormat="1">
      <c r="A188" s="13"/>
      <c r="B188" s="183"/>
      <c r="C188" s="13"/>
      <c r="D188" s="184" t="s">
        <v>157</v>
      </c>
      <c r="E188" s="185" t="s">
        <v>1</v>
      </c>
      <c r="F188" s="186" t="s">
        <v>209</v>
      </c>
      <c r="G188" s="13"/>
      <c r="H188" s="185" t="s">
        <v>1</v>
      </c>
      <c r="I188" s="187"/>
      <c r="J188" s="13"/>
      <c r="K188" s="13"/>
      <c r="L188" s="183"/>
      <c r="M188" s="188"/>
      <c r="N188" s="189"/>
      <c r="O188" s="189"/>
      <c r="P188" s="189"/>
      <c r="Q188" s="189"/>
      <c r="R188" s="189"/>
      <c r="S188" s="189"/>
      <c r="T188" s="19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5" t="s">
        <v>157</v>
      </c>
      <c r="AU188" s="185" t="s">
        <v>167</v>
      </c>
      <c r="AV188" s="13" t="s">
        <v>81</v>
      </c>
      <c r="AW188" s="13" t="s">
        <v>32</v>
      </c>
      <c r="AX188" s="13" t="s">
        <v>76</v>
      </c>
      <c r="AY188" s="185" t="s">
        <v>149</v>
      </c>
    </row>
    <row r="189" s="14" customFormat="1">
      <c r="A189" s="14"/>
      <c r="B189" s="191"/>
      <c r="C189" s="14"/>
      <c r="D189" s="184" t="s">
        <v>157</v>
      </c>
      <c r="E189" s="192" t="s">
        <v>1</v>
      </c>
      <c r="F189" s="193" t="s">
        <v>187</v>
      </c>
      <c r="G189" s="14"/>
      <c r="H189" s="194">
        <v>31.163</v>
      </c>
      <c r="I189" s="195"/>
      <c r="J189" s="14"/>
      <c r="K189" s="14"/>
      <c r="L189" s="191"/>
      <c r="M189" s="196"/>
      <c r="N189" s="197"/>
      <c r="O189" s="197"/>
      <c r="P189" s="197"/>
      <c r="Q189" s="197"/>
      <c r="R189" s="197"/>
      <c r="S189" s="197"/>
      <c r="T189" s="19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192" t="s">
        <v>157</v>
      </c>
      <c r="AU189" s="192" t="s">
        <v>167</v>
      </c>
      <c r="AV189" s="14" t="s">
        <v>86</v>
      </c>
      <c r="AW189" s="14" t="s">
        <v>32</v>
      </c>
      <c r="AX189" s="14" t="s">
        <v>76</v>
      </c>
      <c r="AY189" s="192" t="s">
        <v>149</v>
      </c>
    </row>
    <row r="190" s="15" customFormat="1">
      <c r="A190" s="15"/>
      <c r="B190" s="199"/>
      <c r="C190" s="15"/>
      <c r="D190" s="184" t="s">
        <v>157</v>
      </c>
      <c r="E190" s="200" t="s">
        <v>1</v>
      </c>
      <c r="F190" s="201" t="s">
        <v>160</v>
      </c>
      <c r="G190" s="15"/>
      <c r="H190" s="202">
        <v>31.163</v>
      </c>
      <c r="I190" s="203"/>
      <c r="J190" s="15"/>
      <c r="K190" s="15"/>
      <c r="L190" s="199"/>
      <c r="M190" s="204"/>
      <c r="N190" s="205"/>
      <c r="O190" s="205"/>
      <c r="P190" s="205"/>
      <c r="Q190" s="205"/>
      <c r="R190" s="205"/>
      <c r="S190" s="205"/>
      <c r="T190" s="20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0" t="s">
        <v>157</v>
      </c>
      <c r="AU190" s="200" t="s">
        <v>167</v>
      </c>
      <c r="AV190" s="15" t="s">
        <v>150</v>
      </c>
      <c r="AW190" s="15" t="s">
        <v>32</v>
      </c>
      <c r="AX190" s="15" t="s">
        <v>81</v>
      </c>
      <c r="AY190" s="200" t="s">
        <v>149</v>
      </c>
    </row>
    <row r="191" s="2" customFormat="1">
      <c r="A191" s="38"/>
      <c r="B191" s="39"/>
      <c r="C191" s="38"/>
      <c r="D191" s="184" t="s">
        <v>188</v>
      </c>
      <c r="E191" s="38"/>
      <c r="F191" s="207" t="s">
        <v>189</v>
      </c>
      <c r="G191" s="38"/>
      <c r="H191" s="38"/>
      <c r="I191" s="38"/>
      <c r="J191" s="38"/>
      <c r="K191" s="38"/>
      <c r="L191" s="39"/>
      <c r="M191" s="208"/>
      <c r="N191" s="209"/>
      <c r="O191" s="77"/>
      <c r="P191" s="77"/>
      <c r="Q191" s="77"/>
      <c r="R191" s="77"/>
      <c r="S191" s="77"/>
      <c r="T191" s="7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U191" s="19" t="s">
        <v>167</v>
      </c>
    </row>
    <row r="192" s="2" customFormat="1">
      <c r="A192" s="38"/>
      <c r="B192" s="39"/>
      <c r="C192" s="38"/>
      <c r="D192" s="184" t="s">
        <v>188</v>
      </c>
      <c r="E192" s="38"/>
      <c r="F192" s="210" t="s">
        <v>190</v>
      </c>
      <c r="G192" s="38"/>
      <c r="H192" s="211">
        <v>0</v>
      </c>
      <c r="I192" s="38"/>
      <c r="J192" s="38"/>
      <c r="K192" s="38"/>
      <c r="L192" s="39"/>
      <c r="M192" s="208"/>
      <c r="N192" s="209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U192" s="19" t="s">
        <v>167</v>
      </c>
    </row>
    <row r="193" s="2" customFormat="1">
      <c r="A193" s="38"/>
      <c r="B193" s="39"/>
      <c r="C193" s="38"/>
      <c r="D193" s="184" t="s">
        <v>188</v>
      </c>
      <c r="E193" s="38"/>
      <c r="F193" s="210" t="s">
        <v>191</v>
      </c>
      <c r="G193" s="38"/>
      <c r="H193" s="211">
        <v>0</v>
      </c>
      <c r="I193" s="38"/>
      <c r="J193" s="38"/>
      <c r="K193" s="38"/>
      <c r="L193" s="39"/>
      <c r="M193" s="208"/>
      <c r="N193" s="209"/>
      <c r="O193" s="77"/>
      <c r="P193" s="77"/>
      <c r="Q193" s="77"/>
      <c r="R193" s="77"/>
      <c r="S193" s="77"/>
      <c r="T193" s="7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U193" s="19" t="s">
        <v>167</v>
      </c>
    </row>
    <row r="194" s="2" customFormat="1">
      <c r="A194" s="38"/>
      <c r="B194" s="39"/>
      <c r="C194" s="38"/>
      <c r="D194" s="184" t="s">
        <v>188</v>
      </c>
      <c r="E194" s="38"/>
      <c r="F194" s="210" t="s">
        <v>192</v>
      </c>
      <c r="G194" s="38"/>
      <c r="H194" s="211">
        <v>31.163</v>
      </c>
      <c r="I194" s="38"/>
      <c r="J194" s="38"/>
      <c r="K194" s="38"/>
      <c r="L194" s="39"/>
      <c r="M194" s="208"/>
      <c r="N194" s="209"/>
      <c r="O194" s="77"/>
      <c r="P194" s="77"/>
      <c r="Q194" s="77"/>
      <c r="R194" s="77"/>
      <c r="S194" s="77"/>
      <c r="T194" s="7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U194" s="19" t="s">
        <v>167</v>
      </c>
    </row>
    <row r="195" s="2" customFormat="1">
      <c r="A195" s="38"/>
      <c r="B195" s="39"/>
      <c r="C195" s="38"/>
      <c r="D195" s="184" t="s">
        <v>188</v>
      </c>
      <c r="E195" s="38"/>
      <c r="F195" s="210" t="s">
        <v>160</v>
      </c>
      <c r="G195" s="38"/>
      <c r="H195" s="211">
        <v>31.163</v>
      </c>
      <c r="I195" s="38"/>
      <c r="J195" s="38"/>
      <c r="K195" s="38"/>
      <c r="L195" s="39"/>
      <c r="M195" s="208"/>
      <c r="N195" s="209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U195" s="19" t="s">
        <v>167</v>
      </c>
    </row>
    <row r="196" s="2" customFormat="1" ht="24.15" customHeight="1">
      <c r="A196" s="38"/>
      <c r="B196" s="168"/>
      <c r="C196" s="169" t="s">
        <v>210</v>
      </c>
      <c r="D196" s="169" t="s">
        <v>152</v>
      </c>
      <c r="E196" s="170" t="s">
        <v>211</v>
      </c>
      <c r="F196" s="171" t="s">
        <v>212</v>
      </c>
      <c r="G196" s="172" t="s">
        <v>84</v>
      </c>
      <c r="H196" s="173">
        <v>31.163</v>
      </c>
      <c r="I196" s="174"/>
      <c r="J196" s="175">
        <f>ROUND(I196*H196,2)</f>
        <v>0</v>
      </c>
      <c r="K196" s="176"/>
      <c r="L196" s="39"/>
      <c r="M196" s="177" t="s">
        <v>1</v>
      </c>
      <c r="N196" s="178" t="s">
        <v>41</v>
      </c>
      <c r="O196" s="77"/>
      <c r="P196" s="179">
        <f>O196*H196</f>
        <v>0</v>
      </c>
      <c r="Q196" s="179">
        <v>0.0030000000000000001</v>
      </c>
      <c r="R196" s="179">
        <f>Q196*H196</f>
        <v>0.093489000000000003</v>
      </c>
      <c r="S196" s="179">
        <v>0</v>
      </c>
      <c r="T196" s="180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181" t="s">
        <v>150</v>
      </c>
      <c r="AT196" s="181" t="s">
        <v>152</v>
      </c>
      <c r="AU196" s="181" t="s">
        <v>167</v>
      </c>
      <c r="AY196" s="19" t="s">
        <v>149</v>
      </c>
      <c r="BE196" s="182">
        <f>IF(N196="základní",J196,0)</f>
        <v>0</v>
      </c>
      <c r="BF196" s="182">
        <f>IF(N196="snížená",J196,0)</f>
        <v>0</v>
      </c>
      <c r="BG196" s="182">
        <f>IF(N196="zákl. přenesená",J196,0)</f>
        <v>0</v>
      </c>
      <c r="BH196" s="182">
        <f>IF(N196="sníž. přenesená",J196,0)</f>
        <v>0</v>
      </c>
      <c r="BI196" s="182">
        <f>IF(N196="nulová",J196,0)</f>
        <v>0</v>
      </c>
      <c r="BJ196" s="19" t="s">
        <v>81</v>
      </c>
      <c r="BK196" s="182">
        <f>ROUND(I196*H196,2)</f>
        <v>0</v>
      </c>
      <c r="BL196" s="19" t="s">
        <v>150</v>
      </c>
      <c r="BM196" s="181" t="s">
        <v>213</v>
      </c>
    </row>
    <row r="197" s="13" customFormat="1">
      <c r="A197" s="13"/>
      <c r="B197" s="183"/>
      <c r="C197" s="13"/>
      <c r="D197" s="184" t="s">
        <v>157</v>
      </c>
      <c r="E197" s="185" t="s">
        <v>1</v>
      </c>
      <c r="F197" s="186" t="s">
        <v>214</v>
      </c>
      <c r="G197" s="13"/>
      <c r="H197" s="185" t="s">
        <v>1</v>
      </c>
      <c r="I197" s="187"/>
      <c r="J197" s="13"/>
      <c r="K197" s="13"/>
      <c r="L197" s="183"/>
      <c r="M197" s="188"/>
      <c r="N197" s="189"/>
      <c r="O197" s="189"/>
      <c r="P197" s="189"/>
      <c r="Q197" s="189"/>
      <c r="R197" s="189"/>
      <c r="S197" s="189"/>
      <c r="T197" s="19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185" t="s">
        <v>157</v>
      </c>
      <c r="AU197" s="185" t="s">
        <v>167</v>
      </c>
      <c r="AV197" s="13" t="s">
        <v>81</v>
      </c>
      <c r="AW197" s="13" t="s">
        <v>32</v>
      </c>
      <c r="AX197" s="13" t="s">
        <v>76</v>
      </c>
      <c r="AY197" s="185" t="s">
        <v>149</v>
      </c>
    </row>
    <row r="198" s="14" customFormat="1">
      <c r="A198" s="14"/>
      <c r="B198" s="191"/>
      <c r="C198" s="14"/>
      <c r="D198" s="184" t="s">
        <v>157</v>
      </c>
      <c r="E198" s="192" t="s">
        <v>1</v>
      </c>
      <c r="F198" s="193" t="s">
        <v>187</v>
      </c>
      <c r="G198" s="14"/>
      <c r="H198" s="194">
        <v>31.163</v>
      </c>
      <c r="I198" s="195"/>
      <c r="J198" s="14"/>
      <c r="K198" s="14"/>
      <c r="L198" s="191"/>
      <c r="M198" s="196"/>
      <c r="N198" s="197"/>
      <c r="O198" s="197"/>
      <c r="P198" s="197"/>
      <c r="Q198" s="197"/>
      <c r="R198" s="197"/>
      <c r="S198" s="197"/>
      <c r="T198" s="19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192" t="s">
        <v>157</v>
      </c>
      <c r="AU198" s="192" t="s">
        <v>167</v>
      </c>
      <c r="AV198" s="14" t="s">
        <v>86</v>
      </c>
      <c r="AW198" s="14" t="s">
        <v>32</v>
      </c>
      <c r="AX198" s="14" t="s">
        <v>76</v>
      </c>
      <c r="AY198" s="192" t="s">
        <v>149</v>
      </c>
    </row>
    <row r="199" s="15" customFormat="1">
      <c r="A199" s="15"/>
      <c r="B199" s="199"/>
      <c r="C199" s="15"/>
      <c r="D199" s="184" t="s">
        <v>157</v>
      </c>
      <c r="E199" s="200" t="s">
        <v>1</v>
      </c>
      <c r="F199" s="201" t="s">
        <v>160</v>
      </c>
      <c r="G199" s="15"/>
      <c r="H199" s="202">
        <v>31.163</v>
      </c>
      <c r="I199" s="203"/>
      <c r="J199" s="15"/>
      <c r="K199" s="15"/>
      <c r="L199" s="199"/>
      <c r="M199" s="204"/>
      <c r="N199" s="205"/>
      <c r="O199" s="205"/>
      <c r="P199" s="205"/>
      <c r="Q199" s="205"/>
      <c r="R199" s="205"/>
      <c r="S199" s="205"/>
      <c r="T199" s="20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00" t="s">
        <v>157</v>
      </c>
      <c r="AU199" s="200" t="s">
        <v>167</v>
      </c>
      <c r="AV199" s="15" t="s">
        <v>150</v>
      </c>
      <c r="AW199" s="15" t="s">
        <v>32</v>
      </c>
      <c r="AX199" s="15" t="s">
        <v>81</v>
      </c>
      <c r="AY199" s="200" t="s">
        <v>149</v>
      </c>
    </row>
    <row r="200" s="2" customFormat="1">
      <c r="A200" s="38"/>
      <c r="B200" s="39"/>
      <c r="C200" s="38"/>
      <c r="D200" s="184" t="s">
        <v>188</v>
      </c>
      <c r="E200" s="38"/>
      <c r="F200" s="207" t="s">
        <v>189</v>
      </c>
      <c r="G200" s="38"/>
      <c r="H200" s="38"/>
      <c r="I200" s="38"/>
      <c r="J200" s="38"/>
      <c r="K200" s="38"/>
      <c r="L200" s="39"/>
      <c r="M200" s="208"/>
      <c r="N200" s="209"/>
      <c r="O200" s="77"/>
      <c r="P200" s="77"/>
      <c r="Q200" s="77"/>
      <c r="R200" s="77"/>
      <c r="S200" s="77"/>
      <c r="T200" s="7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U200" s="19" t="s">
        <v>167</v>
      </c>
    </row>
    <row r="201" s="2" customFormat="1">
      <c r="A201" s="38"/>
      <c r="B201" s="39"/>
      <c r="C201" s="38"/>
      <c r="D201" s="184" t="s">
        <v>188</v>
      </c>
      <c r="E201" s="38"/>
      <c r="F201" s="210" t="s">
        <v>190</v>
      </c>
      <c r="G201" s="38"/>
      <c r="H201" s="211">
        <v>0</v>
      </c>
      <c r="I201" s="38"/>
      <c r="J201" s="38"/>
      <c r="K201" s="38"/>
      <c r="L201" s="39"/>
      <c r="M201" s="208"/>
      <c r="N201" s="209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U201" s="19" t="s">
        <v>167</v>
      </c>
    </row>
    <row r="202" s="2" customFormat="1">
      <c r="A202" s="38"/>
      <c r="B202" s="39"/>
      <c r="C202" s="38"/>
      <c r="D202" s="184" t="s">
        <v>188</v>
      </c>
      <c r="E202" s="38"/>
      <c r="F202" s="210" t="s">
        <v>191</v>
      </c>
      <c r="G202" s="38"/>
      <c r="H202" s="211">
        <v>0</v>
      </c>
      <c r="I202" s="38"/>
      <c r="J202" s="38"/>
      <c r="K202" s="38"/>
      <c r="L202" s="39"/>
      <c r="M202" s="208"/>
      <c r="N202" s="209"/>
      <c r="O202" s="77"/>
      <c r="P202" s="77"/>
      <c r="Q202" s="77"/>
      <c r="R202" s="77"/>
      <c r="S202" s="77"/>
      <c r="T202" s="7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U202" s="19" t="s">
        <v>167</v>
      </c>
    </row>
    <row r="203" s="2" customFormat="1">
      <c r="A203" s="38"/>
      <c r="B203" s="39"/>
      <c r="C203" s="38"/>
      <c r="D203" s="184" t="s">
        <v>188</v>
      </c>
      <c r="E203" s="38"/>
      <c r="F203" s="210" t="s">
        <v>192</v>
      </c>
      <c r="G203" s="38"/>
      <c r="H203" s="211">
        <v>31.163</v>
      </c>
      <c r="I203" s="38"/>
      <c r="J203" s="38"/>
      <c r="K203" s="38"/>
      <c r="L203" s="39"/>
      <c r="M203" s="208"/>
      <c r="N203" s="209"/>
      <c r="O203" s="77"/>
      <c r="P203" s="77"/>
      <c r="Q203" s="77"/>
      <c r="R203" s="77"/>
      <c r="S203" s="77"/>
      <c r="T203" s="7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U203" s="19" t="s">
        <v>167</v>
      </c>
    </row>
    <row r="204" s="2" customFormat="1">
      <c r="A204" s="38"/>
      <c r="B204" s="39"/>
      <c r="C204" s="38"/>
      <c r="D204" s="184" t="s">
        <v>188</v>
      </c>
      <c r="E204" s="38"/>
      <c r="F204" s="210" t="s">
        <v>160</v>
      </c>
      <c r="G204" s="38"/>
      <c r="H204" s="211">
        <v>31.163</v>
      </c>
      <c r="I204" s="38"/>
      <c r="J204" s="38"/>
      <c r="K204" s="38"/>
      <c r="L204" s="39"/>
      <c r="M204" s="208"/>
      <c r="N204" s="209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U204" s="19" t="s">
        <v>167</v>
      </c>
    </row>
    <row r="205" s="2" customFormat="1" ht="24.15" customHeight="1">
      <c r="A205" s="38"/>
      <c r="B205" s="168"/>
      <c r="C205" s="169" t="s">
        <v>215</v>
      </c>
      <c r="D205" s="169" t="s">
        <v>152</v>
      </c>
      <c r="E205" s="170" t="s">
        <v>216</v>
      </c>
      <c r="F205" s="171" t="s">
        <v>217</v>
      </c>
      <c r="G205" s="172" t="s">
        <v>84</v>
      </c>
      <c r="H205" s="173">
        <v>51.524000000000001</v>
      </c>
      <c r="I205" s="174"/>
      <c r="J205" s="175">
        <f>ROUND(I205*H205,2)</f>
        <v>0</v>
      </c>
      <c r="K205" s="176"/>
      <c r="L205" s="39"/>
      <c r="M205" s="177" t="s">
        <v>1</v>
      </c>
      <c r="N205" s="178" t="s">
        <v>41</v>
      </c>
      <c r="O205" s="77"/>
      <c r="P205" s="179">
        <f>O205*H205</f>
        <v>0</v>
      </c>
      <c r="Q205" s="179">
        <v>0.01575</v>
      </c>
      <c r="R205" s="179">
        <f>Q205*H205</f>
        <v>0.81150299999999997</v>
      </c>
      <c r="S205" s="179">
        <v>0</v>
      </c>
      <c r="T205" s="18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181" t="s">
        <v>150</v>
      </c>
      <c r="AT205" s="181" t="s">
        <v>152</v>
      </c>
      <c r="AU205" s="181" t="s">
        <v>167</v>
      </c>
      <c r="AY205" s="19" t="s">
        <v>149</v>
      </c>
      <c r="BE205" s="182">
        <f>IF(N205="základní",J205,0)</f>
        <v>0</v>
      </c>
      <c r="BF205" s="182">
        <f>IF(N205="snížená",J205,0)</f>
        <v>0</v>
      </c>
      <c r="BG205" s="182">
        <f>IF(N205="zákl. přenesená",J205,0)</f>
        <v>0</v>
      </c>
      <c r="BH205" s="182">
        <f>IF(N205="sníž. přenesená",J205,0)</f>
        <v>0</v>
      </c>
      <c r="BI205" s="182">
        <f>IF(N205="nulová",J205,0)</f>
        <v>0</v>
      </c>
      <c r="BJ205" s="19" t="s">
        <v>81</v>
      </c>
      <c r="BK205" s="182">
        <f>ROUND(I205*H205,2)</f>
        <v>0</v>
      </c>
      <c r="BL205" s="19" t="s">
        <v>150</v>
      </c>
      <c r="BM205" s="181" t="s">
        <v>218</v>
      </c>
    </row>
    <row r="206" s="13" customFormat="1">
      <c r="A206" s="13"/>
      <c r="B206" s="183"/>
      <c r="C206" s="13"/>
      <c r="D206" s="184" t="s">
        <v>157</v>
      </c>
      <c r="E206" s="185" t="s">
        <v>1</v>
      </c>
      <c r="F206" s="186" t="s">
        <v>219</v>
      </c>
      <c r="G206" s="13"/>
      <c r="H206" s="185" t="s">
        <v>1</v>
      </c>
      <c r="I206" s="187"/>
      <c r="J206" s="13"/>
      <c r="K206" s="13"/>
      <c r="L206" s="183"/>
      <c r="M206" s="188"/>
      <c r="N206" s="189"/>
      <c r="O206" s="189"/>
      <c r="P206" s="189"/>
      <c r="Q206" s="189"/>
      <c r="R206" s="189"/>
      <c r="S206" s="189"/>
      <c r="T206" s="19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5" t="s">
        <v>157</v>
      </c>
      <c r="AU206" s="185" t="s">
        <v>167</v>
      </c>
      <c r="AV206" s="13" t="s">
        <v>81</v>
      </c>
      <c r="AW206" s="13" t="s">
        <v>32</v>
      </c>
      <c r="AX206" s="13" t="s">
        <v>76</v>
      </c>
      <c r="AY206" s="185" t="s">
        <v>149</v>
      </c>
    </row>
    <row r="207" s="13" customFormat="1">
      <c r="A207" s="13"/>
      <c r="B207" s="183"/>
      <c r="C207" s="13"/>
      <c r="D207" s="184" t="s">
        <v>157</v>
      </c>
      <c r="E207" s="185" t="s">
        <v>1</v>
      </c>
      <c r="F207" s="186" t="s">
        <v>191</v>
      </c>
      <c r="G207" s="13"/>
      <c r="H207" s="185" t="s">
        <v>1</v>
      </c>
      <c r="I207" s="187"/>
      <c r="J207" s="13"/>
      <c r="K207" s="13"/>
      <c r="L207" s="183"/>
      <c r="M207" s="188"/>
      <c r="N207" s="189"/>
      <c r="O207" s="189"/>
      <c r="P207" s="189"/>
      <c r="Q207" s="189"/>
      <c r="R207" s="189"/>
      <c r="S207" s="189"/>
      <c r="T207" s="19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5" t="s">
        <v>157</v>
      </c>
      <c r="AU207" s="185" t="s">
        <v>167</v>
      </c>
      <c r="AV207" s="13" t="s">
        <v>81</v>
      </c>
      <c r="AW207" s="13" t="s">
        <v>32</v>
      </c>
      <c r="AX207" s="13" t="s">
        <v>76</v>
      </c>
      <c r="AY207" s="185" t="s">
        <v>149</v>
      </c>
    </row>
    <row r="208" s="14" customFormat="1">
      <c r="A208" s="14"/>
      <c r="B208" s="191"/>
      <c r="C208" s="14"/>
      <c r="D208" s="184" t="s">
        <v>157</v>
      </c>
      <c r="E208" s="192" t="s">
        <v>1</v>
      </c>
      <c r="F208" s="193" t="s">
        <v>220</v>
      </c>
      <c r="G208" s="14"/>
      <c r="H208" s="194">
        <v>7.7210000000000001</v>
      </c>
      <c r="I208" s="195"/>
      <c r="J208" s="14"/>
      <c r="K208" s="14"/>
      <c r="L208" s="191"/>
      <c r="M208" s="196"/>
      <c r="N208" s="197"/>
      <c r="O208" s="197"/>
      <c r="P208" s="197"/>
      <c r="Q208" s="197"/>
      <c r="R208" s="197"/>
      <c r="S208" s="197"/>
      <c r="T208" s="198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2" t="s">
        <v>157</v>
      </c>
      <c r="AU208" s="192" t="s">
        <v>167</v>
      </c>
      <c r="AV208" s="14" t="s">
        <v>86</v>
      </c>
      <c r="AW208" s="14" t="s">
        <v>32</v>
      </c>
      <c r="AX208" s="14" t="s">
        <v>76</v>
      </c>
      <c r="AY208" s="192" t="s">
        <v>149</v>
      </c>
    </row>
    <row r="209" s="14" customFormat="1">
      <c r="A209" s="14"/>
      <c r="B209" s="191"/>
      <c r="C209" s="14"/>
      <c r="D209" s="184" t="s">
        <v>157</v>
      </c>
      <c r="E209" s="192" t="s">
        <v>1</v>
      </c>
      <c r="F209" s="193" t="s">
        <v>221</v>
      </c>
      <c r="G209" s="14"/>
      <c r="H209" s="194">
        <v>31.52</v>
      </c>
      <c r="I209" s="195"/>
      <c r="J209" s="14"/>
      <c r="K209" s="14"/>
      <c r="L209" s="191"/>
      <c r="M209" s="196"/>
      <c r="N209" s="197"/>
      <c r="O209" s="197"/>
      <c r="P209" s="197"/>
      <c r="Q209" s="197"/>
      <c r="R209" s="197"/>
      <c r="S209" s="197"/>
      <c r="T209" s="19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2" t="s">
        <v>157</v>
      </c>
      <c r="AU209" s="192" t="s">
        <v>167</v>
      </c>
      <c r="AV209" s="14" t="s">
        <v>86</v>
      </c>
      <c r="AW209" s="14" t="s">
        <v>32</v>
      </c>
      <c r="AX209" s="14" t="s">
        <v>76</v>
      </c>
      <c r="AY209" s="192" t="s">
        <v>149</v>
      </c>
    </row>
    <row r="210" s="14" customFormat="1">
      <c r="A210" s="14"/>
      <c r="B210" s="191"/>
      <c r="C210" s="14"/>
      <c r="D210" s="184" t="s">
        <v>157</v>
      </c>
      <c r="E210" s="192" t="s">
        <v>1</v>
      </c>
      <c r="F210" s="193" t="s">
        <v>222</v>
      </c>
      <c r="G210" s="14"/>
      <c r="H210" s="194">
        <v>1.766</v>
      </c>
      <c r="I210" s="195"/>
      <c r="J210" s="14"/>
      <c r="K210" s="14"/>
      <c r="L210" s="191"/>
      <c r="M210" s="196"/>
      <c r="N210" s="197"/>
      <c r="O210" s="197"/>
      <c r="P210" s="197"/>
      <c r="Q210" s="197"/>
      <c r="R210" s="197"/>
      <c r="S210" s="197"/>
      <c r="T210" s="19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2" t="s">
        <v>157</v>
      </c>
      <c r="AU210" s="192" t="s">
        <v>167</v>
      </c>
      <c r="AV210" s="14" t="s">
        <v>86</v>
      </c>
      <c r="AW210" s="14" t="s">
        <v>32</v>
      </c>
      <c r="AX210" s="14" t="s">
        <v>76</v>
      </c>
      <c r="AY210" s="192" t="s">
        <v>149</v>
      </c>
    </row>
    <row r="211" s="14" customFormat="1">
      <c r="A211" s="14"/>
      <c r="B211" s="191"/>
      <c r="C211" s="14"/>
      <c r="D211" s="184" t="s">
        <v>157</v>
      </c>
      <c r="E211" s="192" t="s">
        <v>1</v>
      </c>
      <c r="F211" s="193" t="s">
        <v>223</v>
      </c>
      <c r="G211" s="14"/>
      <c r="H211" s="194">
        <v>12.696</v>
      </c>
      <c r="I211" s="195"/>
      <c r="J211" s="14"/>
      <c r="K211" s="14"/>
      <c r="L211" s="191"/>
      <c r="M211" s="196"/>
      <c r="N211" s="197"/>
      <c r="O211" s="197"/>
      <c r="P211" s="197"/>
      <c r="Q211" s="197"/>
      <c r="R211" s="197"/>
      <c r="S211" s="197"/>
      <c r="T211" s="19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192" t="s">
        <v>157</v>
      </c>
      <c r="AU211" s="192" t="s">
        <v>167</v>
      </c>
      <c r="AV211" s="14" t="s">
        <v>86</v>
      </c>
      <c r="AW211" s="14" t="s">
        <v>32</v>
      </c>
      <c r="AX211" s="14" t="s">
        <v>76</v>
      </c>
      <c r="AY211" s="192" t="s">
        <v>149</v>
      </c>
    </row>
    <row r="212" s="14" customFormat="1">
      <c r="A212" s="14"/>
      <c r="B212" s="191"/>
      <c r="C212" s="14"/>
      <c r="D212" s="184" t="s">
        <v>157</v>
      </c>
      <c r="E212" s="192" t="s">
        <v>1</v>
      </c>
      <c r="F212" s="193" t="s">
        <v>224</v>
      </c>
      <c r="G212" s="14"/>
      <c r="H212" s="194">
        <v>-2.1789999999999998</v>
      </c>
      <c r="I212" s="195"/>
      <c r="J212" s="14"/>
      <c r="K212" s="14"/>
      <c r="L212" s="191"/>
      <c r="M212" s="196"/>
      <c r="N212" s="197"/>
      <c r="O212" s="197"/>
      <c r="P212" s="197"/>
      <c r="Q212" s="197"/>
      <c r="R212" s="197"/>
      <c r="S212" s="197"/>
      <c r="T212" s="19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192" t="s">
        <v>157</v>
      </c>
      <c r="AU212" s="192" t="s">
        <v>167</v>
      </c>
      <c r="AV212" s="14" t="s">
        <v>86</v>
      </c>
      <c r="AW212" s="14" t="s">
        <v>32</v>
      </c>
      <c r="AX212" s="14" t="s">
        <v>76</v>
      </c>
      <c r="AY212" s="192" t="s">
        <v>149</v>
      </c>
    </row>
    <row r="213" s="15" customFormat="1">
      <c r="A213" s="15"/>
      <c r="B213" s="199"/>
      <c r="C213" s="15"/>
      <c r="D213" s="184" t="s">
        <v>157</v>
      </c>
      <c r="E213" s="200" t="s">
        <v>90</v>
      </c>
      <c r="F213" s="201" t="s">
        <v>160</v>
      </c>
      <c r="G213" s="15"/>
      <c r="H213" s="202">
        <v>51.524000000000001</v>
      </c>
      <c r="I213" s="203"/>
      <c r="J213" s="15"/>
      <c r="K213" s="15"/>
      <c r="L213" s="199"/>
      <c r="M213" s="204"/>
      <c r="N213" s="205"/>
      <c r="O213" s="205"/>
      <c r="P213" s="205"/>
      <c r="Q213" s="205"/>
      <c r="R213" s="205"/>
      <c r="S213" s="205"/>
      <c r="T213" s="206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00" t="s">
        <v>157</v>
      </c>
      <c r="AU213" s="200" t="s">
        <v>167</v>
      </c>
      <c r="AV213" s="15" t="s">
        <v>150</v>
      </c>
      <c r="AW213" s="15" t="s">
        <v>32</v>
      </c>
      <c r="AX213" s="15" t="s">
        <v>81</v>
      </c>
      <c r="AY213" s="200" t="s">
        <v>149</v>
      </c>
    </row>
    <row r="214" s="2" customFormat="1" ht="21.75" customHeight="1">
      <c r="A214" s="38"/>
      <c r="B214" s="168"/>
      <c r="C214" s="169" t="s">
        <v>8</v>
      </c>
      <c r="D214" s="169" t="s">
        <v>152</v>
      </c>
      <c r="E214" s="170" t="s">
        <v>225</v>
      </c>
      <c r="F214" s="171" t="s">
        <v>226</v>
      </c>
      <c r="G214" s="172" t="s">
        <v>84</v>
      </c>
      <c r="H214" s="173">
        <v>51.524000000000001</v>
      </c>
      <c r="I214" s="174"/>
      <c r="J214" s="175">
        <f>ROUND(I214*H214,2)</f>
        <v>0</v>
      </c>
      <c r="K214" s="176"/>
      <c r="L214" s="39"/>
      <c r="M214" s="177" t="s">
        <v>1</v>
      </c>
      <c r="N214" s="178" t="s">
        <v>41</v>
      </c>
      <c r="O214" s="77"/>
      <c r="P214" s="179">
        <f>O214*H214</f>
        <v>0</v>
      </c>
      <c r="Q214" s="179">
        <v>0.0043800000000000002</v>
      </c>
      <c r="R214" s="179">
        <f>Q214*H214</f>
        <v>0.22567512000000001</v>
      </c>
      <c r="S214" s="179">
        <v>0</v>
      </c>
      <c r="T214" s="180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181" t="s">
        <v>150</v>
      </c>
      <c r="AT214" s="181" t="s">
        <v>152</v>
      </c>
      <c r="AU214" s="181" t="s">
        <v>167</v>
      </c>
      <c r="AY214" s="19" t="s">
        <v>149</v>
      </c>
      <c r="BE214" s="182">
        <f>IF(N214="základní",J214,0)</f>
        <v>0</v>
      </c>
      <c r="BF214" s="182">
        <f>IF(N214="snížená",J214,0)</f>
        <v>0</v>
      </c>
      <c r="BG214" s="182">
        <f>IF(N214="zákl. přenesená",J214,0)</f>
        <v>0</v>
      </c>
      <c r="BH214" s="182">
        <f>IF(N214="sníž. přenesená",J214,0)</f>
        <v>0</v>
      </c>
      <c r="BI214" s="182">
        <f>IF(N214="nulová",J214,0)</f>
        <v>0</v>
      </c>
      <c r="BJ214" s="19" t="s">
        <v>81</v>
      </c>
      <c r="BK214" s="182">
        <f>ROUND(I214*H214,2)</f>
        <v>0</v>
      </c>
      <c r="BL214" s="19" t="s">
        <v>150</v>
      </c>
      <c r="BM214" s="181" t="s">
        <v>227</v>
      </c>
    </row>
    <row r="215" s="13" customFormat="1">
      <c r="A215" s="13"/>
      <c r="B215" s="183"/>
      <c r="C215" s="13"/>
      <c r="D215" s="184" t="s">
        <v>157</v>
      </c>
      <c r="E215" s="185" t="s">
        <v>1</v>
      </c>
      <c r="F215" s="186" t="s">
        <v>204</v>
      </c>
      <c r="G215" s="13"/>
      <c r="H215" s="185" t="s">
        <v>1</v>
      </c>
      <c r="I215" s="187"/>
      <c r="J215" s="13"/>
      <c r="K215" s="13"/>
      <c r="L215" s="183"/>
      <c r="M215" s="188"/>
      <c r="N215" s="189"/>
      <c r="O215" s="189"/>
      <c r="P215" s="189"/>
      <c r="Q215" s="189"/>
      <c r="R215" s="189"/>
      <c r="S215" s="189"/>
      <c r="T215" s="19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185" t="s">
        <v>157</v>
      </c>
      <c r="AU215" s="185" t="s">
        <v>167</v>
      </c>
      <c r="AV215" s="13" t="s">
        <v>81</v>
      </c>
      <c r="AW215" s="13" t="s">
        <v>32</v>
      </c>
      <c r="AX215" s="13" t="s">
        <v>76</v>
      </c>
      <c r="AY215" s="185" t="s">
        <v>149</v>
      </c>
    </row>
    <row r="216" s="14" customFormat="1">
      <c r="A216" s="14"/>
      <c r="B216" s="191"/>
      <c r="C216" s="14"/>
      <c r="D216" s="184" t="s">
        <v>157</v>
      </c>
      <c r="E216" s="192" t="s">
        <v>1</v>
      </c>
      <c r="F216" s="193" t="s">
        <v>228</v>
      </c>
      <c r="G216" s="14"/>
      <c r="H216" s="194">
        <v>51.524000000000001</v>
      </c>
      <c r="I216" s="195"/>
      <c r="J216" s="14"/>
      <c r="K216" s="14"/>
      <c r="L216" s="191"/>
      <c r="M216" s="196"/>
      <c r="N216" s="197"/>
      <c r="O216" s="197"/>
      <c r="P216" s="197"/>
      <c r="Q216" s="197"/>
      <c r="R216" s="197"/>
      <c r="S216" s="197"/>
      <c r="T216" s="19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192" t="s">
        <v>157</v>
      </c>
      <c r="AU216" s="192" t="s">
        <v>167</v>
      </c>
      <c r="AV216" s="14" t="s">
        <v>86</v>
      </c>
      <c r="AW216" s="14" t="s">
        <v>32</v>
      </c>
      <c r="AX216" s="14" t="s">
        <v>76</v>
      </c>
      <c r="AY216" s="192" t="s">
        <v>149</v>
      </c>
    </row>
    <row r="217" s="15" customFormat="1">
      <c r="A217" s="15"/>
      <c r="B217" s="199"/>
      <c r="C217" s="15"/>
      <c r="D217" s="184" t="s">
        <v>157</v>
      </c>
      <c r="E217" s="200" t="s">
        <v>1</v>
      </c>
      <c r="F217" s="201" t="s">
        <v>160</v>
      </c>
      <c r="G217" s="15"/>
      <c r="H217" s="202">
        <v>51.524000000000001</v>
      </c>
      <c r="I217" s="203"/>
      <c r="J217" s="15"/>
      <c r="K217" s="15"/>
      <c r="L217" s="199"/>
      <c r="M217" s="204"/>
      <c r="N217" s="205"/>
      <c r="O217" s="205"/>
      <c r="P217" s="205"/>
      <c r="Q217" s="205"/>
      <c r="R217" s="205"/>
      <c r="S217" s="205"/>
      <c r="T217" s="206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00" t="s">
        <v>157</v>
      </c>
      <c r="AU217" s="200" t="s">
        <v>167</v>
      </c>
      <c r="AV217" s="15" t="s">
        <v>150</v>
      </c>
      <c r="AW217" s="15" t="s">
        <v>32</v>
      </c>
      <c r="AX217" s="15" t="s">
        <v>81</v>
      </c>
      <c r="AY217" s="200" t="s">
        <v>149</v>
      </c>
    </row>
    <row r="218" s="2" customFormat="1">
      <c r="A218" s="38"/>
      <c r="B218" s="39"/>
      <c r="C218" s="38"/>
      <c r="D218" s="184" t="s">
        <v>188</v>
      </c>
      <c r="E218" s="38"/>
      <c r="F218" s="207" t="s">
        <v>229</v>
      </c>
      <c r="G218" s="38"/>
      <c r="H218" s="38"/>
      <c r="I218" s="38"/>
      <c r="J218" s="38"/>
      <c r="K218" s="38"/>
      <c r="L218" s="39"/>
      <c r="M218" s="208"/>
      <c r="N218" s="209"/>
      <c r="O218" s="77"/>
      <c r="P218" s="77"/>
      <c r="Q218" s="77"/>
      <c r="R218" s="77"/>
      <c r="S218" s="77"/>
      <c r="T218" s="7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U218" s="19" t="s">
        <v>167</v>
      </c>
    </row>
    <row r="219" s="2" customFormat="1">
      <c r="A219" s="38"/>
      <c r="B219" s="39"/>
      <c r="C219" s="38"/>
      <c r="D219" s="184" t="s">
        <v>188</v>
      </c>
      <c r="E219" s="38"/>
      <c r="F219" s="210" t="s">
        <v>219</v>
      </c>
      <c r="G219" s="38"/>
      <c r="H219" s="211">
        <v>0</v>
      </c>
      <c r="I219" s="38"/>
      <c r="J219" s="38"/>
      <c r="K219" s="38"/>
      <c r="L219" s="39"/>
      <c r="M219" s="208"/>
      <c r="N219" s="209"/>
      <c r="O219" s="77"/>
      <c r="P219" s="77"/>
      <c r="Q219" s="77"/>
      <c r="R219" s="77"/>
      <c r="S219" s="77"/>
      <c r="T219" s="7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U219" s="19" t="s">
        <v>167</v>
      </c>
    </row>
    <row r="220" s="2" customFormat="1">
      <c r="A220" s="38"/>
      <c r="B220" s="39"/>
      <c r="C220" s="38"/>
      <c r="D220" s="184" t="s">
        <v>188</v>
      </c>
      <c r="E220" s="38"/>
      <c r="F220" s="210" t="s">
        <v>191</v>
      </c>
      <c r="G220" s="38"/>
      <c r="H220" s="211">
        <v>0</v>
      </c>
      <c r="I220" s="38"/>
      <c r="J220" s="38"/>
      <c r="K220" s="38"/>
      <c r="L220" s="39"/>
      <c r="M220" s="208"/>
      <c r="N220" s="209"/>
      <c r="O220" s="77"/>
      <c r="P220" s="77"/>
      <c r="Q220" s="77"/>
      <c r="R220" s="77"/>
      <c r="S220" s="77"/>
      <c r="T220" s="7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U220" s="19" t="s">
        <v>167</v>
      </c>
    </row>
    <row r="221" s="2" customFormat="1">
      <c r="A221" s="38"/>
      <c r="B221" s="39"/>
      <c r="C221" s="38"/>
      <c r="D221" s="184" t="s">
        <v>188</v>
      </c>
      <c r="E221" s="38"/>
      <c r="F221" s="210" t="s">
        <v>220</v>
      </c>
      <c r="G221" s="38"/>
      <c r="H221" s="211">
        <v>7.7210000000000001</v>
      </c>
      <c r="I221" s="38"/>
      <c r="J221" s="38"/>
      <c r="K221" s="38"/>
      <c r="L221" s="39"/>
      <c r="M221" s="208"/>
      <c r="N221" s="209"/>
      <c r="O221" s="77"/>
      <c r="P221" s="77"/>
      <c r="Q221" s="77"/>
      <c r="R221" s="77"/>
      <c r="S221" s="77"/>
      <c r="T221" s="7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U221" s="19" t="s">
        <v>167</v>
      </c>
    </row>
    <row r="222" s="2" customFormat="1">
      <c r="A222" s="38"/>
      <c r="B222" s="39"/>
      <c r="C222" s="38"/>
      <c r="D222" s="184" t="s">
        <v>188</v>
      </c>
      <c r="E222" s="38"/>
      <c r="F222" s="210" t="s">
        <v>221</v>
      </c>
      <c r="G222" s="38"/>
      <c r="H222" s="211">
        <v>31.52</v>
      </c>
      <c r="I222" s="38"/>
      <c r="J222" s="38"/>
      <c r="K222" s="38"/>
      <c r="L222" s="39"/>
      <c r="M222" s="208"/>
      <c r="N222" s="209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U222" s="19" t="s">
        <v>167</v>
      </c>
    </row>
    <row r="223" s="2" customFormat="1">
      <c r="A223" s="38"/>
      <c r="B223" s="39"/>
      <c r="C223" s="38"/>
      <c r="D223" s="184" t="s">
        <v>188</v>
      </c>
      <c r="E223" s="38"/>
      <c r="F223" s="210" t="s">
        <v>222</v>
      </c>
      <c r="G223" s="38"/>
      <c r="H223" s="211">
        <v>1.766</v>
      </c>
      <c r="I223" s="38"/>
      <c r="J223" s="38"/>
      <c r="K223" s="38"/>
      <c r="L223" s="39"/>
      <c r="M223" s="208"/>
      <c r="N223" s="209"/>
      <c r="O223" s="77"/>
      <c r="P223" s="77"/>
      <c r="Q223" s="77"/>
      <c r="R223" s="77"/>
      <c r="S223" s="77"/>
      <c r="T223" s="7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U223" s="19" t="s">
        <v>167</v>
      </c>
    </row>
    <row r="224" s="2" customFormat="1">
      <c r="A224" s="38"/>
      <c r="B224" s="39"/>
      <c r="C224" s="38"/>
      <c r="D224" s="184" t="s">
        <v>188</v>
      </c>
      <c r="E224" s="38"/>
      <c r="F224" s="210" t="s">
        <v>223</v>
      </c>
      <c r="G224" s="38"/>
      <c r="H224" s="211">
        <v>12.696</v>
      </c>
      <c r="I224" s="38"/>
      <c r="J224" s="38"/>
      <c r="K224" s="38"/>
      <c r="L224" s="39"/>
      <c r="M224" s="208"/>
      <c r="N224" s="209"/>
      <c r="O224" s="77"/>
      <c r="P224" s="77"/>
      <c r="Q224" s="77"/>
      <c r="R224" s="77"/>
      <c r="S224" s="77"/>
      <c r="T224" s="7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U224" s="19" t="s">
        <v>167</v>
      </c>
    </row>
    <row r="225" s="2" customFormat="1">
      <c r="A225" s="38"/>
      <c r="B225" s="39"/>
      <c r="C225" s="38"/>
      <c r="D225" s="184" t="s">
        <v>188</v>
      </c>
      <c r="E225" s="38"/>
      <c r="F225" s="210" t="s">
        <v>224</v>
      </c>
      <c r="G225" s="38"/>
      <c r="H225" s="211">
        <v>-2.1789999999999998</v>
      </c>
      <c r="I225" s="38"/>
      <c r="J225" s="38"/>
      <c r="K225" s="38"/>
      <c r="L225" s="39"/>
      <c r="M225" s="208"/>
      <c r="N225" s="209"/>
      <c r="O225" s="77"/>
      <c r="P225" s="77"/>
      <c r="Q225" s="77"/>
      <c r="R225" s="77"/>
      <c r="S225" s="77"/>
      <c r="T225" s="7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U225" s="19" t="s">
        <v>167</v>
      </c>
    </row>
    <row r="226" s="2" customFormat="1">
      <c r="A226" s="38"/>
      <c r="B226" s="39"/>
      <c r="C226" s="38"/>
      <c r="D226" s="184" t="s">
        <v>188</v>
      </c>
      <c r="E226" s="38"/>
      <c r="F226" s="210" t="s">
        <v>160</v>
      </c>
      <c r="G226" s="38"/>
      <c r="H226" s="211">
        <v>51.524000000000001</v>
      </c>
      <c r="I226" s="38"/>
      <c r="J226" s="38"/>
      <c r="K226" s="38"/>
      <c r="L226" s="39"/>
      <c r="M226" s="208"/>
      <c r="N226" s="209"/>
      <c r="O226" s="77"/>
      <c r="P226" s="77"/>
      <c r="Q226" s="77"/>
      <c r="R226" s="77"/>
      <c r="S226" s="77"/>
      <c r="T226" s="7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U226" s="19" t="s">
        <v>167</v>
      </c>
    </row>
    <row r="227" s="2" customFormat="1" ht="24.15" customHeight="1">
      <c r="A227" s="38"/>
      <c r="B227" s="168"/>
      <c r="C227" s="169" t="s">
        <v>230</v>
      </c>
      <c r="D227" s="169" t="s">
        <v>152</v>
      </c>
      <c r="E227" s="170" t="s">
        <v>231</v>
      </c>
      <c r="F227" s="171" t="s">
        <v>232</v>
      </c>
      <c r="G227" s="172" t="s">
        <v>84</v>
      </c>
      <c r="H227" s="173">
        <v>51.524000000000001</v>
      </c>
      <c r="I227" s="174"/>
      <c r="J227" s="175">
        <f>ROUND(I227*H227,2)</f>
        <v>0</v>
      </c>
      <c r="K227" s="176"/>
      <c r="L227" s="39"/>
      <c r="M227" s="177" t="s">
        <v>1</v>
      </c>
      <c r="N227" s="178" t="s">
        <v>41</v>
      </c>
      <c r="O227" s="77"/>
      <c r="P227" s="179">
        <f>O227*H227</f>
        <v>0</v>
      </c>
      <c r="Q227" s="179">
        <v>0.00025999999999999998</v>
      </c>
      <c r="R227" s="179">
        <f>Q227*H227</f>
        <v>0.013396239999999999</v>
      </c>
      <c r="S227" s="179">
        <v>0</v>
      </c>
      <c r="T227" s="18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181" t="s">
        <v>150</v>
      </c>
      <c r="AT227" s="181" t="s">
        <v>152</v>
      </c>
      <c r="AU227" s="181" t="s">
        <v>167</v>
      </c>
      <c r="AY227" s="19" t="s">
        <v>149</v>
      </c>
      <c r="BE227" s="182">
        <f>IF(N227="základní",J227,0)</f>
        <v>0</v>
      </c>
      <c r="BF227" s="182">
        <f>IF(N227="snížená",J227,0)</f>
        <v>0</v>
      </c>
      <c r="BG227" s="182">
        <f>IF(N227="zákl. přenesená",J227,0)</f>
        <v>0</v>
      </c>
      <c r="BH227" s="182">
        <f>IF(N227="sníž. přenesená",J227,0)</f>
        <v>0</v>
      </c>
      <c r="BI227" s="182">
        <f>IF(N227="nulová",J227,0)</f>
        <v>0</v>
      </c>
      <c r="BJ227" s="19" t="s">
        <v>81</v>
      </c>
      <c r="BK227" s="182">
        <f>ROUND(I227*H227,2)</f>
        <v>0</v>
      </c>
      <c r="BL227" s="19" t="s">
        <v>150</v>
      </c>
      <c r="BM227" s="181" t="s">
        <v>233</v>
      </c>
    </row>
    <row r="228" s="13" customFormat="1">
      <c r="A228" s="13"/>
      <c r="B228" s="183"/>
      <c r="C228" s="13"/>
      <c r="D228" s="184" t="s">
        <v>157</v>
      </c>
      <c r="E228" s="185" t="s">
        <v>1</v>
      </c>
      <c r="F228" s="186" t="s">
        <v>209</v>
      </c>
      <c r="G228" s="13"/>
      <c r="H228" s="185" t="s">
        <v>1</v>
      </c>
      <c r="I228" s="187"/>
      <c r="J228" s="13"/>
      <c r="K228" s="13"/>
      <c r="L228" s="183"/>
      <c r="M228" s="188"/>
      <c r="N228" s="189"/>
      <c r="O228" s="189"/>
      <c r="P228" s="189"/>
      <c r="Q228" s="189"/>
      <c r="R228" s="189"/>
      <c r="S228" s="189"/>
      <c r="T228" s="190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5" t="s">
        <v>157</v>
      </c>
      <c r="AU228" s="185" t="s">
        <v>167</v>
      </c>
      <c r="AV228" s="13" t="s">
        <v>81</v>
      </c>
      <c r="AW228" s="13" t="s">
        <v>32</v>
      </c>
      <c r="AX228" s="13" t="s">
        <v>76</v>
      </c>
      <c r="AY228" s="185" t="s">
        <v>149</v>
      </c>
    </row>
    <row r="229" s="14" customFormat="1">
      <c r="A229" s="14"/>
      <c r="B229" s="191"/>
      <c r="C229" s="14"/>
      <c r="D229" s="184" t="s">
        <v>157</v>
      </c>
      <c r="E229" s="192" t="s">
        <v>1</v>
      </c>
      <c r="F229" s="193" t="s">
        <v>228</v>
      </c>
      <c r="G229" s="14"/>
      <c r="H229" s="194">
        <v>51.524000000000001</v>
      </c>
      <c r="I229" s="195"/>
      <c r="J229" s="14"/>
      <c r="K229" s="14"/>
      <c r="L229" s="191"/>
      <c r="M229" s="196"/>
      <c r="N229" s="197"/>
      <c r="O229" s="197"/>
      <c r="P229" s="197"/>
      <c r="Q229" s="197"/>
      <c r="R229" s="197"/>
      <c r="S229" s="197"/>
      <c r="T229" s="19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192" t="s">
        <v>157</v>
      </c>
      <c r="AU229" s="192" t="s">
        <v>167</v>
      </c>
      <c r="AV229" s="14" t="s">
        <v>86</v>
      </c>
      <c r="AW229" s="14" t="s">
        <v>32</v>
      </c>
      <c r="AX229" s="14" t="s">
        <v>76</v>
      </c>
      <c r="AY229" s="192" t="s">
        <v>149</v>
      </c>
    </row>
    <row r="230" s="15" customFormat="1">
      <c r="A230" s="15"/>
      <c r="B230" s="199"/>
      <c r="C230" s="15"/>
      <c r="D230" s="184" t="s">
        <v>157</v>
      </c>
      <c r="E230" s="200" t="s">
        <v>1</v>
      </c>
      <c r="F230" s="201" t="s">
        <v>160</v>
      </c>
      <c r="G230" s="15"/>
      <c r="H230" s="202">
        <v>51.524000000000001</v>
      </c>
      <c r="I230" s="203"/>
      <c r="J230" s="15"/>
      <c r="K230" s="15"/>
      <c r="L230" s="199"/>
      <c r="M230" s="204"/>
      <c r="N230" s="205"/>
      <c r="O230" s="205"/>
      <c r="P230" s="205"/>
      <c r="Q230" s="205"/>
      <c r="R230" s="205"/>
      <c r="S230" s="205"/>
      <c r="T230" s="206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00" t="s">
        <v>157</v>
      </c>
      <c r="AU230" s="200" t="s">
        <v>167</v>
      </c>
      <c r="AV230" s="15" t="s">
        <v>150</v>
      </c>
      <c r="AW230" s="15" t="s">
        <v>32</v>
      </c>
      <c r="AX230" s="15" t="s">
        <v>81</v>
      </c>
      <c r="AY230" s="200" t="s">
        <v>149</v>
      </c>
    </row>
    <row r="231" s="2" customFormat="1">
      <c r="A231" s="38"/>
      <c r="B231" s="39"/>
      <c r="C231" s="38"/>
      <c r="D231" s="184" t="s">
        <v>188</v>
      </c>
      <c r="E231" s="38"/>
      <c r="F231" s="207" t="s">
        <v>229</v>
      </c>
      <c r="G231" s="38"/>
      <c r="H231" s="38"/>
      <c r="I231" s="38"/>
      <c r="J231" s="38"/>
      <c r="K231" s="38"/>
      <c r="L231" s="39"/>
      <c r="M231" s="208"/>
      <c r="N231" s="209"/>
      <c r="O231" s="77"/>
      <c r="P231" s="77"/>
      <c r="Q231" s="77"/>
      <c r="R231" s="77"/>
      <c r="S231" s="77"/>
      <c r="T231" s="7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U231" s="19" t="s">
        <v>167</v>
      </c>
    </row>
    <row r="232" s="2" customFormat="1">
      <c r="A232" s="38"/>
      <c r="B232" s="39"/>
      <c r="C232" s="38"/>
      <c r="D232" s="184" t="s">
        <v>188</v>
      </c>
      <c r="E232" s="38"/>
      <c r="F232" s="210" t="s">
        <v>219</v>
      </c>
      <c r="G232" s="38"/>
      <c r="H232" s="211">
        <v>0</v>
      </c>
      <c r="I232" s="38"/>
      <c r="J232" s="38"/>
      <c r="K232" s="38"/>
      <c r="L232" s="39"/>
      <c r="M232" s="208"/>
      <c r="N232" s="209"/>
      <c r="O232" s="77"/>
      <c r="P232" s="77"/>
      <c r="Q232" s="77"/>
      <c r="R232" s="77"/>
      <c r="S232" s="77"/>
      <c r="T232" s="7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U232" s="19" t="s">
        <v>167</v>
      </c>
    </row>
    <row r="233" s="2" customFormat="1">
      <c r="A233" s="38"/>
      <c r="B233" s="39"/>
      <c r="C233" s="38"/>
      <c r="D233" s="184" t="s">
        <v>188</v>
      </c>
      <c r="E233" s="38"/>
      <c r="F233" s="210" t="s">
        <v>191</v>
      </c>
      <c r="G233" s="38"/>
      <c r="H233" s="211">
        <v>0</v>
      </c>
      <c r="I233" s="38"/>
      <c r="J233" s="38"/>
      <c r="K233" s="38"/>
      <c r="L233" s="39"/>
      <c r="M233" s="208"/>
      <c r="N233" s="209"/>
      <c r="O233" s="77"/>
      <c r="P233" s="77"/>
      <c r="Q233" s="77"/>
      <c r="R233" s="77"/>
      <c r="S233" s="77"/>
      <c r="T233" s="7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U233" s="19" t="s">
        <v>167</v>
      </c>
    </row>
    <row r="234" s="2" customFormat="1">
      <c r="A234" s="38"/>
      <c r="B234" s="39"/>
      <c r="C234" s="38"/>
      <c r="D234" s="184" t="s">
        <v>188</v>
      </c>
      <c r="E234" s="38"/>
      <c r="F234" s="210" t="s">
        <v>220</v>
      </c>
      <c r="G234" s="38"/>
      <c r="H234" s="211">
        <v>7.7210000000000001</v>
      </c>
      <c r="I234" s="38"/>
      <c r="J234" s="38"/>
      <c r="K234" s="38"/>
      <c r="L234" s="39"/>
      <c r="M234" s="208"/>
      <c r="N234" s="209"/>
      <c r="O234" s="77"/>
      <c r="P234" s="77"/>
      <c r="Q234" s="77"/>
      <c r="R234" s="77"/>
      <c r="S234" s="77"/>
      <c r="T234" s="7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U234" s="19" t="s">
        <v>167</v>
      </c>
    </row>
    <row r="235" s="2" customFormat="1">
      <c r="A235" s="38"/>
      <c r="B235" s="39"/>
      <c r="C235" s="38"/>
      <c r="D235" s="184" t="s">
        <v>188</v>
      </c>
      <c r="E235" s="38"/>
      <c r="F235" s="210" t="s">
        <v>221</v>
      </c>
      <c r="G235" s="38"/>
      <c r="H235" s="211">
        <v>31.52</v>
      </c>
      <c r="I235" s="38"/>
      <c r="J235" s="38"/>
      <c r="K235" s="38"/>
      <c r="L235" s="39"/>
      <c r="M235" s="208"/>
      <c r="N235" s="209"/>
      <c r="O235" s="77"/>
      <c r="P235" s="77"/>
      <c r="Q235" s="77"/>
      <c r="R235" s="77"/>
      <c r="S235" s="77"/>
      <c r="T235" s="7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U235" s="19" t="s">
        <v>167</v>
      </c>
    </row>
    <row r="236" s="2" customFormat="1">
      <c r="A236" s="38"/>
      <c r="B236" s="39"/>
      <c r="C236" s="38"/>
      <c r="D236" s="184" t="s">
        <v>188</v>
      </c>
      <c r="E236" s="38"/>
      <c r="F236" s="210" t="s">
        <v>222</v>
      </c>
      <c r="G236" s="38"/>
      <c r="H236" s="211">
        <v>1.766</v>
      </c>
      <c r="I236" s="38"/>
      <c r="J236" s="38"/>
      <c r="K236" s="38"/>
      <c r="L236" s="39"/>
      <c r="M236" s="208"/>
      <c r="N236" s="209"/>
      <c r="O236" s="77"/>
      <c r="P236" s="77"/>
      <c r="Q236" s="77"/>
      <c r="R236" s="77"/>
      <c r="S236" s="77"/>
      <c r="T236" s="7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U236" s="19" t="s">
        <v>167</v>
      </c>
    </row>
    <row r="237" s="2" customFormat="1">
      <c r="A237" s="38"/>
      <c r="B237" s="39"/>
      <c r="C237" s="38"/>
      <c r="D237" s="184" t="s">
        <v>188</v>
      </c>
      <c r="E237" s="38"/>
      <c r="F237" s="210" t="s">
        <v>223</v>
      </c>
      <c r="G237" s="38"/>
      <c r="H237" s="211">
        <v>12.696</v>
      </c>
      <c r="I237" s="38"/>
      <c r="J237" s="38"/>
      <c r="K237" s="38"/>
      <c r="L237" s="39"/>
      <c r="M237" s="208"/>
      <c r="N237" s="209"/>
      <c r="O237" s="77"/>
      <c r="P237" s="77"/>
      <c r="Q237" s="77"/>
      <c r="R237" s="77"/>
      <c r="S237" s="77"/>
      <c r="T237" s="7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U237" s="19" t="s">
        <v>167</v>
      </c>
    </row>
    <row r="238" s="2" customFormat="1">
      <c r="A238" s="38"/>
      <c r="B238" s="39"/>
      <c r="C238" s="38"/>
      <c r="D238" s="184" t="s">
        <v>188</v>
      </c>
      <c r="E238" s="38"/>
      <c r="F238" s="210" t="s">
        <v>224</v>
      </c>
      <c r="G238" s="38"/>
      <c r="H238" s="211">
        <v>-2.1789999999999998</v>
      </c>
      <c r="I238" s="38"/>
      <c r="J238" s="38"/>
      <c r="K238" s="38"/>
      <c r="L238" s="39"/>
      <c r="M238" s="208"/>
      <c r="N238" s="209"/>
      <c r="O238" s="77"/>
      <c r="P238" s="77"/>
      <c r="Q238" s="77"/>
      <c r="R238" s="77"/>
      <c r="S238" s="77"/>
      <c r="T238" s="7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U238" s="19" t="s">
        <v>167</v>
      </c>
    </row>
    <row r="239" s="2" customFormat="1">
      <c r="A239" s="38"/>
      <c r="B239" s="39"/>
      <c r="C239" s="38"/>
      <c r="D239" s="184" t="s">
        <v>188</v>
      </c>
      <c r="E239" s="38"/>
      <c r="F239" s="210" t="s">
        <v>160</v>
      </c>
      <c r="G239" s="38"/>
      <c r="H239" s="211">
        <v>51.524000000000001</v>
      </c>
      <c r="I239" s="38"/>
      <c r="J239" s="38"/>
      <c r="K239" s="38"/>
      <c r="L239" s="39"/>
      <c r="M239" s="208"/>
      <c r="N239" s="209"/>
      <c r="O239" s="77"/>
      <c r="P239" s="77"/>
      <c r="Q239" s="77"/>
      <c r="R239" s="77"/>
      <c r="S239" s="77"/>
      <c r="T239" s="7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U239" s="19" t="s">
        <v>167</v>
      </c>
    </row>
    <row r="240" s="2" customFormat="1" ht="21.75" customHeight="1">
      <c r="A240" s="38"/>
      <c r="B240" s="168"/>
      <c r="C240" s="169" t="s">
        <v>234</v>
      </c>
      <c r="D240" s="169" t="s">
        <v>152</v>
      </c>
      <c r="E240" s="170" t="s">
        <v>235</v>
      </c>
      <c r="F240" s="171" t="s">
        <v>236</v>
      </c>
      <c r="G240" s="172" t="s">
        <v>84</v>
      </c>
      <c r="H240" s="173">
        <v>51.524000000000001</v>
      </c>
      <c r="I240" s="174"/>
      <c r="J240" s="175">
        <f>ROUND(I240*H240,2)</f>
        <v>0</v>
      </c>
      <c r="K240" s="176"/>
      <c r="L240" s="39"/>
      <c r="M240" s="177" t="s">
        <v>1</v>
      </c>
      <c r="N240" s="178" t="s">
        <v>41</v>
      </c>
      <c r="O240" s="77"/>
      <c r="P240" s="179">
        <f>O240*H240</f>
        <v>0</v>
      </c>
      <c r="Q240" s="179">
        <v>0.0030000000000000001</v>
      </c>
      <c r="R240" s="179">
        <f>Q240*H240</f>
        <v>0.15457200000000002</v>
      </c>
      <c r="S240" s="179">
        <v>0</v>
      </c>
      <c r="T240" s="18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181" t="s">
        <v>150</v>
      </c>
      <c r="AT240" s="181" t="s">
        <v>152</v>
      </c>
      <c r="AU240" s="181" t="s">
        <v>167</v>
      </c>
      <c r="AY240" s="19" t="s">
        <v>149</v>
      </c>
      <c r="BE240" s="182">
        <f>IF(N240="základní",J240,0)</f>
        <v>0</v>
      </c>
      <c r="BF240" s="182">
        <f>IF(N240="snížená",J240,0)</f>
        <v>0</v>
      </c>
      <c r="BG240" s="182">
        <f>IF(N240="zákl. přenesená",J240,0)</f>
        <v>0</v>
      </c>
      <c r="BH240" s="182">
        <f>IF(N240="sníž. přenesená",J240,0)</f>
        <v>0</v>
      </c>
      <c r="BI240" s="182">
        <f>IF(N240="nulová",J240,0)</f>
        <v>0</v>
      </c>
      <c r="BJ240" s="19" t="s">
        <v>81</v>
      </c>
      <c r="BK240" s="182">
        <f>ROUND(I240*H240,2)</f>
        <v>0</v>
      </c>
      <c r="BL240" s="19" t="s">
        <v>150</v>
      </c>
      <c r="BM240" s="181" t="s">
        <v>237</v>
      </c>
    </row>
    <row r="241" s="13" customFormat="1">
      <c r="A241" s="13"/>
      <c r="B241" s="183"/>
      <c r="C241" s="13"/>
      <c r="D241" s="184" t="s">
        <v>157</v>
      </c>
      <c r="E241" s="185" t="s">
        <v>1</v>
      </c>
      <c r="F241" s="186" t="s">
        <v>214</v>
      </c>
      <c r="G241" s="13"/>
      <c r="H241" s="185" t="s">
        <v>1</v>
      </c>
      <c r="I241" s="187"/>
      <c r="J241" s="13"/>
      <c r="K241" s="13"/>
      <c r="L241" s="183"/>
      <c r="M241" s="188"/>
      <c r="N241" s="189"/>
      <c r="O241" s="189"/>
      <c r="P241" s="189"/>
      <c r="Q241" s="189"/>
      <c r="R241" s="189"/>
      <c r="S241" s="189"/>
      <c r="T241" s="19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185" t="s">
        <v>157</v>
      </c>
      <c r="AU241" s="185" t="s">
        <v>167</v>
      </c>
      <c r="AV241" s="13" t="s">
        <v>81</v>
      </c>
      <c r="AW241" s="13" t="s">
        <v>32</v>
      </c>
      <c r="AX241" s="13" t="s">
        <v>76</v>
      </c>
      <c r="AY241" s="185" t="s">
        <v>149</v>
      </c>
    </row>
    <row r="242" s="14" customFormat="1">
      <c r="A242" s="14"/>
      <c r="B242" s="191"/>
      <c r="C242" s="14"/>
      <c r="D242" s="184" t="s">
        <v>157</v>
      </c>
      <c r="E242" s="192" t="s">
        <v>1</v>
      </c>
      <c r="F242" s="193" t="s">
        <v>228</v>
      </c>
      <c r="G242" s="14"/>
      <c r="H242" s="194">
        <v>51.524000000000001</v>
      </c>
      <c r="I242" s="195"/>
      <c r="J242" s="14"/>
      <c r="K242" s="14"/>
      <c r="L242" s="191"/>
      <c r="M242" s="196"/>
      <c r="N242" s="197"/>
      <c r="O242" s="197"/>
      <c r="P242" s="197"/>
      <c r="Q242" s="197"/>
      <c r="R242" s="197"/>
      <c r="S242" s="197"/>
      <c r="T242" s="19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192" t="s">
        <v>157</v>
      </c>
      <c r="AU242" s="192" t="s">
        <v>167</v>
      </c>
      <c r="AV242" s="14" t="s">
        <v>86</v>
      </c>
      <c r="AW242" s="14" t="s">
        <v>32</v>
      </c>
      <c r="AX242" s="14" t="s">
        <v>76</v>
      </c>
      <c r="AY242" s="192" t="s">
        <v>149</v>
      </c>
    </row>
    <row r="243" s="15" customFormat="1">
      <c r="A243" s="15"/>
      <c r="B243" s="199"/>
      <c r="C243" s="15"/>
      <c r="D243" s="184" t="s">
        <v>157</v>
      </c>
      <c r="E243" s="200" t="s">
        <v>1</v>
      </c>
      <c r="F243" s="201" t="s">
        <v>160</v>
      </c>
      <c r="G243" s="15"/>
      <c r="H243" s="202">
        <v>51.524000000000001</v>
      </c>
      <c r="I243" s="203"/>
      <c r="J243" s="15"/>
      <c r="K243" s="15"/>
      <c r="L243" s="199"/>
      <c r="M243" s="204"/>
      <c r="N243" s="205"/>
      <c r="O243" s="205"/>
      <c r="P243" s="205"/>
      <c r="Q243" s="205"/>
      <c r="R243" s="205"/>
      <c r="S243" s="205"/>
      <c r="T243" s="206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00" t="s">
        <v>157</v>
      </c>
      <c r="AU243" s="200" t="s">
        <v>167</v>
      </c>
      <c r="AV243" s="15" t="s">
        <v>150</v>
      </c>
      <c r="AW243" s="15" t="s">
        <v>32</v>
      </c>
      <c r="AX243" s="15" t="s">
        <v>81</v>
      </c>
      <c r="AY243" s="200" t="s">
        <v>149</v>
      </c>
    </row>
    <row r="244" s="2" customFormat="1">
      <c r="A244" s="38"/>
      <c r="B244" s="39"/>
      <c r="C244" s="38"/>
      <c r="D244" s="184" t="s">
        <v>188</v>
      </c>
      <c r="E244" s="38"/>
      <c r="F244" s="207" t="s">
        <v>229</v>
      </c>
      <c r="G244" s="38"/>
      <c r="H244" s="38"/>
      <c r="I244" s="38"/>
      <c r="J244" s="38"/>
      <c r="K244" s="38"/>
      <c r="L244" s="39"/>
      <c r="M244" s="208"/>
      <c r="N244" s="209"/>
      <c r="O244" s="77"/>
      <c r="P244" s="77"/>
      <c r="Q244" s="77"/>
      <c r="R244" s="77"/>
      <c r="S244" s="77"/>
      <c r="T244" s="7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U244" s="19" t="s">
        <v>167</v>
      </c>
    </row>
    <row r="245" s="2" customFormat="1">
      <c r="A245" s="38"/>
      <c r="B245" s="39"/>
      <c r="C245" s="38"/>
      <c r="D245" s="184" t="s">
        <v>188</v>
      </c>
      <c r="E245" s="38"/>
      <c r="F245" s="210" t="s">
        <v>219</v>
      </c>
      <c r="G245" s="38"/>
      <c r="H245" s="211">
        <v>0</v>
      </c>
      <c r="I245" s="38"/>
      <c r="J245" s="38"/>
      <c r="K245" s="38"/>
      <c r="L245" s="39"/>
      <c r="M245" s="208"/>
      <c r="N245" s="209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U245" s="19" t="s">
        <v>167</v>
      </c>
    </row>
    <row r="246" s="2" customFormat="1">
      <c r="A246" s="38"/>
      <c r="B246" s="39"/>
      <c r="C246" s="38"/>
      <c r="D246" s="184" t="s">
        <v>188</v>
      </c>
      <c r="E246" s="38"/>
      <c r="F246" s="210" t="s">
        <v>191</v>
      </c>
      <c r="G246" s="38"/>
      <c r="H246" s="211">
        <v>0</v>
      </c>
      <c r="I246" s="38"/>
      <c r="J246" s="38"/>
      <c r="K246" s="38"/>
      <c r="L246" s="39"/>
      <c r="M246" s="208"/>
      <c r="N246" s="209"/>
      <c r="O246" s="77"/>
      <c r="P246" s="77"/>
      <c r="Q246" s="77"/>
      <c r="R246" s="77"/>
      <c r="S246" s="77"/>
      <c r="T246" s="7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U246" s="19" t="s">
        <v>167</v>
      </c>
    </row>
    <row r="247" s="2" customFormat="1">
      <c r="A247" s="38"/>
      <c r="B247" s="39"/>
      <c r="C247" s="38"/>
      <c r="D247" s="184" t="s">
        <v>188</v>
      </c>
      <c r="E247" s="38"/>
      <c r="F247" s="210" t="s">
        <v>220</v>
      </c>
      <c r="G247" s="38"/>
      <c r="H247" s="211">
        <v>7.7210000000000001</v>
      </c>
      <c r="I247" s="38"/>
      <c r="J247" s="38"/>
      <c r="K247" s="38"/>
      <c r="L247" s="39"/>
      <c r="M247" s="208"/>
      <c r="N247" s="209"/>
      <c r="O247" s="77"/>
      <c r="P247" s="77"/>
      <c r="Q247" s="77"/>
      <c r="R247" s="77"/>
      <c r="S247" s="77"/>
      <c r="T247" s="7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U247" s="19" t="s">
        <v>167</v>
      </c>
    </row>
    <row r="248" s="2" customFormat="1">
      <c r="A248" s="38"/>
      <c r="B248" s="39"/>
      <c r="C248" s="38"/>
      <c r="D248" s="184" t="s">
        <v>188</v>
      </c>
      <c r="E248" s="38"/>
      <c r="F248" s="210" t="s">
        <v>221</v>
      </c>
      <c r="G248" s="38"/>
      <c r="H248" s="211">
        <v>31.52</v>
      </c>
      <c r="I248" s="38"/>
      <c r="J248" s="38"/>
      <c r="K248" s="38"/>
      <c r="L248" s="39"/>
      <c r="M248" s="208"/>
      <c r="N248" s="209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U248" s="19" t="s">
        <v>167</v>
      </c>
    </row>
    <row r="249" s="2" customFormat="1">
      <c r="A249" s="38"/>
      <c r="B249" s="39"/>
      <c r="C249" s="38"/>
      <c r="D249" s="184" t="s">
        <v>188</v>
      </c>
      <c r="E249" s="38"/>
      <c r="F249" s="210" t="s">
        <v>222</v>
      </c>
      <c r="G249" s="38"/>
      <c r="H249" s="211">
        <v>1.766</v>
      </c>
      <c r="I249" s="38"/>
      <c r="J249" s="38"/>
      <c r="K249" s="38"/>
      <c r="L249" s="39"/>
      <c r="M249" s="208"/>
      <c r="N249" s="209"/>
      <c r="O249" s="77"/>
      <c r="P249" s="77"/>
      <c r="Q249" s="77"/>
      <c r="R249" s="77"/>
      <c r="S249" s="77"/>
      <c r="T249" s="7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U249" s="19" t="s">
        <v>167</v>
      </c>
    </row>
    <row r="250" s="2" customFormat="1">
      <c r="A250" s="38"/>
      <c r="B250" s="39"/>
      <c r="C250" s="38"/>
      <c r="D250" s="184" t="s">
        <v>188</v>
      </c>
      <c r="E250" s="38"/>
      <c r="F250" s="210" t="s">
        <v>223</v>
      </c>
      <c r="G250" s="38"/>
      <c r="H250" s="211">
        <v>12.696</v>
      </c>
      <c r="I250" s="38"/>
      <c r="J250" s="38"/>
      <c r="K250" s="38"/>
      <c r="L250" s="39"/>
      <c r="M250" s="208"/>
      <c r="N250" s="209"/>
      <c r="O250" s="77"/>
      <c r="P250" s="77"/>
      <c r="Q250" s="77"/>
      <c r="R250" s="77"/>
      <c r="S250" s="77"/>
      <c r="T250" s="7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U250" s="19" t="s">
        <v>167</v>
      </c>
    </row>
    <row r="251" s="2" customFormat="1">
      <c r="A251" s="38"/>
      <c r="B251" s="39"/>
      <c r="C251" s="38"/>
      <c r="D251" s="184" t="s">
        <v>188</v>
      </c>
      <c r="E251" s="38"/>
      <c r="F251" s="210" t="s">
        <v>224</v>
      </c>
      <c r="G251" s="38"/>
      <c r="H251" s="211">
        <v>-2.1789999999999998</v>
      </c>
      <c r="I251" s="38"/>
      <c r="J251" s="38"/>
      <c r="K251" s="38"/>
      <c r="L251" s="39"/>
      <c r="M251" s="208"/>
      <c r="N251" s="209"/>
      <c r="O251" s="77"/>
      <c r="P251" s="77"/>
      <c r="Q251" s="77"/>
      <c r="R251" s="77"/>
      <c r="S251" s="77"/>
      <c r="T251" s="7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U251" s="19" t="s">
        <v>167</v>
      </c>
    </row>
    <row r="252" s="2" customFormat="1">
      <c r="A252" s="38"/>
      <c r="B252" s="39"/>
      <c r="C252" s="38"/>
      <c r="D252" s="184" t="s">
        <v>188</v>
      </c>
      <c r="E252" s="38"/>
      <c r="F252" s="210" t="s">
        <v>160</v>
      </c>
      <c r="G252" s="38"/>
      <c r="H252" s="211">
        <v>51.524000000000001</v>
      </c>
      <c r="I252" s="38"/>
      <c r="J252" s="38"/>
      <c r="K252" s="38"/>
      <c r="L252" s="39"/>
      <c r="M252" s="208"/>
      <c r="N252" s="209"/>
      <c r="O252" s="77"/>
      <c r="P252" s="77"/>
      <c r="Q252" s="77"/>
      <c r="R252" s="77"/>
      <c r="S252" s="77"/>
      <c r="T252" s="7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U252" s="19" t="s">
        <v>167</v>
      </c>
    </row>
    <row r="253" s="2" customFormat="1" ht="16.5" customHeight="1">
      <c r="A253" s="38"/>
      <c r="B253" s="168"/>
      <c r="C253" s="169" t="s">
        <v>238</v>
      </c>
      <c r="D253" s="169" t="s">
        <v>152</v>
      </c>
      <c r="E253" s="170" t="s">
        <v>239</v>
      </c>
      <c r="F253" s="171" t="s">
        <v>240</v>
      </c>
      <c r="G253" s="172" t="s">
        <v>84</v>
      </c>
      <c r="H253" s="173">
        <v>2.1789999999999998</v>
      </c>
      <c r="I253" s="174"/>
      <c r="J253" s="175">
        <f>ROUND(I253*H253,2)</f>
        <v>0</v>
      </c>
      <c r="K253" s="176"/>
      <c r="L253" s="39"/>
      <c r="M253" s="177" t="s">
        <v>1</v>
      </c>
      <c r="N253" s="178" t="s">
        <v>41</v>
      </c>
      <c r="O253" s="77"/>
      <c r="P253" s="179">
        <f>O253*H253</f>
        <v>0</v>
      </c>
      <c r="Q253" s="179">
        <v>9.0000000000000006E-05</v>
      </c>
      <c r="R253" s="179">
        <f>Q253*H253</f>
        <v>0.00019610999999999999</v>
      </c>
      <c r="S253" s="179">
        <v>6.0000000000000002E-05</v>
      </c>
      <c r="T253" s="180">
        <f>S253*H253</f>
        <v>0.00013073999999999999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181" t="s">
        <v>150</v>
      </c>
      <c r="AT253" s="181" t="s">
        <v>152</v>
      </c>
      <c r="AU253" s="181" t="s">
        <v>167</v>
      </c>
      <c r="AY253" s="19" t="s">
        <v>149</v>
      </c>
      <c r="BE253" s="182">
        <f>IF(N253="základní",J253,0)</f>
        <v>0</v>
      </c>
      <c r="BF253" s="182">
        <f>IF(N253="snížená",J253,0)</f>
        <v>0</v>
      </c>
      <c r="BG253" s="182">
        <f>IF(N253="zákl. přenesená",J253,0)</f>
        <v>0</v>
      </c>
      <c r="BH253" s="182">
        <f>IF(N253="sníž. přenesená",J253,0)</f>
        <v>0</v>
      </c>
      <c r="BI253" s="182">
        <f>IF(N253="nulová",J253,0)</f>
        <v>0</v>
      </c>
      <c r="BJ253" s="19" t="s">
        <v>81</v>
      </c>
      <c r="BK253" s="182">
        <f>ROUND(I253*H253,2)</f>
        <v>0</v>
      </c>
      <c r="BL253" s="19" t="s">
        <v>150</v>
      </c>
      <c r="BM253" s="181" t="s">
        <v>241</v>
      </c>
    </row>
    <row r="254" s="14" customFormat="1">
      <c r="A254" s="14"/>
      <c r="B254" s="191"/>
      <c r="C254" s="14"/>
      <c r="D254" s="184" t="s">
        <v>157</v>
      </c>
      <c r="E254" s="192" t="s">
        <v>1</v>
      </c>
      <c r="F254" s="193" t="s">
        <v>242</v>
      </c>
      <c r="G254" s="14"/>
      <c r="H254" s="194">
        <v>2.1789999999999998</v>
      </c>
      <c r="I254" s="195"/>
      <c r="J254" s="14"/>
      <c r="K254" s="14"/>
      <c r="L254" s="191"/>
      <c r="M254" s="196"/>
      <c r="N254" s="197"/>
      <c r="O254" s="197"/>
      <c r="P254" s="197"/>
      <c r="Q254" s="197"/>
      <c r="R254" s="197"/>
      <c r="S254" s="197"/>
      <c r="T254" s="19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192" t="s">
        <v>157</v>
      </c>
      <c r="AU254" s="192" t="s">
        <v>167</v>
      </c>
      <c r="AV254" s="14" t="s">
        <v>86</v>
      </c>
      <c r="AW254" s="14" t="s">
        <v>32</v>
      </c>
      <c r="AX254" s="14" t="s">
        <v>76</v>
      </c>
      <c r="AY254" s="192" t="s">
        <v>149</v>
      </c>
    </row>
    <row r="255" s="15" customFormat="1">
      <c r="A255" s="15"/>
      <c r="B255" s="199"/>
      <c r="C255" s="15"/>
      <c r="D255" s="184" t="s">
        <v>157</v>
      </c>
      <c r="E255" s="200" t="s">
        <v>1</v>
      </c>
      <c r="F255" s="201" t="s">
        <v>160</v>
      </c>
      <c r="G255" s="15"/>
      <c r="H255" s="202">
        <v>2.1789999999999998</v>
      </c>
      <c r="I255" s="203"/>
      <c r="J255" s="15"/>
      <c r="K255" s="15"/>
      <c r="L255" s="199"/>
      <c r="M255" s="204"/>
      <c r="N255" s="205"/>
      <c r="O255" s="205"/>
      <c r="P255" s="205"/>
      <c r="Q255" s="205"/>
      <c r="R255" s="205"/>
      <c r="S255" s="205"/>
      <c r="T255" s="206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00" t="s">
        <v>157</v>
      </c>
      <c r="AU255" s="200" t="s">
        <v>167</v>
      </c>
      <c r="AV255" s="15" t="s">
        <v>150</v>
      </c>
      <c r="AW255" s="15" t="s">
        <v>32</v>
      </c>
      <c r="AX255" s="15" t="s">
        <v>81</v>
      </c>
      <c r="AY255" s="200" t="s">
        <v>149</v>
      </c>
    </row>
    <row r="256" s="2" customFormat="1" ht="24.15" customHeight="1">
      <c r="A256" s="38"/>
      <c r="B256" s="168"/>
      <c r="C256" s="169" t="s">
        <v>243</v>
      </c>
      <c r="D256" s="169" t="s">
        <v>152</v>
      </c>
      <c r="E256" s="170" t="s">
        <v>244</v>
      </c>
      <c r="F256" s="171" t="s">
        <v>245</v>
      </c>
      <c r="G256" s="172" t="s">
        <v>246</v>
      </c>
      <c r="H256" s="173">
        <v>25.25</v>
      </c>
      <c r="I256" s="174"/>
      <c r="J256" s="175">
        <f>ROUND(I256*H256,2)</f>
        <v>0</v>
      </c>
      <c r="K256" s="176"/>
      <c r="L256" s="39"/>
      <c r="M256" s="177" t="s">
        <v>1</v>
      </c>
      <c r="N256" s="178" t="s">
        <v>41</v>
      </c>
      <c r="O256" s="77"/>
      <c r="P256" s="179">
        <f>O256*H256</f>
        <v>0</v>
      </c>
      <c r="Q256" s="179">
        <v>0</v>
      </c>
      <c r="R256" s="179">
        <f>Q256*H256</f>
        <v>0</v>
      </c>
      <c r="S256" s="179">
        <v>0</v>
      </c>
      <c r="T256" s="180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181" t="s">
        <v>150</v>
      </c>
      <c r="AT256" s="181" t="s">
        <v>152</v>
      </c>
      <c r="AU256" s="181" t="s">
        <v>167</v>
      </c>
      <c r="AY256" s="19" t="s">
        <v>149</v>
      </c>
      <c r="BE256" s="182">
        <f>IF(N256="základní",J256,0)</f>
        <v>0</v>
      </c>
      <c r="BF256" s="182">
        <f>IF(N256="snížená",J256,0)</f>
        <v>0</v>
      </c>
      <c r="BG256" s="182">
        <f>IF(N256="zákl. přenesená",J256,0)</f>
        <v>0</v>
      </c>
      <c r="BH256" s="182">
        <f>IF(N256="sníž. přenesená",J256,0)</f>
        <v>0</v>
      </c>
      <c r="BI256" s="182">
        <f>IF(N256="nulová",J256,0)</f>
        <v>0</v>
      </c>
      <c r="BJ256" s="19" t="s">
        <v>81</v>
      </c>
      <c r="BK256" s="182">
        <f>ROUND(I256*H256,2)</f>
        <v>0</v>
      </c>
      <c r="BL256" s="19" t="s">
        <v>150</v>
      </c>
      <c r="BM256" s="181" t="s">
        <v>247</v>
      </c>
    </row>
    <row r="257" s="14" customFormat="1">
      <c r="A257" s="14"/>
      <c r="B257" s="191"/>
      <c r="C257" s="14"/>
      <c r="D257" s="184" t="s">
        <v>157</v>
      </c>
      <c r="E257" s="192" t="s">
        <v>1</v>
      </c>
      <c r="F257" s="193" t="s">
        <v>248</v>
      </c>
      <c r="G257" s="14"/>
      <c r="H257" s="194">
        <v>5.3499999999999996</v>
      </c>
      <c r="I257" s="195"/>
      <c r="J257" s="14"/>
      <c r="K257" s="14"/>
      <c r="L257" s="191"/>
      <c r="M257" s="196"/>
      <c r="N257" s="197"/>
      <c r="O257" s="197"/>
      <c r="P257" s="197"/>
      <c r="Q257" s="197"/>
      <c r="R257" s="197"/>
      <c r="S257" s="197"/>
      <c r="T257" s="19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2" t="s">
        <v>157</v>
      </c>
      <c r="AU257" s="192" t="s">
        <v>167</v>
      </c>
      <c r="AV257" s="14" t="s">
        <v>86</v>
      </c>
      <c r="AW257" s="14" t="s">
        <v>32</v>
      </c>
      <c r="AX257" s="14" t="s">
        <v>76</v>
      </c>
      <c r="AY257" s="192" t="s">
        <v>149</v>
      </c>
    </row>
    <row r="258" s="14" customFormat="1">
      <c r="A258" s="14"/>
      <c r="B258" s="191"/>
      <c r="C258" s="14"/>
      <c r="D258" s="184" t="s">
        <v>157</v>
      </c>
      <c r="E258" s="192" t="s">
        <v>1</v>
      </c>
      <c r="F258" s="193" t="s">
        <v>249</v>
      </c>
      <c r="G258" s="14"/>
      <c r="H258" s="194">
        <v>19.899999999999999</v>
      </c>
      <c r="I258" s="195"/>
      <c r="J258" s="14"/>
      <c r="K258" s="14"/>
      <c r="L258" s="191"/>
      <c r="M258" s="196"/>
      <c r="N258" s="197"/>
      <c r="O258" s="197"/>
      <c r="P258" s="197"/>
      <c r="Q258" s="197"/>
      <c r="R258" s="197"/>
      <c r="S258" s="197"/>
      <c r="T258" s="19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2" t="s">
        <v>157</v>
      </c>
      <c r="AU258" s="192" t="s">
        <v>167</v>
      </c>
      <c r="AV258" s="14" t="s">
        <v>86</v>
      </c>
      <c r="AW258" s="14" t="s">
        <v>32</v>
      </c>
      <c r="AX258" s="14" t="s">
        <v>76</v>
      </c>
      <c r="AY258" s="192" t="s">
        <v>149</v>
      </c>
    </row>
    <row r="259" s="15" customFormat="1">
      <c r="A259" s="15"/>
      <c r="B259" s="199"/>
      <c r="C259" s="15"/>
      <c r="D259" s="184" t="s">
        <v>157</v>
      </c>
      <c r="E259" s="200" t="s">
        <v>1</v>
      </c>
      <c r="F259" s="201" t="s">
        <v>160</v>
      </c>
      <c r="G259" s="15"/>
      <c r="H259" s="202">
        <v>25.25</v>
      </c>
      <c r="I259" s="203"/>
      <c r="J259" s="15"/>
      <c r="K259" s="15"/>
      <c r="L259" s="199"/>
      <c r="M259" s="204"/>
      <c r="N259" s="205"/>
      <c r="O259" s="205"/>
      <c r="P259" s="205"/>
      <c r="Q259" s="205"/>
      <c r="R259" s="205"/>
      <c r="S259" s="205"/>
      <c r="T259" s="206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00" t="s">
        <v>157</v>
      </c>
      <c r="AU259" s="200" t="s">
        <v>167</v>
      </c>
      <c r="AV259" s="15" t="s">
        <v>150</v>
      </c>
      <c r="AW259" s="15" t="s">
        <v>32</v>
      </c>
      <c r="AX259" s="15" t="s">
        <v>81</v>
      </c>
      <c r="AY259" s="200" t="s">
        <v>149</v>
      </c>
    </row>
    <row r="260" s="2" customFormat="1" ht="24.15" customHeight="1">
      <c r="A260" s="38"/>
      <c r="B260" s="168"/>
      <c r="C260" s="212" t="s">
        <v>250</v>
      </c>
      <c r="D260" s="212" t="s">
        <v>251</v>
      </c>
      <c r="E260" s="213" t="s">
        <v>252</v>
      </c>
      <c r="F260" s="214" t="s">
        <v>253</v>
      </c>
      <c r="G260" s="215" t="s">
        <v>246</v>
      </c>
      <c r="H260" s="216">
        <v>26.513000000000002</v>
      </c>
      <c r="I260" s="217"/>
      <c r="J260" s="218">
        <f>ROUND(I260*H260,2)</f>
        <v>0</v>
      </c>
      <c r="K260" s="219"/>
      <c r="L260" s="220"/>
      <c r="M260" s="221" t="s">
        <v>1</v>
      </c>
      <c r="N260" s="222" t="s">
        <v>41</v>
      </c>
      <c r="O260" s="77"/>
      <c r="P260" s="179">
        <f>O260*H260</f>
        <v>0</v>
      </c>
      <c r="Q260" s="179">
        <v>0.00010000000000000001</v>
      </c>
      <c r="R260" s="179">
        <f>Q260*H260</f>
        <v>0.0026513000000000001</v>
      </c>
      <c r="S260" s="179">
        <v>0</v>
      </c>
      <c r="T260" s="18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81" t="s">
        <v>200</v>
      </c>
      <c r="AT260" s="181" t="s">
        <v>251</v>
      </c>
      <c r="AU260" s="181" t="s">
        <v>167</v>
      </c>
      <c r="AY260" s="19" t="s">
        <v>149</v>
      </c>
      <c r="BE260" s="182">
        <f>IF(N260="základní",J260,0)</f>
        <v>0</v>
      </c>
      <c r="BF260" s="182">
        <f>IF(N260="snížená",J260,0)</f>
        <v>0</v>
      </c>
      <c r="BG260" s="182">
        <f>IF(N260="zákl. přenesená",J260,0)</f>
        <v>0</v>
      </c>
      <c r="BH260" s="182">
        <f>IF(N260="sníž. přenesená",J260,0)</f>
        <v>0</v>
      </c>
      <c r="BI260" s="182">
        <f>IF(N260="nulová",J260,0)</f>
        <v>0</v>
      </c>
      <c r="BJ260" s="19" t="s">
        <v>81</v>
      </c>
      <c r="BK260" s="182">
        <f>ROUND(I260*H260,2)</f>
        <v>0</v>
      </c>
      <c r="BL260" s="19" t="s">
        <v>150</v>
      </c>
      <c r="BM260" s="181" t="s">
        <v>254</v>
      </c>
    </row>
    <row r="261" s="14" customFormat="1">
      <c r="A261" s="14"/>
      <c r="B261" s="191"/>
      <c r="C261" s="14"/>
      <c r="D261" s="184" t="s">
        <v>157</v>
      </c>
      <c r="E261" s="14"/>
      <c r="F261" s="193" t="s">
        <v>255</v>
      </c>
      <c r="G261" s="14"/>
      <c r="H261" s="194">
        <v>26.513000000000002</v>
      </c>
      <c r="I261" s="195"/>
      <c r="J261" s="14"/>
      <c r="K261" s="14"/>
      <c r="L261" s="191"/>
      <c r="M261" s="196"/>
      <c r="N261" s="197"/>
      <c r="O261" s="197"/>
      <c r="P261" s="197"/>
      <c r="Q261" s="197"/>
      <c r="R261" s="197"/>
      <c r="S261" s="197"/>
      <c r="T261" s="19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2" t="s">
        <v>157</v>
      </c>
      <c r="AU261" s="192" t="s">
        <v>167</v>
      </c>
      <c r="AV261" s="14" t="s">
        <v>86</v>
      </c>
      <c r="AW261" s="14" t="s">
        <v>3</v>
      </c>
      <c r="AX261" s="14" t="s">
        <v>81</v>
      </c>
      <c r="AY261" s="192" t="s">
        <v>149</v>
      </c>
    </row>
    <row r="262" s="12" customFormat="1" ht="20.88" customHeight="1">
      <c r="A262" s="12"/>
      <c r="B262" s="156"/>
      <c r="C262" s="12"/>
      <c r="D262" s="157" t="s">
        <v>75</v>
      </c>
      <c r="E262" s="166" t="s">
        <v>256</v>
      </c>
      <c r="F262" s="166" t="s">
        <v>257</v>
      </c>
      <c r="G262" s="12"/>
      <c r="H262" s="12"/>
      <c r="I262" s="159"/>
      <c r="J262" s="167">
        <f>BK262</f>
        <v>0</v>
      </c>
      <c r="K262" s="12"/>
      <c r="L262" s="156"/>
      <c r="M262" s="160"/>
      <c r="N262" s="161"/>
      <c r="O262" s="161"/>
      <c r="P262" s="162">
        <f>SUM(P263:P291)</f>
        <v>0</v>
      </c>
      <c r="Q262" s="161"/>
      <c r="R262" s="162">
        <f>SUM(R263:R291)</f>
        <v>5.2795448599999997</v>
      </c>
      <c r="S262" s="161"/>
      <c r="T262" s="163">
        <f>SUM(T263:T291)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157" t="s">
        <v>81</v>
      </c>
      <c r="AT262" s="164" t="s">
        <v>75</v>
      </c>
      <c r="AU262" s="164" t="s">
        <v>86</v>
      </c>
      <c r="AY262" s="157" t="s">
        <v>149</v>
      </c>
      <c r="BK262" s="165">
        <f>SUM(BK263:BK291)</f>
        <v>0</v>
      </c>
    </row>
    <row r="263" s="2" customFormat="1" ht="24.15" customHeight="1">
      <c r="A263" s="38"/>
      <c r="B263" s="168"/>
      <c r="C263" s="169" t="s">
        <v>258</v>
      </c>
      <c r="D263" s="169" t="s">
        <v>152</v>
      </c>
      <c r="E263" s="170" t="s">
        <v>259</v>
      </c>
      <c r="F263" s="171" t="s">
        <v>260</v>
      </c>
      <c r="G263" s="172" t="s">
        <v>155</v>
      </c>
      <c r="H263" s="173">
        <v>0.27700000000000002</v>
      </c>
      <c r="I263" s="174"/>
      <c r="J263" s="175">
        <f>ROUND(I263*H263,2)</f>
        <v>0</v>
      </c>
      <c r="K263" s="176"/>
      <c r="L263" s="39"/>
      <c r="M263" s="177" t="s">
        <v>1</v>
      </c>
      <c r="N263" s="178" t="s">
        <v>41</v>
      </c>
      <c r="O263" s="77"/>
      <c r="P263" s="179">
        <f>O263*H263</f>
        <v>0</v>
      </c>
      <c r="Q263" s="179">
        <v>2.5018699999999998</v>
      </c>
      <c r="R263" s="179">
        <f>Q263*H263</f>
        <v>0.69301798999999997</v>
      </c>
      <c r="S263" s="179">
        <v>0</v>
      </c>
      <c r="T263" s="180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81" t="s">
        <v>150</v>
      </c>
      <c r="AT263" s="181" t="s">
        <v>152</v>
      </c>
      <c r="AU263" s="181" t="s">
        <v>167</v>
      </c>
      <c r="AY263" s="19" t="s">
        <v>149</v>
      </c>
      <c r="BE263" s="182">
        <f>IF(N263="základní",J263,0)</f>
        <v>0</v>
      </c>
      <c r="BF263" s="182">
        <f>IF(N263="snížená",J263,0)</f>
        <v>0</v>
      </c>
      <c r="BG263" s="182">
        <f>IF(N263="zákl. přenesená",J263,0)</f>
        <v>0</v>
      </c>
      <c r="BH263" s="182">
        <f>IF(N263="sníž. přenesená",J263,0)</f>
        <v>0</v>
      </c>
      <c r="BI263" s="182">
        <f>IF(N263="nulová",J263,0)</f>
        <v>0</v>
      </c>
      <c r="BJ263" s="19" t="s">
        <v>81</v>
      </c>
      <c r="BK263" s="182">
        <f>ROUND(I263*H263,2)</f>
        <v>0</v>
      </c>
      <c r="BL263" s="19" t="s">
        <v>150</v>
      </c>
      <c r="BM263" s="181" t="s">
        <v>261</v>
      </c>
    </row>
    <row r="264" s="13" customFormat="1">
      <c r="A264" s="13"/>
      <c r="B264" s="183"/>
      <c r="C264" s="13"/>
      <c r="D264" s="184" t="s">
        <v>157</v>
      </c>
      <c r="E264" s="185" t="s">
        <v>1</v>
      </c>
      <c r="F264" s="186" t="s">
        <v>262</v>
      </c>
      <c r="G264" s="13"/>
      <c r="H264" s="185" t="s">
        <v>1</v>
      </c>
      <c r="I264" s="187"/>
      <c r="J264" s="13"/>
      <c r="K264" s="13"/>
      <c r="L264" s="183"/>
      <c r="M264" s="188"/>
      <c r="N264" s="189"/>
      <c r="O264" s="189"/>
      <c r="P264" s="189"/>
      <c r="Q264" s="189"/>
      <c r="R264" s="189"/>
      <c r="S264" s="189"/>
      <c r="T264" s="19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5" t="s">
        <v>157</v>
      </c>
      <c r="AU264" s="185" t="s">
        <v>167</v>
      </c>
      <c r="AV264" s="13" t="s">
        <v>81</v>
      </c>
      <c r="AW264" s="13" t="s">
        <v>32</v>
      </c>
      <c r="AX264" s="13" t="s">
        <v>76</v>
      </c>
      <c r="AY264" s="185" t="s">
        <v>149</v>
      </c>
    </row>
    <row r="265" s="13" customFormat="1">
      <c r="A265" s="13"/>
      <c r="B265" s="183"/>
      <c r="C265" s="13"/>
      <c r="D265" s="184" t="s">
        <v>157</v>
      </c>
      <c r="E265" s="185" t="s">
        <v>1</v>
      </c>
      <c r="F265" s="186" t="s">
        <v>263</v>
      </c>
      <c r="G265" s="13"/>
      <c r="H265" s="185" t="s">
        <v>1</v>
      </c>
      <c r="I265" s="187"/>
      <c r="J265" s="13"/>
      <c r="K265" s="13"/>
      <c r="L265" s="183"/>
      <c r="M265" s="188"/>
      <c r="N265" s="189"/>
      <c r="O265" s="189"/>
      <c r="P265" s="189"/>
      <c r="Q265" s="189"/>
      <c r="R265" s="189"/>
      <c r="S265" s="189"/>
      <c r="T265" s="19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5" t="s">
        <v>157</v>
      </c>
      <c r="AU265" s="185" t="s">
        <v>167</v>
      </c>
      <c r="AV265" s="13" t="s">
        <v>81</v>
      </c>
      <c r="AW265" s="13" t="s">
        <v>32</v>
      </c>
      <c r="AX265" s="13" t="s">
        <v>76</v>
      </c>
      <c r="AY265" s="185" t="s">
        <v>149</v>
      </c>
    </row>
    <row r="266" s="14" customFormat="1">
      <c r="A266" s="14"/>
      <c r="B266" s="191"/>
      <c r="C266" s="14"/>
      <c r="D266" s="184" t="s">
        <v>157</v>
      </c>
      <c r="E266" s="192" t="s">
        <v>1</v>
      </c>
      <c r="F266" s="193" t="s">
        <v>264</v>
      </c>
      <c r="G266" s="14"/>
      <c r="H266" s="194">
        <v>0.20799999999999999</v>
      </c>
      <c r="I266" s="195"/>
      <c r="J266" s="14"/>
      <c r="K266" s="14"/>
      <c r="L266" s="191"/>
      <c r="M266" s="196"/>
      <c r="N266" s="197"/>
      <c r="O266" s="197"/>
      <c r="P266" s="197"/>
      <c r="Q266" s="197"/>
      <c r="R266" s="197"/>
      <c r="S266" s="197"/>
      <c r="T266" s="19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192" t="s">
        <v>157</v>
      </c>
      <c r="AU266" s="192" t="s">
        <v>167</v>
      </c>
      <c r="AV266" s="14" t="s">
        <v>86</v>
      </c>
      <c r="AW266" s="14" t="s">
        <v>32</v>
      </c>
      <c r="AX266" s="14" t="s">
        <v>76</v>
      </c>
      <c r="AY266" s="192" t="s">
        <v>149</v>
      </c>
    </row>
    <row r="267" s="13" customFormat="1">
      <c r="A267" s="13"/>
      <c r="B267" s="183"/>
      <c r="C267" s="13"/>
      <c r="D267" s="184" t="s">
        <v>157</v>
      </c>
      <c r="E267" s="185" t="s">
        <v>1</v>
      </c>
      <c r="F267" s="186" t="s">
        <v>265</v>
      </c>
      <c r="G267" s="13"/>
      <c r="H267" s="185" t="s">
        <v>1</v>
      </c>
      <c r="I267" s="187"/>
      <c r="J267" s="13"/>
      <c r="K267" s="13"/>
      <c r="L267" s="183"/>
      <c r="M267" s="188"/>
      <c r="N267" s="189"/>
      <c r="O267" s="189"/>
      <c r="P267" s="189"/>
      <c r="Q267" s="189"/>
      <c r="R267" s="189"/>
      <c r="S267" s="189"/>
      <c r="T267" s="19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5" t="s">
        <v>157</v>
      </c>
      <c r="AU267" s="185" t="s">
        <v>167</v>
      </c>
      <c r="AV267" s="13" t="s">
        <v>81</v>
      </c>
      <c r="AW267" s="13" t="s">
        <v>32</v>
      </c>
      <c r="AX267" s="13" t="s">
        <v>76</v>
      </c>
      <c r="AY267" s="185" t="s">
        <v>149</v>
      </c>
    </row>
    <row r="268" s="14" customFormat="1">
      <c r="A268" s="14"/>
      <c r="B268" s="191"/>
      <c r="C268" s="14"/>
      <c r="D268" s="184" t="s">
        <v>157</v>
      </c>
      <c r="E268" s="192" t="s">
        <v>1</v>
      </c>
      <c r="F268" s="193" t="s">
        <v>266</v>
      </c>
      <c r="G268" s="14"/>
      <c r="H268" s="194">
        <v>0.069000000000000006</v>
      </c>
      <c r="I268" s="195"/>
      <c r="J268" s="14"/>
      <c r="K268" s="14"/>
      <c r="L268" s="191"/>
      <c r="M268" s="196"/>
      <c r="N268" s="197"/>
      <c r="O268" s="197"/>
      <c r="P268" s="197"/>
      <c r="Q268" s="197"/>
      <c r="R268" s="197"/>
      <c r="S268" s="197"/>
      <c r="T268" s="198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2" t="s">
        <v>157</v>
      </c>
      <c r="AU268" s="192" t="s">
        <v>167</v>
      </c>
      <c r="AV268" s="14" t="s">
        <v>86</v>
      </c>
      <c r="AW268" s="14" t="s">
        <v>32</v>
      </c>
      <c r="AX268" s="14" t="s">
        <v>76</v>
      </c>
      <c r="AY268" s="192" t="s">
        <v>149</v>
      </c>
    </row>
    <row r="269" s="15" customFormat="1">
      <c r="A269" s="15"/>
      <c r="B269" s="199"/>
      <c r="C269" s="15"/>
      <c r="D269" s="184" t="s">
        <v>157</v>
      </c>
      <c r="E269" s="200" t="s">
        <v>1</v>
      </c>
      <c r="F269" s="201" t="s">
        <v>160</v>
      </c>
      <c r="G269" s="15"/>
      <c r="H269" s="202">
        <v>0.27700000000000002</v>
      </c>
      <c r="I269" s="203"/>
      <c r="J269" s="15"/>
      <c r="K269" s="15"/>
      <c r="L269" s="199"/>
      <c r="M269" s="204"/>
      <c r="N269" s="205"/>
      <c r="O269" s="205"/>
      <c r="P269" s="205"/>
      <c r="Q269" s="205"/>
      <c r="R269" s="205"/>
      <c r="S269" s="205"/>
      <c r="T269" s="206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00" t="s">
        <v>157</v>
      </c>
      <c r="AU269" s="200" t="s">
        <v>167</v>
      </c>
      <c r="AV269" s="15" t="s">
        <v>150</v>
      </c>
      <c r="AW269" s="15" t="s">
        <v>32</v>
      </c>
      <c r="AX269" s="15" t="s">
        <v>81</v>
      </c>
      <c r="AY269" s="200" t="s">
        <v>149</v>
      </c>
    </row>
    <row r="270" s="2" customFormat="1" ht="33" customHeight="1">
      <c r="A270" s="38"/>
      <c r="B270" s="168"/>
      <c r="C270" s="169" t="s">
        <v>267</v>
      </c>
      <c r="D270" s="169" t="s">
        <v>152</v>
      </c>
      <c r="E270" s="170" t="s">
        <v>268</v>
      </c>
      <c r="F270" s="171" t="s">
        <v>269</v>
      </c>
      <c r="G270" s="172" t="s">
        <v>155</v>
      </c>
      <c r="H270" s="173">
        <v>1.7549999999999999</v>
      </c>
      <c r="I270" s="174"/>
      <c r="J270" s="175">
        <f>ROUND(I270*H270,2)</f>
        <v>0</v>
      </c>
      <c r="K270" s="176"/>
      <c r="L270" s="39"/>
      <c r="M270" s="177" t="s">
        <v>1</v>
      </c>
      <c r="N270" s="178" t="s">
        <v>41</v>
      </c>
      <c r="O270" s="77"/>
      <c r="P270" s="179">
        <f>O270*H270</f>
        <v>0</v>
      </c>
      <c r="Q270" s="179">
        <v>2.5018699999999998</v>
      </c>
      <c r="R270" s="179">
        <f>Q270*H270</f>
        <v>4.3907818499999998</v>
      </c>
      <c r="S270" s="179">
        <v>0</v>
      </c>
      <c r="T270" s="180">
        <f>S270*H270</f>
        <v>0</v>
      </c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R270" s="181" t="s">
        <v>150</v>
      </c>
      <c r="AT270" s="181" t="s">
        <v>152</v>
      </c>
      <c r="AU270" s="181" t="s">
        <v>167</v>
      </c>
      <c r="AY270" s="19" t="s">
        <v>149</v>
      </c>
      <c r="BE270" s="182">
        <f>IF(N270="základní",J270,0)</f>
        <v>0</v>
      </c>
      <c r="BF270" s="182">
        <f>IF(N270="snížená",J270,0)</f>
        <v>0</v>
      </c>
      <c r="BG270" s="182">
        <f>IF(N270="zákl. přenesená",J270,0)</f>
        <v>0</v>
      </c>
      <c r="BH270" s="182">
        <f>IF(N270="sníž. přenesená",J270,0)</f>
        <v>0</v>
      </c>
      <c r="BI270" s="182">
        <f>IF(N270="nulová",J270,0)</f>
        <v>0</v>
      </c>
      <c r="BJ270" s="19" t="s">
        <v>81</v>
      </c>
      <c r="BK270" s="182">
        <f>ROUND(I270*H270,2)</f>
        <v>0</v>
      </c>
      <c r="BL270" s="19" t="s">
        <v>150</v>
      </c>
      <c r="BM270" s="181" t="s">
        <v>270</v>
      </c>
    </row>
    <row r="271" s="13" customFormat="1">
      <c r="A271" s="13"/>
      <c r="B271" s="183"/>
      <c r="C271" s="13"/>
      <c r="D271" s="184" t="s">
        <v>157</v>
      </c>
      <c r="E271" s="185" t="s">
        <v>1</v>
      </c>
      <c r="F271" s="186" t="s">
        <v>271</v>
      </c>
      <c r="G271" s="13"/>
      <c r="H271" s="185" t="s">
        <v>1</v>
      </c>
      <c r="I271" s="187"/>
      <c r="J271" s="13"/>
      <c r="K271" s="13"/>
      <c r="L271" s="183"/>
      <c r="M271" s="188"/>
      <c r="N271" s="189"/>
      <c r="O271" s="189"/>
      <c r="P271" s="189"/>
      <c r="Q271" s="189"/>
      <c r="R271" s="189"/>
      <c r="S271" s="189"/>
      <c r="T271" s="19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185" t="s">
        <v>157</v>
      </c>
      <c r="AU271" s="185" t="s">
        <v>167</v>
      </c>
      <c r="AV271" s="13" t="s">
        <v>81</v>
      </c>
      <c r="AW271" s="13" t="s">
        <v>32</v>
      </c>
      <c r="AX271" s="13" t="s">
        <v>76</v>
      </c>
      <c r="AY271" s="185" t="s">
        <v>149</v>
      </c>
    </row>
    <row r="272" s="13" customFormat="1">
      <c r="A272" s="13"/>
      <c r="B272" s="183"/>
      <c r="C272" s="13"/>
      <c r="D272" s="184" t="s">
        <v>157</v>
      </c>
      <c r="E272" s="185" t="s">
        <v>1</v>
      </c>
      <c r="F272" s="186" t="s">
        <v>191</v>
      </c>
      <c r="G272" s="13"/>
      <c r="H272" s="185" t="s">
        <v>1</v>
      </c>
      <c r="I272" s="187"/>
      <c r="J272" s="13"/>
      <c r="K272" s="13"/>
      <c r="L272" s="183"/>
      <c r="M272" s="188"/>
      <c r="N272" s="189"/>
      <c r="O272" s="189"/>
      <c r="P272" s="189"/>
      <c r="Q272" s="189"/>
      <c r="R272" s="189"/>
      <c r="S272" s="189"/>
      <c r="T272" s="190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185" t="s">
        <v>157</v>
      </c>
      <c r="AU272" s="185" t="s">
        <v>167</v>
      </c>
      <c r="AV272" s="13" t="s">
        <v>81</v>
      </c>
      <c r="AW272" s="13" t="s">
        <v>32</v>
      </c>
      <c r="AX272" s="13" t="s">
        <v>76</v>
      </c>
      <c r="AY272" s="185" t="s">
        <v>149</v>
      </c>
    </row>
    <row r="273" s="14" customFormat="1">
      <c r="A273" s="14"/>
      <c r="B273" s="191"/>
      <c r="C273" s="14"/>
      <c r="D273" s="184" t="s">
        <v>157</v>
      </c>
      <c r="E273" s="192" t="s">
        <v>1</v>
      </c>
      <c r="F273" s="193" t="s">
        <v>272</v>
      </c>
      <c r="G273" s="14"/>
      <c r="H273" s="194">
        <v>1.7549999999999999</v>
      </c>
      <c r="I273" s="195"/>
      <c r="J273" s="14"/>
      <c r="K273" s="14"/>
      <c r="L273" s="191"/>
      <c r="M273" s="196"/>
      <c r="N273" s="197"/>
      <c r="O273" s="197"/>
      <c r="P273" s="197"/>
      <c r="Q273" s="197"/>
      <c r="R273" s="197"/>
      <c r="S273" s="197"/>
      <c r="T273" s="19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2" t="s">
        <v>157</v>
      </c>
      <c r="AU273" s="192" t="s">
        <v>167</v>
      </c>
      <c r="AV273" s="14" t="s">
        <v>86</v>
      </c>
      <c r="AW273" s="14" t="s">
        <v>32</v>
      </c>
      <c r="AX273" s="14" t="s">
        <v>76</v>
      </c>
      <c r="AY273" s="192" t="s">
        <v>149</v>
      </c>
    </row>
    <row r="274" s="15" customFormat="1">
      <c r="A274" s="15"/>
      <c r="B274" s="199"/>
      <c r="C274" s="15"/>
      <c r="D274" s="184" t="s">
        <v>157</v>
      </c>
      <c r="E274" s="200" t="s">
        <v>1</v>
      </c>
      <c r="F274" s="201" t="s">
        <v>160</v>
      </c>
      <c r="G274" s="15"/>
      <c r="H274" s="202">
        <v>1.7549999999999999</v>
      </c>
      <c r="I274" s="203"/>
      <c r="J274" s="15"/>
      <c r="K274" s="15"/>
      <c r="L274" s="199"/>
      <c r="M274" s="204"/>
      <c r="N274" s="205"/>
      <c r="O274" s="205"/>
      <c r="P274" s="205"/>
      <c r="Q274" s="205"/>
      <c r="R274" s="205"/>
      <c r="S274" s="205"/>
      <c r="T274" s="206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00" t="s">
        <v>157</v>
      </c>
      <c r="AU274" s="200" t="s">
        <v>167</v>
      </c>
      <c r="AV274" s="15" t="s">
        <v>150</v>
      </c>
      <c r="AW274" s="15" t="s">
        <v>32</v>
      </c>
      <c r="AX274" s="15" t="s">
        <v>81</v>
      </c>
      <c r="AY274" s="200" t="s">
        <v>149</v>
      </c>
    </row>
    <row r="275" s="2" customFormat="1" ht="24.15" customHeight="1">
      <c r="A275" s="38"/>
      <c r="B275" s="168"/>
      <c r="C275" s="169" t="s">
        <v>273</v>
      </c>
      <c r="D275" s="169" t="s">
        <v>152</v>
      </c>
      <c r="E275" s="170" t="s">
        <v>274</v>
      </c>
      <c r="F275" s="171" t="s">
        <v>275</v>
      </c>
      <c r="G275" s="172" t="s">
        <v>155</v>
      </c>
      <c r="H275" s="173">
        <v>1.7549999999999999</v>
      </c>
      <c r="I275" s="174"/>
      <c r="J275" s="175">
        <f>ROUND(I275*H275,2)</f>
        <v>0</v>
      </c>
      <c r="K275" s="176"/>
      <c r="L275" s="39"/>
      <c r="M275" s="177" t="s">
        <v>1</v>
      </c>
      <c r="N275" s="178" t="s">
        <v>41</v>
      </c>
      <c r="O275" s="77"/>
      <c r="P275" s="179">
        <f>O275*H275</f>
        <v>0</v>
      </c>
      <c r="Q275" s="179">
        <v>0</v>
      </c>
      <c r="R275" s="179">
        <f>Q275*H275</f>
        <v>0</v>
      </c>
      <c r="S275" s="179">
        <v>0</v>
      </c>
      <c r="T275" s="18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181" t="s">
        <v>150</v>
      </c>
      <c r="AT275" s="181" t="s">
        <v>152</v>
      </c>
      <c r="AU275" s="181" t="s">
        <v>167</v>
      </c>
      <c r="AY275" s="19" t="s">
        <v>149</v>
      </c>
      <c r="BE275" s="182">
        <f>IF(N275="základní",J275,0)</f>
        <v>0</v>
      </c>
      <c r="BF275" s="182">
        <f>IF(N275="snížená",J275,0)</f>
        <v>0</v>
      </c>
      <c r="BG275" s="182">
        <f>IF(N275="zákl. přenesená",J275,0)</f>
        <v>0</v>
      </c>
      <c r="BH275" s="182">
        <f>IF(N275="sníž. přenesená",J275,0)</f>
        <v>0</v>
      </c>
      <c r="BI275" s="182">
        <f>IF(N275="nulová",J275,0)</f>
        <v>0</v>
      </c>
      <c r="BJ275" s="19" t="s">
        <v>81</v>
      </c>
      <c r="BK275" s="182">
        <f>ROUND(I275*H275,2)</f>
        <v>0</v>
      </c>
      <c r="BL275" s="19" t="s">
        <v>150</v>
      </c>
      <c r="BM275" s="181" t="s">
        <v>276</v>
      </c>
    </row>
    <row r="276" s="2" customFormat="1" ht="16.5" customHeight="1">
      <c r="A276" s="38"/>
      <c r="B276" s="168"/>
      <c r="C276" s="169" t="s">
        <v>7</v>
      </c>
      <c r="D276" s="169" t="s">
        <v>152</v>
      </c>
      <c r="E276" s="170" t="s">
        <v>277</v>
      </c>
      <c r="F276" s="171" t="s">
        <v>278</v>
      </c>
      <c r="G276" s="172" t="s">
        <v>279</v>
      </c>
      <c r="H276" s="173">
        <v>0.17599999999999999</v>
      </c>
      <c r="I276" s="174"/>
      <c r="J276" s="175">
        <f>ROUND(I276*H276,2)</f>
        <v>0</v>
      </c>
      <c r="K276" s="176"/>
      <c r="L276" s="39"/>
      <c r="M276" s="177" t="s">
        <v>1</v>
      </c>
      <c r="N276" s="178" t="s">
        <v>41</v>
      </c>
      <c r="O276" s="77"/>
      <c r="P276" s="179">
        <f>O276*H276</f>
        <v>0</v>
      </c>
      <c r="Q276" s="179">
        <v>1.06277</v>
      </c>
      <c r="R276" s="179">
        <f>Q276*H276</f>
        <v>0.18704752</v>
      </c>
      <c r="S276" s="179">
        <v>0</v>
      </c>
      <c r="T276" s="180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181" t="s">
        <v>150</v>
      </c>
      <c r="AT276" s="181" t="s">
        <v>152</v>
      </c>
      <c r="AU276" s="181" t="s">
        <v>167</v>
      </c>
      <c r="AY276" s="19" t="s">
        <v>149</v>
      </c>
      <c r="BE276" s="182">
        <f>IF(N276="základní",J276,0)</f>
        <v>0</v>
      </c>
      <c r="BF276" s="182">
        <f>IF(N276="snížená",J276,0)</f>
        <v>0</v>
      </c>
      <c r="BG276" s="182">
        <f>IF(N276="zákl. přenesená",J276,0)</f>
        <v>0</v>
      </c>
      <c r="BH276" s="182">
        <f>IF(N276="sníž. přenesená",J276,0)</f>
        <v>0</v>
      </c>
      <c r="BI276" s="182">
        <f>IF(N276="nulová",J276,0)</f>
        <v>0</v>
      </c>
      <c r="BJ276" s="19" t="s">
        <v>81</v>
      </c>
      <c r="BK276" s="182">
        <f>ROUND(I276*H276,2)</f>
        <v>0</v>
      </c>
      <c r="BL276" s="19" t="s">
        <v>150</v>
      </c>
      <c r="BM276" s="181" t="s">
        <v>280</v>
      </c>
    </row>
    <row r="277" s="13" customFormat="1">
      <c r="A277" s="13"/>
      <c r="B277" s="183"/>
      <c r="C277" s="13"/>
      <c r="D277" s="184" t="s">
        <v>157</v>
      </c>
      <c r="E277" s="185" t="s">
        <v>1</v>
      </c>
      <c r="F277" s="186" t="s">
        <v>281</v>
      </c>
      <c r="G277" s="13"/>
      <c r="H277" s="185" t="s">
        <v>1</v>
      </c>
      <c r="I277" s="187"/>
      <c r="J277" s="13"/>
      <c r="K277" s="13"/>
      <c r="L277" s="183"/>
      <c r="M277" s="188"/>
      <c r="N277" s="189"/>
      <c r="O277" s="189"/>
      <c r="P277" s="189"/>
      <c r="Q277" s="189"/>
      <c r="R277" s="189"/>
      <c r="S277" s="189"/>
      <c r="T277" s="190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185" t="s">
        <v>157</v>
      </c>
      <c r="AU277" s="185" t="s">
        <v>167</v>
      </c>
      <c r="AV277" s="13" t="s">
        <v>81</v>
      </c>
      <c r="AW277" s="13" t="s">
        <v>32</v>
      </c>
      <c r="AX277" s="13" t="s">
        <v>76</v>
      </c>
      <c r="AY277" s="185" t="s">
        <v>149</v>
      </c>
    </row>
    <row r="278" s="13" customFormat="1">
      <c r="A278" s="13"/>
      <c r="B278" s="183"/>
      <c r="C278" s="13"/>
      <c r="D278" s="184" t="s">
        <v>157</v>
      </c>
      <c r="E278" s="185" t="s">
        <v>1</v>
      </c>
      <c r="F278" s="186" t="s">
        <v>282</v>
      </c>
      <c r="G278" s="13"/>
      <c r="H278" s="185" t="s">
        <v>1</v>
      </c>
      <c r="I278" s="187"/>
      <c r="J278" s="13"/>
      <c r="K278" s="13"/>
      <c r="L278" s="183"/>
      <c r="M278" s="188"/>
      <c r="N278" s="189"/>
      <c r="O278" s="189"/>
      <c r="P278" s="189"/>
      <c r="Q278" s="189"/>
      <c r="R278" s="189"/>
      <c r="S278" s="189"/>
      <c r="T278" s="190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185" t="s">
        <v>157</v>
      </c>
      <c r="AU278" s="185" t="s">
        <v>167</v>
      </c>
      <c r="AV278" s="13" t="s">
        <v>81</v>
      </c>
      <c r="AW278" s="13" t="s">
        <v>32</v>
      </c>
      <c r="AX278" s="13" t="s">
        <v>76</v>
      </c>
      <c r="AY278" s="185" t="s">
        <v>149</v>
      </c>
    </row>
    <row r="279" s="13" customFormat="1">
      <c r="A279" s="13"/>
      <c r="B279" s="183"/>
      <c r="C279" s="13"/>
      <c r="D279" s="184" t="s">
        <v>157</v>
      </c>
      <c r="E279" s="185" t="s">
        <v>1</v>
      </c>
      <c r="F279" s="186" t="s">
        <v>191</v>
      </c>
      <c r="G279" s="13"/>
      <c r="H279" s="185" t="s">
        <v>1</v>
      </c>
      <c r="I279" s="187"/>
      <c r="J279" s="13"/>
      <c r="K279" s="13"/>
      <c r="L279" s="183"/>
      <c r="M279" s="188"/>
      <c r="N279" s="189"/>
      <c r="O279" s="189"/>
      <c r="P279" s="189"/>
      <c r="Q279" s="189"/>
      <c r="R279" s="189"/>
      <c r="S279" s="189"/>
      <c r="T279" s="190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185" t="s">
        <v>157</v>
      </c>
      <c r="AU279" s="185" t="s">
        <v>167</v>
      </c>
      <c r="AV279" s="13" t="s">
        <v>81</v>
      </c>
      <c r="AW279" s="13" t="s">
        <v>32</v>
      </c>
      <c r="AX279" s="13" t="s">
        <v>76</v>
      </c>
      <c r="AY279" s="185" t="s">
        <v>149</v>
      </c>
    </row>
    <row r="280" s="14" customFormat="1">
      <c r="A280" s="14"/>
      <c r="B280" s="191"/>
      <c r="C280" s="14"/>
      <c r="D280" s="184" t="s">
        <v>157</v>
      </c>
      <c r="E280" s="192" t="s">
        <v>1</v>
      </c>
      <c r="F280" s="193" t="s">
        <v>283</v>
      </c>
      <c r="G280" s="14"/>
      <c r="H280" s="194">
        <v>0.17599999999999999</v>
      </c>
      <c r="I280" s="195"/>
      <c r="J280" s="14"/>
      <c r="K280" s="14"/>
      <c r="L280" s="191"/>
      <c r="M280" s="196"/>
      <c r="N280" s="197"/>
      <c r="O280" s="197"/>
      <c r="P280" s="197"/>
      <c r="Q280" s="197"/>
      <c r="R280" s="197"/>
      <c r="S280" s="197"/>
      <c r="T280" s="19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192" t="s">
        <v>157</v>
      </c>
      <c r="AU280" s="192" t="s">
        <v>167</v>
      </c>
      <c r="AV280" s="14" t="s">
        <v>86</v>
      </c>
      <c r="AW280" s="14" t="s">
        <v>32</v>
      </c>
      <c r="AX280" s="14" t="s">
        <v>76</v>
      </c>
      <c r="AY280" s="192" t="s">
        <v>149</v>
      </c>
    </row>
    <row r="281" s="15" customFormat="1">
      <c r="A281" s="15"/>
      <c r="B281" s="199"/>
      <c r="C281" s="15"/>
      <c r="D281" s="184" t="s">
        <v>157</v>
      </c>
      <c r="E281" s="200" t="s">
        <v>1</v>
      </c>
      <c r="F281" s="201" t="s">
        <v>160</v>
      </c>
      <c r="G281" s="15"/>
      <c r="H281" s="202">
        <v>0.17599999999999999</v>
      </c>
      <c r="I281" s="203"/>
      <c r="J281" s="15"/>
      <c r="K281" s="15"/>
      <c r="L281" s="199"/>
      <c r="M281" s="204"/>
      <c r="N281" s="205"/>
      <c r="O281" s="205"/>
      <c r="P281" s="205"/>
      <c r="Q281" s="205"/>
      <c r="R281" s="205"/>
      <c r="S281" s="205"/>
      <c r="T281" s="206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00" t="s">
        <v>157</v>
      </c>
      <c r="AU281" s="200" t="s">
        <v>167</v>
      </c>
      <c r="AV281" s="15" t="s">
        <v>150</v>
      </c>
      <c r="AW281" s="15" t="s">
        <v>32</v>
      </c>
      <c r="AX281" s="15" t="s">
        <v>81</v>
      </c>
      <c r="AY281" s="200" t="s">
        <v>149</v>
      </c>
    </row>
    <row r="282" s="2" customFormat="1" ht="16.5" customHeight="1">
      <c r="A282" s="38"/>
      <c r="B282" s="168"/>
      <c r="C282" s="169" t="s">
        <v>284</v>
      </c>
      <c r="D282" s="169" t="s">
        <v>152</v>
      </c>
      <c r="E282" s="170" t="s">
        <v>285</v>
      </c>
      <c r="F282" s="171" t="s">
        <v>286</v>
      </c>
      <c r="G282" s="172" t="s">
        <v>84</v>
      </c>
      <c r="H282" s="173">
        <v>25.07</v>
      </c>
      <c r="I282" s="174"/>
      <c r="J282" s="175">
        <f>ROUND(I282*H282,2)</f>
        <v>0</v>
      </c>
      <c r="K282" s="176"/>
      <c r="L282" s="39"/>
      <c r="M282" s="177" t="s">
        <v>1</v>
      </c>
      <c r="N282" s="178" t="s">
        <v>41</v>
      </c>
      <c r="O282" s="77"/>
      <c r="P282" s="179">
        <f>O282*H282</f>
        <v>0</v>
      </c>
      <c r="Q282" s="179">
        <v>0.00033</v>
      </c>
      <c r="R282" s="179">
        <f>Q282*H282</f>
        <v>0.0082731000000000002</v>
      </c>
      <c r="S282" s="179">
        <v>0</v>
      </c>
      <c r="T282" s="180">
        <f>S282*H282</f>
        <v>0</v>
      </c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R282" s="181" t="s">
        <v>150</v>
      </c>
      <c r="AT282" s="181" t="s">
        <v>152</v>
      </c>
      <c r="AU282" s="181" t="s">
        <v>167</v>
      </c>
      <c r="AY282" s="19" t="s">
        <v>149</v>
      </c>
      <c r="BE282" s="182">
        <f>IF(N282="základní",J282,0)</f>
        <v>0</v>
      </c>
      <c r="BF282" s="182">
        <f>IF(N282="snížená",J282,0)</f>
        <v>0</v>
      </c>
      <c r="BG282" s="182">
        <f>IF(N282="zákl. přenesená",J282,0)</f>
        <v>0</v>
      </c>
      <c r="BH282" s="182">
        <f>IF(N282="sníž. přenesená",J282,0)</f>
        <v>0</v>
      </c>
      <c r="BI282" s="182">
        <f>IF(N282="nulová",J282,0)</f>
        <v>0</v>
      </c>
      <c r="BJ282" s="19" t="s">
        <v>81</v>
      </c>
      <c r="BK282" s="182">
        <f>ROUND(I282*H282,2)</f>
        <v>0</v>
      </c>
      <c r="BL282" s="19" t="s">
        <v>150</v>
      </c>
      <c r="BM282" s="181" t="s">
        <v>287</v>
      </c>
    </row>
    <row r="283" s="13" customFormat="1">
      <c r="A283" s="13"/>
      <c r="B283" s="183"/>
      <c r="C283" s="13"/>
      <c r="D283" s="184" t="s">
        <v>157</v>
      </c>
      <c r="E283" s="185" t="s">
        <v>1</v>
      </c>
      <c r="F283" s="186" t="s">
        <v>288</v>
      </c>
      <c r="G283" s="13"/>
      <c r="H283" s="185" t="s">
        <v>1</v>
      </c>
      <c r="I283" s="187"/>
      <c r="J283" s="13"/>
      <c r="K283" s="13"/>
      <c r="L283" s="183"/>
      <c r="M283" s="188"/>
      <c r="N283" s="189"/>
      <c r="O283" s="189"/>
      <c r="P283" s="189"/>
      <c r="Q283" s="189"/>
      <c r="R283" s="189"/>
      <c r="S283" s="189"/>
      <c r="T283" s="190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185" t="s">
        <v>157</v>
      </c>
      <c r="AU283" s="185" t="s">
        <v>167</v>
      </c>
      <c r="AV283" s="13" t="s">
        <v>81</v>
      </c>
      <c r="AW283" s="13" t="s">
        <v>32</v>
      </c>
      <c r="AX283" s="13" t="s">
        <v>76</v>
      </c>
      <c r="AY283" s="185" t="s">
        <v>149</v>
      </c>
    </row>
    <row r="284" s="13" customFormat="1">
      <c r="A284" s="13"/>
      <c r="B284" s="183"/>
      <c r="C284" s="13"/>
      <c r="D284" s="184" t="s">
        <v>157</v>
      </c>
      <c r="E284" s="185" t="s">
        <v>1</v>
      </c>
      <c r="F284" s="186" t="s">
        <v>191</v>
      </c>
      <c r="G284" s="13"/>
      <c r="H284" s="185" t="s">
        <v>1</v>
      </c>
      <c r="I284" s="187"/>
      <c r="J284" s="13"/>
      <c r="K284" s="13"/>
      <c r="L284" s="183"/>
      <c r="M284" s="188"/>
      <c r="N284" s="189"/>
      <c r="O284" s="189"/>
      <c r="P284" s="189"/>
      <c r="Q284" s="189"/>
      <c r="R284" s="189"/>
      <c r="S284" s="189"/>
      <c r="T284" s="190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185" t="s">
        <v>157</v>
      </c>
      <c r="AU284" s="185" t="s">
        <v>167</v>
      </c>
      <c r="AV284" s="13" t="s">
        <v>81</v>
      </c>
      <c r="AW284" s="13" t="s">
        <v>32</v>
      </c>
      <c r="AX284" s="13" t="s">
        <v>76</v>
      </c>
      <c r="AY284" s="185" t="s">
        <v>149</v>
      </c>
    </row>
    <row r="285" s="14" customFormat="1">
      <c r="A285" s="14"/>
      <c r="B285" s="191"/>
      <c r="C285" s="14"/>
      <c r="D285" s="184" t="s">
        <v>157</v>
      </c>
      <c r="E285" s="192" t="s">
        <v>1</v>
      </c>
      <c r="F285" s="193" t="s">
        <v>85</v>
      </c>
      <c r="G285" s="14"/>
      <c r="H285" s="194">
        <v>25.07</v>
      </c>
      <c r="I285" s="195"/>
      <c r="J285" s="14"/>
      <c r="K285" s="14"/>
      <c r="L285" s="191"/>
      <c r="M285" s="196"/>
      <c r="N285" s="197"/>
      <c r="O285" s="197"/>
      <c r="P285" s="197"/>
      <c r="Q285" s="197"/>
      <c r="R285" s="197"/>
      <c r="S285" s="197"/>
      <c r="T285" s="19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192" t="s">
        <v>157</v>
      </c>
      <c r="AU285" s="192" t="s">
        <v>167</v>
      </c>
      <c r="AV285" s="14" t="s">
        <v>86</v>
      </c>
      <c r="AW285" s="14" t="s">
        <v>32</v>
      </c>
      <c r="AX285" s="14" t="s">
        <v>76</v>
      </c>
      <c r="AY285" s="192" t="s">
        <v>149</v>
      </c>
    </row>
    <row r="286" s="15" customFormat="1">
      <c r="A286" s="15"/>
      <c r="B286" s="199"/>
      <c r="C286" s="15"/>
      <c r="D286" s="184" t="s">
        <v>157</v>
      </c>
      <c r="E286" s="200" t="s">
        <v>1</v>
      </c>
      <c r="F286" s="201" t="s">
        <v>160</v>
      </c>
      <c r="G286" s="15"/>
      <c r="H286" s="202">
        <v>25.07</v>
      </c>
      <c r="I286" s="203"/>
      <c r="J286" s="15"/>
      <c r="K286" s="15"/>
      <c r="L286" s="199"/>
      <c r="M286" s="204"/>
      <c r="N286" s="205"/>
      <c r="O286" s="205"/>
      <c r="P286" s="205"/>
      <c r="Q286" s="205"/>
      <c r="R286" s="205"/>
      <c r="S286" s="205"/>
      <c r="T286" s="206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T286" s="200" t="s">
        <v>157</v>
      </c>
      <c r="AU286" s="200" t="s">
        <v>167</v>
      </c>
      <c r="AV286" s="15" t="s">
        <v>150</v>
      </c>
      <c r="AW286" s="15" t="s">
        <v>32</v>
      </c>
      <c r="AX286" s="15" t="s">
        <v>81</v>
      </c>
      <c r="AY286" s="200" t="s">
        <v>149</v>
      </c>
    </row>
    <row r="287" s="2" customFormat="1" ht="37.8" customHeight="1">
      <c r="A287" s="38"/>
      <c r="B287" s="168"/>
      <c r="C287" s="169" t="s">
        <v>289</v>
      </c>
      <c r="D287" s="169" t="s">
        <v>152</v>
      </c>
      <c r="E287" s="170" t="s">
        <v>290</v>
      </c>
      <c r="F287" s="171" t="s">
        <v>291</v>
      </c>
      <c r="G287" s="172" t="s">
        <v>246</v>
      </c>
      <c r="H287" s="173">
        <v>21.219999999999999</v>
      </c>
      <c r="I287" s="174"/>
      <c r="J287" s="175">
        <f>ROUND(I287*H287,2)</f>
        <v>0</v>
      </c>
      <c r="K287" s="176"/>
      <c r="L287" s="39"/>
      <c r="M287" s="177" t="s">
        <v>1</v>
      </c>
      <c r="N287" s="178" t="s">
        <v>41</v>
      </c>
      <c r="O287" s="77"/>
      <c r="P287" s="179">
        <f>O287*H287</f>
        <v>0</v>
      </c>
      <c r="Q287" s="179">
        <v>2.0000000000000002E-05</v>
      </c>
      <c r="R287" s="179">
        <f>Q287*H287</f>
        <v>0.00042440000000000002</v>
      </c>
      <c r="S287" s="179">
        <v>0</v>
      </c>
      <c r="T287" s="180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181" t="s">
        <v>150</v>
      </c>
      <c r="AT287" s="181" t="s">
        <v>152</v>
      </c>
      <c r="AU287" s="181" t="s">
        <v>167</v>
      </c>
      <c r="AY287" s="19" t="s">
        <v>149</v>
      </c>
      <c r="BE287" s="182">
        <f>IF(N287="základní",J287,0)</f>
        <v>0</v>
      </c>
      <c r="BF287" s="182">
        <f>IF(N287="snížená",J287,0)</f>
        <v>0</v>
      </c>
      <c r="BG287" s="182">
        <f>IF(N287="zákl. přenesená",J287,0)</f>
        <v>0</v>
      </c>
      <c r="BH287" s="182">
        <f>IF(N287="sníž. přenesená",J287,0)</f>
        <v>0</v>
      </c>
      <c r="BI287" s="182">
        <f>IF(N287="nulová",J287,0)</f>
        <v>0</v>
      </c>
      <c r="BJ287" s="19" t="s">
        <v>81</v>
      </c>
      <c r="BK287" s="182">
        <f>ROUND(I287*H287,2)</f>
        <v>0</v>
      </c>
      <c r="BL287" s="19" t="s">
        <v>150</v>
      </c>
      <c r="BM287" s="181" t="s">
        <v>292</v>
      </c>
    </row>
    <row r="288" s="13" customFormat="1">
      <c r="A288" s="13"/>
      <c r="B288" s="183"/>
      <c r="C288" s="13"/>
      <c r="D288" s="184" t="s">
        <v>157</v>
      </c>
      <c r="E288" s="185" t="s">
        <v>1</v>
      </c>
      <c r="F288" s="186" t="s">
        <v>293</v>
      </c>
      <c r="G288" s="13"/>
      <c r="H288" s="185" t="s">
        <v>1</v>
      </c>
      <c r="I288" s="187"/>
      <c r="J288" s="13"/>
      <c r="K288" s="13"/>
      <c r="L288" s="183"/>
      <c r="M288" s="188"/>
      <c r="N288" s="189"/>
      <c r="O288" s="189"/>
      <c r="P288" s="189"/>
      <c r="Q288" s="189"/>
      <c r="R288" s="189"/>
      <c r="S288" s="189"/>
      <c r="T288" s="190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185" t="s">
        <v>157</v>
      </c>
      <c r="AU288" s="185" t="s">
        <v>167</v>
      </c>
      <c r="AV288" s="13" t="s">
        <v>81</v>
      </c>
      <c r="AW288" s="13" t="s">
        <v>32</v>
      </c>
      <c r="AX288" s="13" t="s">
        <v>76</v>
      </c>
      <c r="AY288" s="185" t="s">
        <v>149</v>
      </c>
    </row>
    <row r="289" s="13" customFormat="1">
      <c r="A289" s="13"/>
      <c r="B289" s="183"/>
      <c r="C289" s="13"/>
      <c r="D289" s="184" t="s">
        <v>157</v>
      </c>
      <c r="E289" s="185" t="s">
        <v>1</v>
      </c>
      <c r="F289" s="186" t="s">
        <v>191</v>
      </c>
      <c r="G289" s="13"/>
      <c r="H289" s="185" t="s">
        <v>1</v>
      </c>
      <c r="I289" s="187"/>
      <c r="J289" s="13"/>
      <c r="K289" s="13"/>
      <c r="L289" s="183"/>
      <c r="M289" s="188"/>
      <c r="N289" s="189"/>
      <c r="O289" s="189"/>
      <c r="P289" s="189"/>
      <c r="Q289" s="189"/>
      <c r="R289" s="189"/>
      <c r="S289" s="189"/>
      <c r="T289" s="190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185" t="s">
        <v>157</v>
      </c>
      <c r="AU289" s="185" t="s">
        <v>167</v>
      </c>
      <c r="AV289" s="13" t="s">
        <v>81</v>
      </c>
      <c r="AW289" s="13" t="s">
        <v>32</v>
      </c>
      <c r="AX289" s="13" t="s">
        <v>76</v>
      </c>
      <c r="AY289" s="185" t="s">
        <v>149</v>
      </c>
    </row>
    <row r="290" s="14" customFormat="1">
      <c r="A290" s="14"/>
      <c r="B290" s="191"/>
      <c r="C290" s="14"/>
      <c r="D290" s="184" t="s">
        <v>157</v>
      </c>
      <c r="E290" s="192" t="s">
        <v>1</v>
      </c>
      <c r="F290" s="193" t="s">
        <v>294</v>
      </c>
      <c r="G290" s="14"/>
      <c r="H290" s="194">
        <v>21.219999999999999</v>
      </c>
      <c r="I290" s="195"/>
      <c r="J290" s="14"/>
      <c r="K290" s="14"/>
      <c r="L290" s="191"/>
      <c r="M290" s="196"/>
      <c r="N290" s="197"/>
      <c r="O290" s="197"/>
      <c r="P290" s="197"/>
      <c r="Q290" s="197"/>
      <c r="R290" s="197"/>
      <c r="S290" s="197"/>
      <c r="T290" s="19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192" t="s">
        <v>157</v>
      </c>
      <c r="AU290" s="192" t="s">
        <v>167</v>
      </c>
      <c r="AV290" s="14" t="s">
        <v>86</v>
      </c>
      <c r="AW290" s="14" t="s">
        <v>32</v>
      </c>
      <c r="AX290" s="14" t="s">
        <v>76</v>
      </c>
      <c r="AY290" s="192" t="s">
        <v>149</v>
      </c>
    </row>
    <row r="291" s="15" customFormat="1">
      <c r="A291" s="15"/>
      <c r="B291" s="199"/>
      <c r="C291" s="15"/>
      <c r="D291" s="184" t="s">
        <v>157</v>
      </c>
      <c r="E291" s="200" t="s">
        <v>1</v>
      </c>
      <c r="F291" s="201" t="s">
        <v>160</v>
      </c>
      <c r="G291" s="15"/>
      <c r="H291" s="202">
        <v>21.219999999999999</v>
      </c>
      <c r="I291" s="203"/>
      <c r="J291" s="15"/>
      <c r="K291" s="15"/>
      <c r="L291" s="199"/>
      <c r="M291" s="204"/>
      <c r="N291" s="205"/>
      <c r="O291" s="205"/>
      <c r="P291" s="205"/>
      <c r="Q291" s="205"/>
      <c r="R291" s="205"/>
      <c r="S291" s="205"/>
      <c r="T291" s="206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00" t="s">
        <v>157</v>
      </c>
      <c r="AU291" s="200" t="s">
        <v>167</v>
      </c>
      <c r="AV291" s="15" t="s">
        <v>150</v>
      </c>
      <c r="AW291" s="15" t="s">
        <v>32</v>
      </c>
      <c r="AX291" s="15" t="s">
        <v>81</v>
      </c>
      <c r="AY291" s="200" t="s">
        <v>149</v>
      </c>
    </row>
    <row r="292" s="12" customFormat="1" ht="22.8" customHeight="1">
      <c r="A292" s="12"/>
      <c r="B292" s="156"/>
      <c r="C292" s="12"/>
      <c r="D292" s="157" t="s">
        <v>75</v>
      </c>
      <c r="E292" s="166" t="s">
        <v>200</v>
      </c>
      <c r="F292" s="166" t="s">
        <v>295</v>
      </c>
      <c r="G292" s="12"/>
      <c r="H292" s="12"/>
      <c r="I292" s="159"/>
      <c r="J292" s="167">
        <f>BK292</f>
        <v>0</v>
      </c>
      <c r="K292" s="12"/>
      <c r="L292" s="156"/>
      <c r="M292" s="160"/>
      <c r="N292" s="161"/>
      <c r="O292" s="161"/>
      <c r="P292" s="162">
        <f>P293</f>
        <v>0</v>
      </c>
      <c r="Q292" s="161"/>
      <c r="R292" s="162">
        <f>R293</f>
        <v>0</v>
      </c>
      <c r="S292" s="161"/>
      <c r="T292" s="163">
        <f>T293</f>
        <v>0.050000000000000003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57" t="s">
        <v>81</v>
      </c>
      <c r="AT292" s="164" t="s">
        <v>75</v>
      </c>
      <c r="AU292" s="164" t="s">
        <v>81</v>
      </c>
      <c r="AY292" s="157" t="s">
        <v>149</v>
      </c>
      <c r="BK292" s="165">
        <f>BK293</f>
        <v>0</v>
      </c>
    </row>
    <row r="293" s="2" customFormat="1" ht="24.15" customHeight="1">
      <c r="A293" s="38"/>
      <c r="B293" s="168"/>
      <c r="C293" s="169" t="s">
        <v>296</v>
      </c>
      <c r="D293" s="169" t="s">
        <v>152</v>
      </c>
      <c r="E293" s="170" t="s">
        <v>297</v>
      </c>
      <c r="F293" s="171" t="s">
        <v>298</v>
      </c>
      <c r="G293" s="172" t="s">
        <v>299</v>
      </c>
      <c r="H293" s="173">
        <v>1</v>
      </c>
      <c r="I293" s="174"/>
      <c r="J293" s="175">
        <f>ROUND(I293*H293,2)</f>
        <v>0</v>
      </c>
      <c r="K293" s="176"/>
      <c r="L293" s="39"/>
      <c r="M293" s="177" t="s">
        <v>1</v>
      </c>
      <c r="N293" s="178" t="s">
        <v>41</v>
      </c>
      <c r="O293" s="77"/>
      <c r="P293" s="179">
        <f>O293*H293</f>
        <v>0</v>
      </c>
      <c r="Q293" s="179">
        <v>0</v>
      </c>
      <c r="R293" s="179">
        <f>Q293*H293</f>
        <v>0</v>
      </c>
      <c r="S293" s="179">
        <v>0.050000000000000003</v>
      </c>
      <c r="T293" s="180">
        <f>S293*H293</f>
        <v>0.050000000000000003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81" t="s">
        <v>150</v>
      </c>
      <c r="AT293" s="181" t="s">
        <v>152</v>
      </c>
      <c r="AU293" s="181" t="s">
        <v>86</v>
      </c>
      <c r="AY293" s="19" t="s">
        <v>149</v>
      </c>
      <c r="BE293" s="182">
        <f>IF(N293="základní",J293,0)</f>
        <v>0</v>
      </c>
      <c r="BF293" s="182">
        <f>IF(N293="snížená",J293,0)</f>
        <v>0</v>
      </c>
      <c r="BG293" s="182">
        <f>IF(N293="zákl. přenesená",J293,0)</f>
        <v>0</v>
      </c>
      <c r="BH293" s="182">
        <f>IF(N293="sníž. přenesená",J293,0)</f>
        <v>0</v>
      </c>
      <c r="BI293" s="182">
        <f>IF(N293="nulová",J293,0)</f>
        <v>0</v>
      </c>
      <c r="BJ293" s="19" t="s">
        <v>81</v>
      </c>
      <c r="BK293" s="182">
        <f>ROUND(I293*H293,2)</f>
        <v>0</v>
      </c>
      <c r="BL293" s="19" t="s">
        <v>150</v>
      </c>
      <c r="BM293" s="181" t="s">
        <v>300</v>
      </c>
    </row>
    <row r="294" s="12" customFormat="1" ht="22.8" customHeight="1">
      <c r="A294" s="12"/>
      <c r="B294" s="156"/>
      <c r="C294" s="12"/>
      <c r="D294" s="157" t="s">
        <v>75</v>
      </c>
      <c r="E294" s="166" t="s">
        <v>205</v>
      </c>
      <c r="F294" s="166" t="s">
        <v>301</v>
      </c>
      <c r="G294" s="12"/>
      <c r="H294" s="12"/>
      <c r="I294" s="159"/>
      <c r="J294" s="167">
        <f>BK294</f>
        <v>0</v>
      </c>
      <c r="K294" s="12"/>
      <c r="L294" s="156"/>
      <c r="M294" s="160"/>
      <c r="N294" s="161"/>
      <c r="O294" s="161"/>
      <c r="P294" s="162">
        <f>P295+P297+P314+P329</f>
        <v>0</v>
      </c>
      <c r="Q294" s="161"/>
      <c r="R294" s="162">
        <f>R295+R297+R314+R329</f>
        <v>0.011679999999999999</v>
      </c>
      <c r="S294" s="161"/>
      <c r="T294" s="163">
        <f>T295+T297+T314+T329</f>
        <v>10.011674000000001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157" t="s">
        <v>81</v>
      </c>
      <c r="AT294" s="164" t="s">
        <v>75</v>
      </c>
      <c r="AU294" s="164" t="s">
        <v>81</v>
      </c>
      <c r="AY294" s="157" t="s">
        <v>149</v>
      </c>
      <c r="BK294" s="165">
        <f>BK295+BK297+BK314+BK329</f>
        <v>0</v>
      </c>
    </row>
    <row r="295" s="12" customFormat="1" ht="20.88" customHeight="1">
      <c r="A295" s="12"/>
      <c r="B295" s="156"/>
      <c r="C295" s="12"/>
      <c r="D295" s="157" t="s">
        <v>75</v>
      </c>
      <c r="E295" s="166" t="s">
        <v>302</v>
      </c>
      <c r="F295" s="166" t="s">
        <v>303</v>
      </c>
      <c r="G295" s="12"/>
      <c r="H295" s="12"/>
      <c r="I295" s="159"/>
      <c r="J295" s="167">
        <f>BK295</f>
        <v>0</v>
      </c>
      <c r="K295" s="12"/>
      <c r="L295" s="156"/>
      <c r="M295" s="160"/>
      <c r="N295" s="161"/>
      <c r="O295" s="161"/>
      <c r="P295" s="162">
        <f>P296</f>
        <v>0</v>
      </c>
      <c r="Q295" s="161"/>
      <c r="R295" s="162">
        <f>R296</f>
        <v>0</v>
      </c>
      <c r="S295" s="161"/>
      <c r="T295" s="163">
        <f>T296</f>
        <v>0</v>
      </c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R295" s="157" t="s">
        <v>81</v>
      </c>
      <c r="AT295" s="164" t="s">
        <v>75</v>
      </c>
      <c r="AU295" s="164" t="s">
        <v>86</v>
      </c>
      <c r="AY295" s="157" t="s">
        <v>149</v>
      </c>
      <c r="BK295" s="165">
        <f>BK296</f>
        <v>0</v>
      </c>
    </row>
    <row r="296" s="2" customFormat="1" ht="33" customHeight="1">
      <c r="A296" s="38"/>
      <c r="B296" s="168"/>
      <c r="C296" s="169" t="s">
        <v>304</v>
      </c>
      <c r="D296" s="169" t="s">
        <v>152</v>
      </c>
      <c r="E296" s="170" t="s">
        <v>305</v>
      </c>
      <c r="F296" s="171" t="s">
        <v>306</v>
      </c>
      <c r="G296" s="172" t="s">
        <v>84</v>
      </c>
      <c r="H296" s="173">
        <v>25.07</v>
      </c>
      <c r="I296" s="174"/>
      <c r="J296" s="175">
        <f>ROUND(I296*H296,2)</f>
        <v>0</v>
      </c>
      <c r="K296" s="176"/>
      <c r="L296" s="39"/>
      <c r="M296" s="177" t="s">
        <v>1</v>
      </c>
      <c r="N296" s="178" t="s">
        <v>41</v>
      </c>
      <c r="O296" s="77"/>
      <c r="P296" s="179">
        <f>O296*H296</f>
        <v>0</v>
      </c>
      <c r="Q296" s="179">
        <v>0</v>
      </c>
      <c r="R296" s="179">
        <f>Q296*H296</f>
        <v>0</v>
      </c>
      <c r="S296" s="179">
        <v>0</v>
      </c>
      <c r="T296" s="180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181" t="s">
        <v>150</v>
      </c>
      <c r="AT296" s="181" t="s">
        <v>152</v>
      </c>
      <c r="AU296" s="181" t="s">
        <v>167</v>
      </c>
      <c r="AY296" s="19" t="s">
        <v>149</v>
      </c>
      <c r="BE296" s="182">
        <f>IF(N296="základní",J296,0)</f>
        <v>0</v>
      </c>
      <c r="BF296" s="182">
        <f>IF(N296="snížená",J296,0)</f>
        <v>0</v>
      </c>
      <c r="BG296" s="182">
        <f>IF(N296="zákl. přenesená",J296,0)</f>
        <v>0</v>
      </c>
      <c r="BH296" s="182">
        <f>IF(N296="sníž. přenesená",J296,0)</f>
        <v>0</v>
      </c>
      <c r="BI296" s="182">
        <f>IF(N296="nulová",J296,0)</f>
        <v>0</v>
      </c>
      <c r="BJ296" s="19" t="s">
        <v>81</v>
      </c>
      <c r="BK296" s="182">
        <f>ROUND(I296*H296,2)</f>
        <v>0</v>
      </c>
      <c r="BL296" s="19" t="s">
        <v>150</v>
      </c>
      <c r="BM296" s="181" t="s">
        <v>307</v>
      </c>
    </row>
    <row r="297" s="12" customFormat="1" ht="20.88" customHeight="1">
      <c r="A297" s="12"/>
      <c r="B297" s="156"/>
      <c r="C297" s="12"/>
      <c r="D297" s="157" t="s">
        <v>75</v>
      </c>
      <c r="E297" s="166" t="s">
        <v>308</v>
      </c>
      <c r="F297" s="166" t="s">
        <v>309</v>
      </c>
      <c r="G297" s="12"/>
      <c r="H297" s="12"/>
      <c r="I297" s="159"/>
      <c r="J297" s="167">
        <f>BK297</f>
        <v>0</v>
      </c>
      <c r="K297" s="12"/>
      <c r="L297" s="156"/>
      <c r="M297" s="160"/>
      <c r="N297" s="161"/>
      <c r="O297" s="161"/>
      <c r="P297" s="162">
        <f>SUM(P298:P313)</f>
        <v>0</v>
      </c>
      <c r="Q297" s="161"/>
      <c r="R297" s="162">
        <f>SUM(R298:R313)</f>
        <v>0</v>
      </c>
      <c r="S297" s="161"/>
      <c r="T297" s="163">
        <f>SUM(T298:T313)</f>
        <v>6.1169200000000004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157" t="s">
        <v>81</v>
      </c>
      <c r="AT297" s="164" t="s">
        <v>75</v>
      </c>
      <c r="AU297" s="164" t="s">
        <v>86</v>
      </c>
      <c r="AY297" s="157" t="s">
        <v>149</v>
      </c>
      <c r="BK297" s="165">
        <f>SUM(BK298:BK313)</f>
        <v>0</v>
      </c>
    </row>
    <row r="298" s="2" customFormat="1" ht="24.15" customHeight="1">
      <c r="A298" s="38"/>
      <c r="B298" s="168"/>
      <c r="C298" s="169" t="s">
        <v>310</v>
      </c>
      <c r="D298" s="169" t="s">
        <v>152</v>
      </c>
      <c r="E298" s="170" t="s">
        <v>311</v>
      </c>
      <c r="F298" s="171" t="s">
        <v>312</v>
      </c>
      <c r="G298" s="172" t="s">
        <v>246</v>
      </c>
      <c r="H298" s="173">
        <v>2.9350000000000001</v>
      </c>
      <c r="I298" s="174"/>
      <c r="J298" s="175">
        <f>ROUND(I298*H298,2)</f>
        <v>0</v>
      </c>
      <c r="K298" s="176"/>
      <c r="L298" s="39"/>
      <c r="M298" s="177" t="s">
        <v>1</v>
      </c>
      <c r="N298" s="178" t="s">
        <v>41</v>
      </c>
      <c r="O298" s="77"/>
      <c r="P298" s="179">
        <f>O298*H298</f>
        <v>0</v>
      </c>
      <c r="Q298" s="179">
        <v>0</v>
      </c>
      <c r="R298" s="179">
        <f>Q298*H298</f>
        <v>0</v>
      </c>
      <c r="S298" s="179">
        <v>0.112</v>
      </c>
      <c r="T298" s="180">
        <f>S298*H298</f>
        <v>0.32872000000000001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181" t="s">
        <v>150</v>
      </c>
      <c r="AT298" s="181" t="s">
        <v>152</v>
      </c>
      <c r="AU298" s="181" t="s">
        <v>167</v>
      </c>
      <c r="AY298" s="19" t="s">
        <v>149</v>
      </c>
      <c r="BE298" s="182">
        <f>IF(N298="základní",J298,0)</f>
        <v>0</v>
      </c>
      <c r="BF298" s="182">
        <f>IF(N298="snížená",J298,0)</f>
        <v>0</v>
      </c>
      <c r="BG298" s="182">
        <f>IF(N298="zákl. přenesená",J298,0)</f>
        <v>0</v>
      </c>
      <c r="BH298" s="182">
        <f>IF(N298="sníž. přenesená",J298,0)</f>
        <v>0</v>
      </c>
      <c r="BI298" s="182">
        <f>IF(N298="nulová",J298,0)</f>
        <v>0</v>
      </c>
      <c r="BJ298" s="19" t="s">
        <v>81</v>
      </c>
      <c r="BK298" s="182">
        <f>ROUND(I298*H298,2)</f>
        <v>0</v>
      </c>
      <c r="BL298" s="19" t="s">
        <v>150</v>
      </c>
      <c r="BM298" s="181" t="s">
        <v>313</v>
      </c>
    </row>
    <row r="299" s="13" customFormat="1">
      <c r="A299" s="13"/>
      <c r="B299" s="183"/>
      <c r="C299" s="13"/>
      <c r="D299" s="184" t="s">
        <v>157</v>
      </c>
      <c r="E299" s="185" t="s">
        <v>1</v>
      </c>
      <c r="F299" s="186" t="s">
        <v>314</v>
      </c>
      <c r="G299" s="13"/>
      <c r="H299" s="185" t="s">
        <v>1</v>
      </c>
      <c r="I299" s="187"/>
      <c r="J299" s="13"/>
      <c r="K299" s="13"/>
      <c r="L299" s="183"/>
      <c r="M299" s="188"/>
      <c r="N299" s="189"/>
      <c r="O299" s="189"/>
      <c r="P299" s="189"/>
      <c r="Q299" s="189"/>
      <c r="R299" s="189"/>
      <c r="S299" s="189"/>
      <c r="T299" s="190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185" t="s">
        <v>157</v>
      </c>
      <c r="AU299" s="185" t="s">
        <v>167</v>
      </c>
      <c r="AV299" s="13" t="s">
        <v>81</v>
      </c>
      <c r="AW299" s="13" t="s">
        <v>32</v>
      </c>
      <c r="AX299" s="13" t="s">
        <v>76</v>
      </c>
      <c r="AY299" s="185" t="s">
        <v>149</v>
      </c>
    </row>
    <row r="300" s="14" customFormat="1">
      <c r="A300" s="14"/>
      <c r="B300" s="191"/>
      <c r="C300" s="14"/>
      <c r="D300" s="184" t="s">
        <v>157</v>
      </c>
      <c r="E300" s="192" t="s">
        <v>1</v>
      </c>
      <c r="F300" s="193" t="s">
        <v>315</v>
      </c>
      <c r="G300" s="14"/>
      <c r="H300" s="194">
        <v>0.58499999999999996</v>
      </c>
      <c r="I300" s="195"/>
      <c r="J300" s="14"/>
      <c r="K300" s="14"/>
      <c r="L300" s="191"/>
      <c r="M300" s="196"/>
      <c r="N300" s="197"/>
      <c r="O300" s="197"/>
      <c r="P300" s="197"/>
      <c r="Q300" s="197"/>
      <c r="R300" s="197"/>
      <c r="S300" s="197"/>
      <c r="T300" s="198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192" t="s">
        <v>157</v>
      </c>
      <c r="AU300" s="192" t="s">
        <v>167</v>
      </c>
      <c r="AV300" s="14" t="s">
        <v>86</v>
      </c>
      <c r="AW300" s="14" t="s">
        <v>32</v>
      </c>
      <c r="AX300" s="14" t="s">
        <v>76</v>
      </c>
      <c r="AY300" s="192" t="s">
        <v>149</v>
      </c>
    </row>
    <row r="301" s="14" customFormat="1">
      <c r="A301" s="14"/>
      <c r="B301" s="191"/>
      <c r="C301" s="14"/>
      <c r="D301" s="184" t="s">
        <v>157</v>
      </c>
      <c r="E301" s="192" t="s">
        <v>1</v>
      </c>
      <c r="F301" s="193" t="s">
        <v>316</v>
      </c>
      <c r="G301" s="14"/>
      <c r="H301" s="194">
        <v>2.3500000000000001</v>
      </c>
      <c r="I301" s="195"/>
      <c r="J301" s="14"/>
      <c r="K301" s="14"/>
      <c r="L301" s="191"/>
      <c r="M301" s="196"/>
      <c r="N301" s="197"/>
      <c r="O301" s="197"/>
      <c r="P301" s="197"/>
      <c r="Q301" s="197"/>
      <c r="R301" s="197"/>
      <c r="S301" s="197"/>
      <c r="T301" s="19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2" t="s">
        <v>157</v>
      </c>
      <c r="AU301" s="192" t="s">
        <v>167</v>
      </c>
      <c r="AV301" s="14" t="s">
        <v>86</v>
      </c>
      <c r="AW301" s="14" t="s">
        <v>32</v>
      </c>
      <c r="AX301" s="14" t="s">
        <v>76</v>
      </c>
      <c r="AY301" s="192" t="s">
        <v>149</v>
      </c>
    </row>
    <row r="302" s="15" customFormat="1">
      <c r="A302" s="15"/>
      <c r="B302" s="199"/>
      <c r="C302" s="15"/>
      <c r="D302" s="184" t="s">
        <v>157</v>
      </c>
      <c r="E302" s="200" t="s">
        <v>1</v>
      </c>
      <c r="F302" s="201" t="s">
        <v>160</v>
      </c>
      <c r="G302" s="15"/>
      <c r="H302" s="202">
        <v>2.9350000000000001</v>
      </c>
      <c r="I302" s="203"/>
      <c r="J302" s="15"/>
      <c r="K302" s="15"/>
      <c r="L302" s="199"/>
      <c r="M302" s="204"/>
      <c r="N302" s="205"/>
      <c r="O302" s="205"/>
      <c r="P302" s="205"/>
      <c r="Q302" s="205"/>
      <c r="R302" s="205"/>
      <c r="S302" s="205"/>
      <c r="T302" s="206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00" t="s">
        <v>157</v>
      </c>
      <c r="AU302" s="200" t="s">
        <v>167</v>
      </c>
      <c r="AV302" s="15" t="s">
        <v>150</v>
      </c>
      <c r="AW302" s="15" t="s">
        <v>32</v>
      </c>
      <c r="AX302" s="15" t="s">
        <v>81</v>
      </c>
      <c r="AY302" s="200" t="s">
        <v>149</v>
      </c>
    </row>
    <row r="303" s="2" customFormat="1" ht="33" customHeight="1">
      <c r="A303" s="38"/>
      <c r="B303" s="168"/>
      <c r="C303" s="169" t="s">
        <v>317</v>
      </c>
      <c r="D303" s="169" t="s">
        <v>152</v>
      </c>
      <c r="E303" s="170" t="s">
        <v>318</v>
      </c>
      <c r="F303" s="171" t="s">
        <v>319</v>
      </c>
      <c r="G303" s="172" t="s">
        <v>155</v>
      </c>
      <c r="H303" s="173">
        <v>1.363</v>
      </c>
      <c r="I303" s="174"/>
      <c r="J303" s="175">
        <f>ROUND(I303*H303,2)</f>
        <v>0</v>
      </c>
      <c r="K303" s="176"/>
      <c r="L303" s="39"/>
      <c r="M303" s="177" t="s">
        <v>1</v>
      </c>
      <c r="N303" s="178" t="s">
        <v>41</v>
      </c>
      <c r="O303" s="77"/>
      <c r="P303" s="179">
        <f>O303*H303</f>
        <v>0</v>
      </c>
      <c r="Q303" s="179">
        <v>0</v>
      </c>
      <c r="R303" s="179">
        <f>Q303*H303</f>
        <v>0</v>
      </c>
      <c r="S303" s="179">
        <v>2.2000000000000002</v>
      </c>
      <c r="T303" s="180">
        <f>S303*H303</f>
        <v>2.9986000000000002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1" t="s">
        <v>150</v>
      </c>
      <c r="AT303" s="181" t="s">
        <v>152</v>
      </c>
      <c r="AU303" s="181" t="s">
        <v>167</v>
      </c>
      <c r="AY303" s="19" t="s">
        <v>149</v>
      </c>
      <c r="BE303" s="182">
        <f>IF(N303="základní",J303,0)</f>
        <v>0</v>
      </c>
      <c r="BF303" s="182">
        <f>IF(N303="snížená",J303,0)</f>
        <v>0</v>
      </c>
      <c r="BG303" s="182">
        <f>IF(N303="zákl. přenesená",J303,0)</f>
        <v>0</v>
      </c>
      <c r="BH303" s="182">
        <f>IF(N303="sníž. přenesená",J303,0)</f>
        <v>0</v>
      </c>
      <c r="BI303" s="182">
        <f>IF(N303="nulová",J303,0)</f>
        <v>0</v>
      </c>
      <c r="BJ303" s="19" t="s">
        <v>81</v>
      </c>
      <c r="BK303" s="182">
        <f>ROUND(I303*H303,2)</f>
        <v>0</v>
      </c>
      <c r="BL303" s="19" t="s">
        <v>150</v>
      </c>
      <c r="BM303" s="181" t="s">
        <v>320</v>
      </c>
    </row>
    <row r="304" s="13" customFormat="1">
      <c r="A304" s="13"/>
      <c r="B304" s="183"/>
      <c r="C304" s="13"/>
      <c r="D304" s="184" t="s">
        <v>157</v>
      </c>
      <c r="E304" s="185" t="s">
        <v>1</v>
      </c>
      <c r="F304" s="186" t="s">
        <v>321</v>
      </c>
      <c r="G304" s="13"/>
      <c r="H304" s="185" t="s">
        <v>1</v>
      </c>
      <c r="I304" s="187"/>
      <c r="J304" s="13"/>
      <c r="K304" s="13"/>
      <c r="L304" s="183"/>
      <c r="M304" s="188"/>
      <c r="N304" s="189"/>
      <c r="O304" s="189"/>
      <c r="P304" s="189"/>
      <c r="Q304" s="189"/>
      <c r="R304" s="189"/>
      <c r="S304" s="189"/>
      <c r="T304" s="190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5" t="s">
        <v>157</v>
      </c>
      <c r="AU304" s="185" t="s">
        <v>167</v>
      </c>
      <c r="AV304" s="13" t="s">
        <v>81</v>
      </c>
      <c r="AW304" s="13" t="s">
        <v>32</v>
      </c>
      <c r="AX304" s="13" t="s">
        <v>76</v>
      </c>
      <c r="AY304" s="185" t="s">
        <v>149</v>
      </c>
    </row>
    <row r="305" s="14" customFormat="1">
      <c r="A305" s="14"/>
      <c r="B305" s="191"/>
      <c r="C305" s="14"/>
      <c r="D305" s="184" t="s">
        <v>157</v>
      </c>
      <c r="E305" s="192" t="s">
        <v>1</v>
      </c>
      <c r="F305" s="193" t="s">
        <v>322</v>
      </c>
      <c r="G305" s="14"/>
      <c r="H305" s="194">
        <v>1.337</v>
      </c>
      <c r="I305" s="195"/>
      <c r="J305" s="14"/>
      <c r="K305" s="14"/>
      <c r="L305" s="191"/>
      <c r="M305" s="196"/>
      <c r="N305" s="197"/>
      <c r="O305" s="197"/>
      <c r="P305" s="197"/>
      <c r="Q305" s="197"/>
      <c r="R305" s="197"/>
      <c r="S305" s="197"/>
      <c r="T305" s="19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2" t="s">
        <v>157</v>
      </c>
      <c r="AU305" s="192" t="s">
        <v>167</v>
      </c>
      <c r="AV305" s="14" t="s">
        <v>86</v>
      </c>
      <c r="AW305" s="14" t="s">
        <v>32</v>
      </c>
      <c r="AX305" s="14" t="s">
        <v>76</v>
      </c>
      <c r="AY305" s="192" t="s">
        <v>149</v>
      </c>
    </row>
    <row r="306" s="14" customFormat="1">
      <c r="A306" s="14"/>
      <c r="B306" s="191"/>
      <c r="C306" s="14"/>
      <c r="D306" s="184" t="s">
        <v>157</v>
      </c>
      <c r="E306" s="192" t="s">
        <v>1</v>
      </c>
      <c r="F306" s="193" t="s">
        <v>323</v>
      </c>
      <c r="G306" s="14"/>
      <c r="H306" s="194">
        <v>0.025999999999999999</v>
      </c>
      <c r="I306" s="195"/>
      <c r="J306" s="14"/>
      <c r="K306" s="14"/>
      <c r="L306" s="191"/>
      <c r="M306" s="196"/>
      <c r="N306" s="197"/>
      <c r="O306" s="197"/>
      <c r="P306" s="197"/>
      <c r="Q306" s="197"/>
      <c r="R306" s="197"/>
      <c r="S306" s="197"/>
      <c r="T306" s="19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192" t="s">
        <v>157</v>
      </c>
      <c r="AU306" s="192" t="s">
        <v>167</v>
      </c>
      <c r="AV306" s="14" t="s">
        <v>86</v>
      </c>
      <c r="AW306" s="14" t="s">
        <v>32</v>
      </c>
      <c r="AX306" s="14" t="s">
        <v>76</v>
      </c>
      <c r="AY306" s="192" t="s">
        <v>149</v>
      </c>
    </row>
    <row r="307" s="15" customFormat="1">
      <c r="A307" s="15"/>
      <c r="B307" s="199"/>
      <c r="C307" s="15"/>
      <c r="D307" s="184" t="s">
        <v>157</v>
      </c>
      <c r="E307" s="200" t="s">
        <v>1</v>
      </c>
      <c r="F307" s="201" t="s">
        <v>160</v>
      </c>
      <c r="G307" s="15"/>
      <c r="H307" s="202">
        <v>1.363</v>
      </c>
      <c r="I307" s="203"/>
      <c r="J307" s="15"/>
      <c r="K307" s="15"/>
      <c r="L307" s="199"/>
      <c r="M307" s="204"/>
      <c r="N307" s="205"/>
      <c r="O307" s="205"/>
      <c r="P307" s="205"/>
      <c r="Q307" s="205"/>
      <c r="R307" s="205"/>
      <c r="S307" s="205"/>
      <c r="T307" s="206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00" t="s">
        <v>157</v>
      </c>
      <c r="AU307" s="200" t="s">
        <v>167</v>
      </c>
      <c r="AV307" s="15" t="s">
        <v>150</v>
      </c>
      <c r="AW307" s="15" t="s">
        <v>32</v>
      </c>
      <c r="AX307" s="15" t="s">
        <v>81</v>
      </c>
      <c r="AY307" s="200" t="s">
        <v>149</v>
      </c>
    </row>
    <row r="308" s="2" customFormat="1" ht="33" customHeight="1">
      <c r="A308" s="38"/>
      <c r="B308" s="168"/>
      <c r="C308" s="169" t="s">
        <v>324</v>
      </c>
      <c r="D308" s="169" t="s">
        <v>152</v>
      </c>
      <c r="E308" s="170" t="s">
        <v>325</v>
      </c>
      <c r="F308" s="171" t="s">
        <v>326</v>
      </c>
      <c r="G308" s="172" t="s">
        <v>155</v>
      </c>
      <c r="H308" s="173">
        <v>1.268</v>
      </c>
      <c r="I308" s="174"/>
      <c r="J308" s="175">
        <f>ROUND(I308*H308,2)</f>
        <v>0</v>
      </c>
      <c r="K308" s="176"/>
      <c r="L308" s="39"/>
      <c r="M308" s="177" t="s">
        <v>1</v>
      </c>
      <c r="N308" s="178" t="s">
        <v>41</v>
      </c>
      <c r="O308" s="77"/>
      <c r="P308" s="179">
        <f>O308*H308</f>
        <v>0</v>
      </c>
      <c r="Q308" s="179">
        <v>0</v>
      </c>
      <c r="R308" s="179">
        <f>Q308*H308</f>
        <v>0</v>
      </c>
      <c r="S308" s="179">
        <v>2.2000000000000002</v>
      </c>
      <c r="T308" s="180">
        <f>S308*H308</f>
        <v>2.7896000000000001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181" t="s">
        <v>150</v>
      </c>
      <c r="AT308" s="181" t="s">
        <v>152</v>
      </c>
      <c r="AU308" s="181" t="s">
        <v>167</v>
      </c>
      <c r="AY308" s="19" t="s">
        <v>149</v>
      </c>
      <c r="BE308" s="182">
        <f>IF(N308="základní",J308,0)</f>
        <v>0</v>
      </c>
      <c r="BF308" s="182">
        <f>IF(N308="snížená",J308,0)</f>
        <v>0</v>
      </c>
      <c r="BG308" s="182">
        <f>IF(N308="zákl. přenesená",J308,0)</f>
        <v>0</v>
      </c>
      <c r="BH308" s="182">
        <f>IF(N308="sníž. přenesená",J308,0)</f>
        <v>0</v>
      </c>
      <c r="BI308" s="182">
        <f>IF(N308="nulová",J308,0)</f>
        <v>0</v>
      </c>
      <c r="BJ308" s="19" t="s">
        <v>81</v>
      </c>
      <c r="BK308" s="182">
        <f>ROUND(I308*H308,2)</f>
        <v>0</v>
      </c>
      <c r="BL308" s="19" t="s">
        <v>150</v>
      </c>
      <c r="BM308" s="181" t="s">
        <v>327</v>
      </c>
    </row>
    <row r="309" s="13" customFormat="1">
      <c r="A309" s="13"/>
      <c r="B309" s="183"/>
      <c r="C309" s="13"/>
      <c r="D309" s="184" t="s">
        <v>157</v>
      </c>
      <c r="E309" s="185" t="s">
        <v>1</v>
      </c>
      <c r="F309" s="186" t="s">
        <v>321</v>
      </c>
      <c r="G309" s="13"/>
      <c r="H309" s="185" t="s">
        <v>1</v>
      </c>
      <c r="I309" s="187"/>
      <c r="J309" s="13"/>
      <c r="K309" s="13"/>
      <c r="L309" s="183"/>
      <c r="M309" s="188"/>
      <c r="N309" s="189"/>
      <c r="O309" s="189"/>
      <c r="P309" s="189"/>
      <c r="Q309" s="189"/>
      <c r="R309" s="189"/>
      <c r="S309" s="189"/>
      <c r="T309" s="190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185" t="s">
        <v>157</v>
      </c>
      <c r="AU309" s="185" t="s">
        <v>167</v>
      </c>
      <c r="AV309" s="13" t="s">
        <v>81</v>
      </c>
      <c r="AW309" s="13" t="s">
        <v>32</v>
      </c>
      <c r="AX309" s="13" t="s">
        <v>76</v>
      </c>
      <c r="AY309" s="185" t="s">
        <v>149</v>
      </c>
    </row>
    <row r="310" s="14" customFormat="1">
      <c r="A310" s="14"/>
      <c r="B310" s="191"/>
      <c r="C310" s="14"/>
      <c r="D310" s="184" t="s">
        <v>157</v>
      </c>
      <c r="E310" s="192" t="s">
        <v>1</v>
      </c>
      <c r="F310" s="193" t="s">
        <v>328</v>
      </c>
      <c r="G310" s="14"/>
      <c r="H310" s="194">
        <v>1.268</v>
      </c>
      <c r="I310" s="195"/>
      <c r="J310" s="14"/>
      <c r="K310" s="14"/>
      <c r="L310" s="191"/>
      <c r="M310" s="196"/>
      <c r="N310" s="197"/>
      <c r="O310" s="197"/>
      <c r="P310" s="197"/>
      <c r="Q310" s="197"/>
      <c r="R310" s="197"/>
      <c r="S310" s="197"/>
      <c r="T310" s="19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192" t="s">
        <v>157</v>
      </c>
      <c r="AU310" s="192" t="s">
        <v>167</v>
      </c>
      <c r="AV310" s="14" t="s">
        <v>86</v>
      </c>
      <c r="AW310" s="14" t="s">
        <v>32</v>
      </c>
      <c r="AX310" s="14" t="s">
        <v>76</v>
      </c>
      <c r="AY310" s="192" t="s">
        <v>149</v>
      </c>
    </row>
    <row r="311" s="15" customFormat="1">
      <c r="A311" s="15"/>
      <c r="B311" s="199"/>
      <c r="C311" s="15"/>
      <c r="D311" s="184" t="s">
        <v>157</v>
      </c>
      <c r="E311" s="200" t="s">
        <v>1</v>
      </c>
      <c r="F311" s="201" t="s">
        <v>160</v>
      </c>
      <c r="G311" s="15"/>
      <c r="H311" s="202">
        <v>1.268</v>
      </c>
      <c r="I311" s="203"/>
      <c r="J311" s="15"/>
      <c r="K311" s="15"/>
      <c r="L311" s="199"/>
      <c r="M311" s="204"/>
      <c r="N311" s="205"/>
      <c r="O311" s="205"/>
      <c r="P311" s="205"/>
      <c r="Q311" s="205"/>
      <c r="R311" s="205"/>
      <c r="S311" s="205"/>
      <c r="T311" s="206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00" t="s">
        <v>157</v>
      </c>
      <c r="AU311" s="200" t="s">
        <v>167</v>
      </c>
      <c r="AV311" s="15" t="s">
        <v>150</v>
      </c>
      <c r="AW311" s="15" t="s">
        <v>32</v>
      </c>
      <c r="AX311" s="15" t="s">
        <v>81</v>
      </c>
      <c r="AY311" s="200" t="s">
        <v>149</v>
      </c>
    </row>
    <row r="312" s="2" customFormat="1" ht="24.15" customHeight="1">
      <c r="A312" s="38"/>
      <c r="B312" s="168"/>
      <c r="C312" s="169" t="s">
        <v>329</v>
      </c>
      <c r="D312" s="169" t="s">
        <v>152</v>
      </c>
      <c r="E312" s="170" t="s">
        <v>330</v>
      </c>
      <c r="F312" s="171" t="s">
        <v>331</v>
      </c>
      <c r="G312" s="172" t="s">
        <v>299</v>
      </c>
      <c r="H312" s="173">
        <v>1</v>
      </c>
      <c r="I312" s="174"/>
      <c r="J312" s="175">
        <f>ROUND(I312*H312,2)</f>
        <v>0</v>
      </c>
      <c r="K312" s="176"/>
      <c r="L312" s="39"/>
      <c r="M312" s="177" t="s">
        <v>1</v>
      </c>
      <c r="N312" s="178" t="s">
        <v>41</v>
      </c>
      <c r="O312" s="77"/>
      <c r="P312" s="179">
        <f>O312*H312</f>
        <v>0</v>
      </c>
      <c r="Q312" s="179">
        <v>0</v>
      </c>
      <c r="R312" s="179">
        <f>Q312*H312</f>
        <v>0</v>
      </c>
      <c r="S312" s="179">
        <v>0</v>
      </c>
      <c r="T312" s="180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81" t="s">
        <v>150</v>
      </c>
      <c r="AT312" s="181" t="s">
        <v>152</v>
      </c>
      <c r="AU312" s="181" t="s">
        <v>167</v>
      </c>
      <c r="AY312" s="19" t="s">
        <v>149</v>
      </c>
      <c r="BE312" s="182">
        <f>IF(N312="základní",J312,0)</f>
        <v>0</v>
      </c>
      <c r="BF312" s="182">
        <f>IF(N312="snížená",J312,0)</f>
        <v>0</v>
      </c>
      <c r="BG312" s="182">
        <f>IF(N312="zákl. přenesená",J312,0)</f>
        <v>0</v>
      </c>
      <c r="BH312" s="182">
        <f>IF(N312="sníž. přenesená",J312,0)</f>
        <v>0</v>
      </c>
      <c r="BI312" s="182">
        <f>IF(N312="nulová",J312,0)</f>
        <v>0</v>
      </c>
      <c r="BJ312" s="19" t="s">
        <v>81</v>
      </c>
      <c r="BK312" s="182">
        <f>ROUND(I312*H312,2)</f>
        <v>0</v>
      </c>
      <c r="BL312" s="19" t="s">
        <v>150</v>
      </c>
      <c r="BM312" s="181" t="s">
        <v>332</v>
      </c>
    </row>
    <row r="313" s="2" customFormat="1">
      <c r="A313" s="38"/>
      <c r="B313" s="39"/>
      <c r="C313" s="38"/>
      <c r="D313" s="184" t="s">
        <v>333</v>
      </c>
      <c r="E313" s="38"/>
      <c r="F313" s="223" t="s">
        <v>334</v>
      </c>
      <c r="G313" s="38"/>
      <c r="H313" s="38"/>
      <c r="I313" s="224"/>
      <c r="J313" s="38"/>
      <c r="K313" s="38"/>
      <c r="L313" s="39"/>
      <c r="M313" s="208"/>
      <c r="N313" s="209"/>
      <c r="O313" s="77"/>
      <c r="P313" s="77"/>
      <c r="Q313" s="77"/>
      <c r="R313" s="77"/>
      <c r="S313" s="77"/>
      <c r="T313" s="78"/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T313" s="19" t="s">
        <v>333</v>
      </c>
      <c r="AU313" s="19" t="s">
        <v>167</v>
      </c>
    </row>
    <row r="314" s="12" customFormat="1" ht="20.88" customHeight="1">
      <c r="A314" s="12"/>
      <c r="B314" s="156"/>
      <c r="C314" s="12"/>
      <c r="D314" s="157" t="s">
        <v>75</v>
      </c>
      <c r="E314" s="166" t="s">
        <v>335</v>
      </c>
      <c r="F314" s="166" t="s">
        <v>336</v>
      </c>
      <c r="G314" s="12"/>
      <c r="H314" s="12"/>
      <c r="I314" s="159"/>
      <c r="J314" s="167">
        <f>BK314</f>
        <v>0</v>
      </c>
      <c r="K314" s="12"/>
      <c r="L314" s="156"/>
      <c r="M314" s="160"/>
      <c r="N314" s="161"/>
      <c r="O314" s="161"/>
      <c r="P314" s="162">
        <f>SUM(P315:P328)</f>
        <v>0</v>
      </c>
      <c r="Q314" s="161"/>
      <c r="R314" s="162">
        <f>SUM(R315:R328)</f>
        <v>0</v>
      </c>
      <c r="S314" s="161"/>
      <c r="T314" s="163">
        <f>SUM(T315:T328)</f>
        <v>3.8917540000000002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57" t="s">
        <v>81</v>
      </c>
      <c r="AT314" s="164" t="s">
        <v>75</v>
      </c>
      <c r="AU314" s="164" t="s">
        <v>86</v>
      </c>
      <c r="AY314" s="157" t="s">
        <v>149</v>
      </c>
      <c r="BK314" s="165">
        <f>SUM(BK315:BK328)</f>
        <v>0</v>
      </c>
    </row>
    <row r="315" s="2" customFormat="1" ht="37.8" customHeight="1">
      <c r="A315" s="38"/>
      <c r="B315" s="168"/>
      <c r="C315" s="169" t="s">
        <v>337</v>
      </c>
      <c r="D315" s="169" t="s">
        <v>152</v>
      </c>
      <c r="E315" s="170" t="s">
        <v>338</v>
      </c>
      <c r="F315" s="171" t="s">
        <v>339</v>
      </c>
      <c r="G315" s="172" t="s">
        <v>84</v>
      </c>
      <c r="H315" s="173">
        <v>30.433</v>
      </c>
      <c r="I315" s="174"/>
      <c r="J315" s="175">
        <f>ROUND(I315*H315,2)</f>
        <v>0</v>
      </c>
      <c r="K315" s="176"/>
      <c r="L315" s="39"/>
      <c r="M315" s="177" t="s">
        <v>1</v>
      </c>
      <c r="N315" s="178" t="s">
        <v>41</v>
      </c>
      <c r="O315" s="77"/>
      <c r="P315" s="179">
        <f>O315*H315</f>
        <v>0</v>
      </c>
      <c r="Q315" s="179">
        <v>0</v>
      </c>
      <c r="R315" s="179">
        <f>Q315*H315</f>
        <v>0</v>
      </c>
      <c r="S315" s="179">
        <v>0.050000000000000003</v>
      </c>
      <c r="T315" s="180">
        <f>S315*H315</f>
        <v>1.5216500000000002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81" t="s">
        <v>150</v>
      </c>
      <c r="AT315" s="181" t="s">
        <v>152</v>
      </c>
      <c r="AU315" s="181" t="s">
        <v>167</v>
      </c>
      <c r="AY315" s="19" t="s">
        <v>149</v>
      </c>
      <c r="BE315" s="182">
        <f>IF(N315="základní",J315,0)</f>
        <v>0</v>
      </c>
      <c r="BF315" s="182">
        <f>IF(N315="snížená",J315,0)</f>
        <v>0</v>
      </c>
      <c r="BG315" s="182">
        <f>IF(N315="zákl. přenesená",J315,0)</f>
        <v>0</v>
      </c>
      <c r="BH315" s="182">
        <f>IF(N315="sníž. přenesená",J315,0)</f>
        <v>0</v>
      </c>
      <c r="BI315" s="182">
        <f>IF(N315="nulová",J315,0)</f>
        <v>0</v>
      </c>
      <c r="BJ315" s="19" t="s">
        <v>81</v>
      </c>
      <c r="BK315" s="182">
        <f>ROUND(I315*H315,2)</f>
        <v>0</v>
      </c>
      <c r="BL315" s="19" t="s">
        <v>150</v>
      </c>
      <c r="BM315" s="181" t="s">
        <v>340</v>
      </c>
    </row>
    <row r="316" s="13" customFormat="1">
      <c r="A316" s="13"/>
      <c r="B316" s="183"/>
      <c r="C316" s="13"/>
      <c r="D316" s="184" t="s">
        <v>157</v>
      </c>
      <c r="E316" s="185" t="s">
        <v>1</v>
      </c>
      <c r="F316" s="186" t="s">
        <v>341</v>
      </c>
      <c r="G316" s="13"/>
      <c r="H316" s="185" t="s">
        <v>1</v>
      </c>
      <c r="I316" s="187"/>
      <c r="J316" s="13"/>
      <c r="K316" s="13"/>
      <c r="L316" s="183"/>
      <c r="M316" s="188"/>
      <c r="N316" s="189"/>
      <c r="O316" s="189"/>
      <c r="P316" s="189"/>
      <c r="Q316" s="189"/>
      <c r="R316" s="189"/>
      <c r="S316" s="189"/>
      <c r="T316" s="190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5" t="s">
        <v>157</v>
      </c>
      <c r="AU316" s="185" t="s">
        <v>167</v>
      </c>
      <c r="AV316" s="13" t="s">
        <v>81</v>
      </c>
      <c r="AW316" s="13" t="s">
        <v>32</v>
      </c>
      <c r="AX316" s="13" t="s">
        <v>76</v>
      </c>
      <c r="AY316" s="185" t="s">
        <v>149</v>
      </c>
    </row>
    <row r="317" s="14" customFormat="1">
      <c r="A317" s="14"/>
      <c r="B317" s="191"/>
      <c r="C317" s="14"/>
      <c r="D317" s="184" t="s">
        <v>157</v>
      </c>
      <c r="E317" s="192" t="s">
        <v>1</v>
      </c>
      <c r="F317" s="193" t="s">
        <v>192</v>
      </c>
      <c r="G317" s="14"/>
      <c r="H317" s="194">
        <v>31.163</v>
      </c>
      <c r="I317" s="195"/>
      <c r="J317" s="14"/>
      <c r="K317" s="14"/>
      <c r="L317" s="191"/>
      <c r="M317" s="196"/>
      <c r="N317" s="197"/>
      <c r="O317" s="197"/>
      <c r="P317" s="197"/>
      <c r="Q317" s="197"/>
      <c r="R317" s="197"/>
      <c r="S317" s="197"/>
      <c r="T317" s="19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192" t="s">
        <v>157</v>
      </c>
      <c r="AU317" s="192" t="s">
        <v>167</v>
      </c>
      <c r="AV317" s="14" t="s">
        <v>86</v>
      </c>
      <c r="AW317" s="14" t="s">
        <v>32</v>
      </c>
      <c r="AX317" s="14" t="s">
        <v>76</v>
      </c>
      <c r="AY317" s="192" t="s">
        <v>149</v>
      </c>
    </row>
    <row r="318" s="14" customFormat="1">
      <c r="A318" s="14"/>
      <c r="B318" s="191"/>
      <c r="C318" s="14"/>
      <c r="D318" s="184" t="s">
        <v>157</v>
      </c>
      <c r="E318" s="192" t="s">
        <v>1</v>
      </c>
      <c r="F318" s="193" t="s">
        <v>342</v>
      </c>
      <c r="G318" s="14"/>
      <c r="H318" s="194">
        <v>-0.72999999999999998</v>
      </c>
      <c r="I318" s="195"/>
      <c r="J318" s="14"/>
      <c r="K318" s="14"/>
      <c r="L318" s="191"/>
      <c r="M318" s="196"/>
      <c r="N318" s="197"/>
      <c r="O318" s="197"/>
      <c r="P318" s="197"/>
      <c r="Q318" s="197"/>
      <c r="R318" s="197"/>
      <c r="S318" s="197"/>
      <c r="T318" s="198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2" t="s">
        <v>157</v>
      </c>
      <c r="AU318" s="192" t="s">
        <v>167</v>
      </c>
      <c r="AV318" s="14" t="s">
        <v>86</v>
      </c>
      <c r="AW318" s="14" t="s">
        <v>32</v>
      </c>
      <c r="AX318" s="14" t="s">
        <v>76</v>
      </c>
      <c r="AY318" s="192" t="s">
        <v>149</v>
      </c>
    </row>
    <row r="319" s="15" customFormat="1">
      <c r="A319" s="15"/>
      <c r="B319" s="199"/>
      <c r="C319" s="15"/>
      <c r="D319" s="184" t="s">
        <v>157</v>
      </c>
      <c r="E319" s="200" t="s">
        <v>1</v>
      </c>
      <c r="F319" s="201" t="s">
        <v>160</v>
      </c>
      <c r="G319" s="15"/>
      <c r="H319" s="202">
        <v>30.433</v>
      </c>
      <c r="I319" s="203"/>
      <c r="J319" s="15"/>
      <c r="K319" s="15"/>
      <c r="L319" s="199"/>
      <c r="M319" s="204"/>
      <c r="N319" s="205"/>
      <c r="O319" s="205"/>
      <c r="P319" s="205"/>
      <c r="Q319" s="205"/>
      <c r="R319" s="205"/>
      <c r="S319" s="205"/>
      <c r="T319" s="206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00" t="s">
        <v>157</v>
      </c>
      <c r="AU319" s="200" t="s">
        <v>167</v>
      </c>
      <c r="AV319" s="15" t="s">
        <v>150</v>
      </c>
      <c r="AW319" s="15" t="s">
        <v>32</v>
      </c>
      <c r="AX319" s="15" t="s">
        <v>81</v>
      </c>
      <c r="AY319" s="200" t="s">
        <v>149</v>
      </c>
    </row>
    <row r="320" s="2" customFormat="1" ht="37.8" customHeight="1">
      <c r="A320" s="38"/>
      <c r="B320" s="168"/>
      <c r="C320" s="169" t="s">
        <v>343</v>
      </c>
      <c r="D320" s="169" t="s">
        <v>152</v>
      </c>
      <c r="E320" s="170" t="s">
        <v>344</v>
      </c>
      <c r="F320" s="171" t="s">
        <v>345</v>
      </c>
      <c r="G320" s="172" t="s">
        <v>84</v>
      </c>
      <c r="H320" s="173">
        <v>51.524000000000001</v>
      </c>
      <c r="I320" s="174"/>
      <c r="J320" s="175">
        <f>ROUND(I320*H320,2)</f>
        <v>0</v>
      </c>
      <c r="K320" s="176"/>
      <c r="L320" s="39"/>
      <c r="M320" s="177" t="s">
        <v>1</v>
      </c>
      <c r="N320" s="178" t="s">
        <v>41</v>
      </c>
      <c r="O320" s="77"/>
      <c r="P320" s="179">
        <f>O320*H320</f>
        <v>0</v>
      </c>
      <c r="Q320" s="179">
        <v>0</v>
      </c>
      <c r="R320" s="179">
        <f>Q320*H320</f>
        <v>0</v>
      </c>
      <c r="S320" s="179">
        <v>0.045999999999999999</v>
      </c>
      <c r="T320" s="180">
        <f>S320*H320</f>
        <v>2.370104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181" t="s">
        <v>150</v>
      </c>
      <c r="AT320" s="181" t="s">
        <v>152</v>
      </c>
      <c r="AU320" s="181" t="s">
        <v>167</v>
      </c>
      <c r="AY320" s="19" t="s">
        <v>149</v>
      </c>
      <c r="BE320" s="182">
        <f>IF(N320="základní",J320,0)</f>
        <v>0</v>
      </c>
      <c r="BF320" s="182">
        <f>IF(N320="snížená",J320,0)</f>
        <v>0</v>
      </c>
      <c r="BG320" s="182">
        <f>IF(N320="zákl. přenesená",J320,0)</f>
        <v>0</v>
      </c>
      <c r="BH320" s="182">
        <f>IF(N320="sníž. přenesená",J320,0)</f>
        <v>0</v>
      </c>
      <c r="BI320" s="182">
        <f>IF(N320="nulová",J320,0)</f>
        <v>0</v>
      </c>
      <c r="BJ320" s="19" t="s">
        <v>81</v>
      </c>
      <c r="BK320" s="182">
        <f>ROUND(I320*H320,2)</f>
        <v>0</v>
      </c>
      <c r="BL320" s="19" t="s">
        <v>150</v>
      </c>
      <c r="BM320" s="181" t="s">
        <v>346</v>
      </c>
    </row>
    <row r="321" s="13" customFormat="1">
      <c r="A321" s="13"/>
      <c r="B321" s="183"/>
      <c r="C321" s="13"/>
      <c r="D321" s="184" t="s">
        <v>157</v>
      </c>
      <c r="E321" s="185" t="s">
        <v>1</v>
      </c>
      <c r="F321" s="186" t="s">
        <v>347</v>
      </c>
      <c r="G321" s="13"/>
      <c r="H321" s="185" t="s">
        <v>1</v>
      </c>
      <c r="I321" s="187"/>
      <c r="J321" s="13"/>
      <c r="K321" s="13"/>
      <c r="L321" s="183"/>
      <c r="M321" s="188"/>
      <c r="N321" s="189"/>
      <c r="O321" s="189"/>
      <c r="P321" s="189"/>
      <c r="Q321" s="189"/>
      <c r="R321" s="189"/>
      <c r="S321" s="189"/>
      <c r="T321" s="190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5" t="s">
        <v>157</v>
      </c>
      <c r="AU321" s="185" t="s">
        <v>167</v>
      </c>
      <c r="AV321" s="13" t="s">
        <v>81</v>
      </c>
      <c r="AW321" s="13" t="s">
        <v>32</v>
      </c>
      <c r="AX321" s="13" t="s">
        <v>76</v>
      </c>
      <c r="AY321" s="185" t="s">
        <v>149</v>
      </c>
    </row>
    <row r="322" s="13" customFormat="1">
      <c r="A322" s="13"/>
      <c r="B322" s="183"/>
      <c r="C322" s="13"/>
      <c r="D322" s="184" t="s">
        <v>157</v>
      </c>
      <c r="E322" s="185" t="s">
        <v>1</v>
      </c>
      <c r="F322" s="186" t="s">
        <v>191</v>
      </c>
      <c r="G322" s="13"/>
      <c r="H322" s="185" t="s">
        <v>1</v>
      </c>
      <c r="I322" s="187"/>
      <c r="J322" s="13"/>
      <c r="K322" s="13"/>
      <c r="L322" s="183"/>
      <c r="M322" s="188"/>
      <c r="N322" s="189"/>
      <c r="O322" s="189"/>
      <c r="P322" s="189"/>
      <c r="Q322" s="189"/>
      <c r="R322" s="189"/>
      <c r="S322" s="189"/>
      <c r="T322" s="190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185" t="s">
        <v>157</v>
      </c>
      <c r="AU322" s="185" t="s">
        <v>167</v>
      </c>
      <c r="AV322" s="13" t="s">
        <v>81</v>
      </c>
      <c r="AW322" s="13" t="s">
        <v>32</v>
      </c>
      <c r="AX322" s="13" t="s">
        <v>76</v>
      </c>
      <c r="AY322" s="185" t="s">
        <v>149</v>
      </c>
    </row>
    <row r="323" s="14" customFormat="1">
      <c r="A323" s="14"/>
      <c r="B323" s="191"/>
      <c r="C323" s="14"/>
      <c r="D323" s="184" t="s">
        <v>157</v>
      </c>
      <c r="E323" s="192" t="s">
        <v>1</v>
      </c>
      <c r="F323" s="193" t="s">
        <v>220</v>
      </c>
      <c r="G323" s="14"/>
      <c r="H323" s="194">
        <v>7.7210000000000001</v>
      </c>
      <c r="I323" s="195"/>
      <c r="J323" s="14"/>
      <c r="K323" s="14"/>
      <c r="L323" s="191"/>
      <c r="M323" s="196"/>
      <c r="N323" s="197"/>
      <c r="O323" s="197"/>
      <c r="P323" s="197"/>
      <c r="Q323" s="197"/>
      <c r="R323" s="197"/>
      <c r="S323" s="197"/>
      <c r="T323" s="19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192" t="s">
        <v>157</v>
      </c>
      <c r="AU323" s="192" t="s">
        <v>167</v>
      </c>
      <c r="AV323" s="14" t="s">
        <v>86</v>
      </c>
      <c r="AW323" s="14" t="s">
        <v>32</v>
      </c>
      <c r="AX323" s="14" t="s">
        <v>76</v>
      </c>
      <c r="AY323" s="192" t="s">
        <v>149</v>
      </c>
    </row>
    <row r="324" s="14" customFormat="1">
      <c r="A324" s="14"/>
      <c r="B324" s="191"/>
      <c r="C324" s="14"/>
      <c r="D324" s="184" t="s">
        <v>157</v>
      </c>
      <c r="E324" s="192" t="s">
        <v>1</v>
      </c>
      <c r="F324" s="193" t="s">
        <v>221</v>
      </c>
      <c r="G324" s="14"/>
      <c r="H324" s="194">
        <v>31.52</v>
      </c>
      <c r="I324" s="195"/>
      <c r="J324" s="14"/>
      <c r="K324" s="14"/>
      <c r="L324" s="191"/>
      <c r="M324" s="196"/>
      <c r="N324" s="197"/>
      <c r="O324" s="197"/>
      <c r="P324" s="197"/>
      <c r="Q324" s="197"/>
      <c r="R324" s="197"/>
      <c r="S324" s="197"/>
      <c r="T324" s="198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2" t="s">
        <v>157</v>
      </c>
      <c r="AU324" s="192" t="s">
        <v>167</v>
      </c>
      <c r="AV324" s="14" t="s">
        <v>86</v>
      </c>
      <c r="AW324" s="14" t="s">
        <v>32</v>
      </c>
      <c r="AX324" s="14" t="s">
        <v>76</v>
      </c>
      <c r="AY324" s="192" t="s">
        <v>149</v>
      </c>
    </row>
    <row r="325" s="14" customFormat="1">
      <c r="A325" s="14"/>
      <c r="B325" s="191"/>
      <c r="C325" s="14"/>
      <c r="D325" s="184" t="s">
        <v>157</v>
      </c>
      <c r="E325" s="192" t="s">
        <v>1</v>
      </c>
      <c r="F325" s="193" t="s">
        <v>222</v>
      </c>
      <c r="G325" s="14"/>
      <c r="H325" s="194">
        <v>1.766</v>
      </c>
      <c r="I325" s="195"/>
      <c r="J325" s="14"/>
      <c r="K325" s="14"/>
      <c r="L325" s="191"/>
      <c r="M325" s="196"/>
      <c r="N325" s="197"/>
      <c r="O325" s="197"/>
      <c r="P325" s="197"/>
      <c r="Q325" s="197"/>
      <c r="R325" s="197"/>
      <c r="S325" s="197"/>
      <c r="T325" s="19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192" t="s">
        <v>157</v>
      </c>
      <c r="AU325" s="192" t="s">
        <v>167</v>
      </c>
      <c r="AV325" s="14" t="s">
        <v>86</v>
      </c>
      <c r="AW325" s="14" t="s">
        <v>32</v>
      </c>
      <c r="AX325" s="14" t="s">
        <v>76</v>
      </c>
      <c r="AY325" s="192" t="s">
        <v>149</v>
      </c>
    </row>
    <row r="326" s="14" customFormat="1">
      <c r="A326" s="14"/>
      <c r="B326" s="191"/>
      <c r="C326" s="14"/>
      <c r="D326" s="184" t="s">
        <v>157</v>
      </c>
      <c r="E326" s="192" t="s">
        <v>1</v>
      </c>
      <c r="F326" s="193" t="s">
        <v>223</v>
      </c>
      <c r="G326" s="14"/>
      <c r="H326" s="194">
        <v>12.696</v>
      </c>
      <c r="I326" s="195"/>
      <c r="J326" s="14"/>
      <c r="K326" s="14"/>
      <c r="L326" s="191"/>
      <c r="M326" s="196"/>
      <c r="N326" s="197"/>
      <c r="O326" s="197"/>
      <c r="P326" s="197"/>
      <c r="Q326" s="197"/>
      <c r="R326" s="197"/>
      <c r="S326" s="197"/>
      <c r="T326" s="198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2" t="s">
        <v>157</v>
      </c>
      <c r="AU326" s="192" t="s">
        <v>167</v>
      </c>
      <c r="AV326" s="14" t="s">
        <v>86</v>
      </c>
      <c r="AW326" s="14" t="s">
        <v>32</v>
      </c>
      <c r="AX326" s="14" t="s">
        <v>76</v>
      </c>
      <c r="AY326" s="192" t="s">
        <v>149</v>
      </c>
    </row>
    <row r="327" s="14" customFormat="1">
      <c r="A327" s="14"/>
      <c r="B327" s="191"/>
      <c r="C327" s="14"/>
      <c r="D327" s="184" t="s">
        <v>157</v>
      </c>
      <c r="E327" s="192" t="s">
        <v>1</v>
      </c>
      <c r="F327" s="193" t="s">
        <v>224</v>
      </c>
      <c r="G327" s="14"/>
      <c r="H327" s="194">
        <v>-2.1789999999999998</v>
      </c>
      <c r="I327" s="195"/>
      <c r="J327" s="14"/>
      <c r="K327" s="14"/>
      <c r="L327" s="191"/>
      <c r="M327" s="196"/>
      <c r="N327" s="197"/>
      <c r="O327" s="197"/>
      <c r="P327" s="197"/>
      <c r="Q327" s="197"/>
      <c r="R327" s="197"/>
      <c r="S327" s="197"/>
      <c r="T327" s="19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2" t="s">
        <v>157</v>
      </c>
      <c r="AU327" s="192" t="s">
        <v>167</v>
      </c>
      <c r="AV327" s="14" t="s">
        <v>86</v>
      </c>
      <c r="AW327" s="14" t="s">
        <v>32</v>
      </c>
      <c r="AX327" s="14" t="s">
        <v>76</v>
      </c>
      <c r="AY327" s="192" t="s">
        <v>149</v>
      </c>
    </row>
    <row r="328" s="15" customFormat="1">
      <c r="A328" s="15"/>
      <c r="B328" s="199"/>
      <c r="C328" s="15"/>
      <c r="D328" s="184" t="s">
        <v>157</v>
      </c>
      <c r="E328" s="200" t="s">
        <v>1</v>
      </c>
      <c r="F328" s="201" t="s">
        <v>160</v>
      </c>
      <c r="G328" s="15"/>
      <c r="H328" s="202">
        <v>51.524000000000001</v>
      </c>
      <c r="I328" s="203"/>
      <c r="J328" s="15"/>
      <c r="K328" s="15"/>
      <c r="L328" s="199"/>
      <c r="M328" s="204"/>
      <c r="N328" s="205"/>
      <c r="O328" s="205"/>
      <c r="P328" s="205"/>
      <c r="Q328" s="205"/>
      <c r="R328" s="205"/>
      <c r="S328" s="205"/>
      <c r="T328" s="206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00" t="s">
        <v>157</v>
      </c>
      <c r="AU328" s="200" t="s">
        <v>167</v>
      </c>
      <c r="AV328" s="15" t="s">
        <v>150</v>
      </c>
      <c r="AW328" s="15" t="s">
        <v>32</v>
      </c>
      <c r="AX328" s="15" t="s">
        <v>81</v>
      </c>
      <c r="AY328" s="200" t="s">
        <v>149</v>
      </c>
    </row>
    <row r="329" s="12" customFormat="1" ht="20.88" customHeight="1">
      <c r="A329" s="12"/>
      <c r="B329" s="156"/>
      <c r="C329" s="12"/>
      <c r="D329" s="157" t="s">
        <v>75</v>
      </c>
      <c r="E329" s="166" t="s">
        <v>348</v>
      </c>
      <c r="F329" s="166" t="s">
        <v>349</v>
      </c>
      <c r="G329" s="12"/>
      <c r="H329" s="12"/>
      <c r="I329" s="159"/>
      <c r="J329" s="167">
        <f>BK329</f>
        <v>0</v>
      </c>
      <c r="K329" s="12"/>
      <c r="L329" s="156"/>
      <c r="M329" s="160"/>
      <c r="N329" s="161"/>
      <c r="O329" s="161"/>
      <c r="P329" s="162">
        <f>SUM(P330:P342)</f>
        <v>0</v>
      </c>
      <c r="Q329" s="161"/>
      <c r="R329" s="162">
        <f>SUM(R330:R342)</f>
        <v>0.011679999999999999</v>
      </c>
      <c r="S329" s="161"/>
      <c r="T329" s="163">
        <f>SUM(T330:T342)</f>
        <v>0.0030000000000000001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157" t="s">
        <v>81</v>
      </c>
      <c r="AT329" s="164" t="s">
        <v>75</v>
      </c>
      <c r="AU329" s="164" t="s">
        <v>86</v>
      </c>
      <c r="AY329" s="157" t="s">
        <v>149</v>
      </c>
      <c r="BK329" s="165">
        <f>SUM(BK330:BK342)</f>
        <v>0</v>
      </c>
    </row>
    <row r="330" s="2" customFormat="1" ht="24.15" customHeight="1">
      <c r="A330" s="38"/>
      <c r="B330" s="168"/>
      <c r="C330" s="169" t="s">
        <v>350</v>
      </c>
      <c r="D330" s="169" t="s">
        <v>152</v>
      </c>
      <c r="E330" s="170" t="s">
        <v>351</v>
      </c>
      <c r="F330" s="171" t="s">
        <v>352</v>
      </c>
      <c r="G330" s="172" t="s">
        <v>246</v>
      </c>
      <c r="H330" s="173">
        <v>5</v>
      </c>
      <c r="I330" s="174"/>
      <c r="J330" s="175">
        <f>ROUND(I330*H330,2)</f>
        <v>0</v>
      </c>
      <c r="K330" s="176"/>
      <c r="L330" s="39"/>
      <c r="M330" s="177" t="s">
        <v>1</v>
      </c>
      <c r="N330" s="178" t="s">
        <v>41</v>
      </c>
      <c r="O330" s="77"/>
      <c r="P330" s="179">
        <f>O330*H330</f>
        <v>0</v>
      </c>
      <c r="Q330" s="179">
        <v>0.00042999999999999999</v>
      </c>
      <c r="R330" s="179">
        <f>Q330*H330</f>
        <v>0.00215</v>
      </c>
      <c r="S330" s="179">
        <v>0</v>
      </c>
      <c r="T330" s="180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181" t="s">
        <v>150</v>
      </c>
      <c r="AT330" s="181" t="s">
        <v>152</v>
      </c>
      <c r="AU330" s="181" t="s">
        <v>167</v>
      </c>
      <c r="AY330" s="19" t="s">
        <v>149</v>
      </c>
      <c r="BE330" s="182">
        <f>IF(N330="základní",J330,0)</f>
        <v>0</v>
      </c>
      <c r="BF330" s="182">
        <f>IF(N330="snížená",J330,0)</f>
        <v>0</v>
      </c>
      <c r="BG330" s="182">
        <f>IF(N330="zákl. přenesená",J330,0)</f>
        <v>0</v>
      </c>
      <c r="BH330" s="182">
        <f>IF(N330="sníž. přenesená",J330,0)</f>
        <v>0</v>
      </c>
      <c r="BI330" s="182">
        <f>IF(N330="nulová",J330,0)</f>
        <v>0</v>
      </c>
      <c r="BJ330" s="19" t="s">
        <v>81</v>
      </c>
      <c r="BK330" s="182">
        <f>ROUND(I330*H330,2)</f>
        <v>0</v>
      </c>
      <c r="BL330" s="19" t="s">
        <v>150</v>
      </c>
      <c r="BM330" s="181" t="s">
        <v>353</v>
      </c>
    </row>
    <row r="331" s="13" customFormat="1">
      <c r="A331" s="13"/>
      <c r="B331" s="183"/>
      <c r="C331" s="13"/>
      <c r="D331" s="184" t="s">
        <v>157</v>
      </c>
      <c r="E331" s="185" t="s">
        <v>1</v>
      </c>
      <c r="F331" s="186" t="s">
        <v>354</v>
      </c>
      <c r="G331" s="13"/>
      <c r="H331" s="185" t="s">
        <v>1</v>
      </c>
      <c r="I331" s="187"/>
      <c r="J331" s="13"/>
      <c r="K331" s="13"/>
      <c r="L331" s="183"/>
      <c r="M331" s="188"/>
      <c r="N331" s="189"/>
      <c r="O331" s="189"/>
      <c r="P331" s="189"/>
      <c r="Q331" s="189"/>
      <c r="R331" s="189"/>
      <c r="S331" s="189"/>
      <c r="T331" s="190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185" t="s">
        <v>157</v>
      </c>
      <c r="AU331" s="185" t="s">
        <v>167</v>
      </c>
      <c r="AV331" s="13" t="s">
        <v>81</v>
      </c>
      <c r="AW331" s="13" t="s">
        <v>32</v>
      </c>
      <c r="AX331" s="13" t="s">
        <v>76</v>
      </c>
      <c r="AY331" s="185" t="s">
        <v>149</v>
      </c>
    </row>
    <row r="332" s="14" customFormat="1">
      <c r="A332" s="14"/>
      <c r="B332" s="191"/>
      <c r="C332" s="14"/>
      <c r="D332" s="184" t="s">
        <v>157</v>
      </c>
      <c r="E332" s="192" t="s">
        <v>1</v>
      </c>
      <c r="F332" s="193" t="s">
        <v>355</v>
      </c>
      <c r="G332" s="14"/>
      <c r="H332" s="194">
        <v>5</v>
      </c>
      <c r="I332" s="195"/>
      <c r="J332" s="14"/>
      <c r="K332" s="14"/>
      <c r="L332" s="191"/>
      <c r="M332" s="196"/>
      <c r="N332" s="197"/>
      <c r="O332" s="197"/>
      <c r="P332" s="197"/>
      <c r="Q332" s="197"/>
      <c r="R332" s="197"/>
      <c r="S332" s="197"/>
      <c r="T332" s="198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192" t="s">
        <v>157</v>
      </c>
      <c r="AU332" s="192" t="s">
        <v>167</v>
      </c>
      <c r="AV332" s="14" t="s">
        <v>86</v>
      </c>
      <c r="AW332" s="14" t="s">
        <v>32</v>
      </c>
      <c r="AX332" s="14" t="s">
        <v>76</v>
      </c>
      <c r="AY332" s="192" t="s">
        <v>149</v>
      </c>
    </row>
    <row r="333" s="15" customFormat="1">
      <c r="A333" s="15"/>
      <c r="B333" s="199"/>
      <c r="C333" s="15"/>
      <c r="D333" s="184" t="s">
        <v>157</v>
      </c>
      <c r="E333" s="200" t="s">
        <v>1</v>
      </c>
      <c r="F333" s="201" t="s">
        <v>160</v>
      </c>
      <c r="G333" s="15"/>
      <c r="H333" s="202">
        <v>5</v>
      </c>
      <c r="I333" s="203"/>
      <c r="J333" s="15"/>
      <c r="K333" s="15"/>
      <c r="L333" s="199"/>
      <c r="M333" s="204"/>
      <c r="N333" s="205"/>
      <c r="O333" s="205"/>
      <c r="P333" s="205"/>
      <c r="Q333" s="205"/>
      <c r="R333" s="205"/>
      <c r="S333" s="205"/>
      <c r="T333" s="206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00" t="s">
        <v>157</v>
      </c>
      <c r="AU333" s="200" t="s">
        <v>167</v>
      </c>
      <c r="AV333" s="15" t="s">
        <v>150</v>
      </c>
      <c r="AW333" s="15" t="s">
        <v>32</v>
      </c>
      <c r="AX333" s="15" t="s">
        <v>81</v>
      </c>
      <c r="AY333" s="200" t="s">
        <v>149</v>
      </c>
    </row>
    <row r="334" s="2" customFormat="1" ht="24.15" customHeight="1">
      <c r="A334" s="38"/>
      <c r="B334" s="168"/>
      <c r="C334" s="212" t="s">
        <v>356</v>
      </c>
      <c r="D334" s="212" t="s">
        <v>251</v>
      </c>
      <c r="E334" s="213" t="s">
        <v>357</v>
      </c>
      <c r="F334" s="214" t="s">
        <v>358</v>
      </c>
      <c r="G334" s="215" t="s">
        <v>279</v>
      </c>
      <c r="H334" s="216">
        <v>0.0050000000000000001</v>
      </c>
      <c r="I334" s="217"/>
      <c r="J334" s="218">
        <f>ROUND(I334*H334,2)</f>
        <v>0</v>
      </c>
      <c r="K334" s="219"/>
      <c r="L334" s="220"/>
      <c r="M334" s="221" t="s">
        <v>1</v>
      </c>
      <c r="N334" s="222" t="s">
        <v>41</v>
      </c>
      <c r="O334" s="77"/>
      <c r="P334" s="179">
        <f>O334*H334</f>
        <v>0</v>
      </c>
      <c r="Q334" s="179">
        <v>1</v>
      </c>
      <c r="R334" s="179">
        <f>Q334*H334</f>
        <v>0.0050000000000000001</v>
      </c>
      <c r="S334" s="179">
        <v>0</v>
      </c>
      <c r="T334" s="180">
        <f>S334*H334</f>
        <v>0</v>
      </c>
      <c r="U334" s="38"/>
      <c r="V334" s="38"/>
      <c r="W334" s="38"/>
      <c r="X334" s="38"/>
      <c r="Y334" s="38"/>
      <c r="Z334" s="38"/>
      <c r="AA334" s="38"/>
      <c r="AB334" s="38"/>
      <c r="AC334" s="38"/>
      <c r="AD334" s="38"/>
      <c r="AE334" s="38"/>
      <c r="AR334" s="181" t="s">
        <v>200</v>
      </c>
      <c r="AT334" s="181" t="s">
        <v>251</v>
      </c>
      <c r="AU334" s="181" t="s">
        <v>167</v>
      </c>
      <c r="AY334" s="19" t="s">
        <v>149</v>
      </c>
      <c r="BE334" s="182">
        <f>IF(N334="základní",J334,0)</f>
        <v>0</v>
      </c>
      <c r="BF334" s="182">
        <f>IF(N334="snížená",J334,0)</f>
        <v>0</v>
      </c>
      <c r="BG334" s="182">
        <f>IF(N334="zákl. přenesená",J334,0)</f>
        <v>0</v>
      </c>
      <c r="BH334" s="182">
        <f>IF(N334="sníž. přenesená",J334,0)</f>
        <v>0</v>
      </c>
      <c r="BI334" s="182">
        <f>IF(N334="nulová",J334,0)</f>
        <v>0</v>
      </c>
      <c r="BJ334" s="19" t="s">
        <v>81</v>
      </c>
      <c r="BK334" s="182">
        <f>ROUND(I334*H334,2)</f>
        <v>0</v>
      </c>
      <c r="BL334" s="19" t="s">
        <v>150</v>
      </c>
      <c r="BM334" s="181" t="s">
        <v>359</v>
      </c>
    </row>
    <row r="335" s="2" customFormat="1">
      <c r="A335" s="38"/>
      <c r="B335" s="39"/>
      <c r="C335" s="38"/>
      <c r="D335" s="184" t="s">
        <v>333</v>
      </c>
      <c r="E335" s="38"/>
      <c r="F335" s="223" t="s">
        <v>360</v>
      </c>
      <c r="G335" s="38"/>
      <c r="H335" s="38"/>
      <c r="I335" s="224"/>
      <c r="J335" s="38"/>
      <c r="K335" s="38"/>
      <c r="L335" s="39"/>
      <c r="M335" s="208"/>
      <c r="N335" s="209"/>
      <c r="O335" s="77"/>
      <c r="P335" s="77"/>
      <c r="Q335" s="77"/>
      <c r="R335" s="77"/>
      <c r="S335" s="77"/>
      <c r="T335" s="78"/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T335" s="19" t="s">
        <v>333</v>
      </c>
      <c r="AU335" s="19" t="s">
        <v>167</v>
      </c>
    </row>
    <row r="336" s="14" customFormat="1">
      <c r="A336" s="14"/>
      <c r="B336" s="191"/>
      <c r="C336" s="14"/>
      <c r="D336" s="184" t="s">
        <v>157</v>
      </c>
      <c r="E336" s="14"/>
      <c r="F336" s="193" t="s">
        <v>361</v>
      </c>
      <c r="G336" s="14"/>
      <c r="H336" s="194">
        <v>0.0050000000000000001</v>
      </c>
      <c r="I336" s="195"/>
      <c r="J336" s="14"/>
      <c r="K336" s="14"/>
      <c r="L336" s="191"/>
      <c r="M336" s="196"/>
      <c r="N336" s="197"/>
      <c r="O336" s="197"/>
      <c r="P336" s="197"/>
      <c r="Q336" s="197"/>
      <c r="R336" s="197"/>
      <c r="S336" s="197"/>
      <c r="T336" s="198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192" t="s">
        <v>157</v>
      </c>
      <c r="AU336" s="192" t="s">
        <v>167</v>
      </c>
      <c r="AV336" s="14" t="s">
        <v>86</v>
      </c>
      <c r="AW336" s="14" t="s">
        <v>3</v>
      </c>
      <c r="AX336" s="14" t="s">
        <v>81</v>
      </c>
      <c r="AY336" s="192" t="s">
        <v>149</v>
      </c>
    </row>
    <row r="337" s="2" customFormat="1" ht="33" customHeight="1">
      <c r="A337" s="38"/>
      <c r="B337" s="168"/>
      <c r="C337" s="169" t="s">
        <v>362</v>
      </c>
      <c r="D337" s="169" t="s">
        <v>152</v>
      </c>
      <c r="E337" s="170" t="s">
        <v>363</v>
      </c>
      <c r="F337" s="171" t="s">
        <v>364</v>
      </c>
      <c r="G337" s="172" t="s">
        <v>246</v>
      </c>
      <c r="H337" s="173">
        <v>3</v>
      </c>
      <c r="I337" s="174"/>
      <c r="J337" s="175">
        <f>ROUND(I337*H337,2)</f>
        <v>0</v>
      </c>
      <c r="K337" s="176"/>
      <c r="L337" s="39"/>
      <c r="M337" s="177" t="s">
        <v>1</v>
      </c>
      <c r="N337" s="178" t="s">
        <v>41</v>
      </c>
      <c r="O337" s="77"/>
      <c r="P337" s="179">
        <f>O337*H337</f>
        <v>0</v>
      </c>
      <c r="Q337" s="179">
        <v>0.0015100000000000001</v>
      </c>
      <c r="R337" s="179">
        <f>Q337*H337</f>
        <v>0.0045300000000000002</v>
      </c>
      <c r="S337" s="179">
        <v>0.001</v>
      </c>
      <c r="T337" s="180">
        <f>S337*H337</f>
        <v>0.0030000000000000001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81" t="s">
        <v>150</v>
      </c>
      <c r="AT337" s="181" t="s">
        <v>152</v>
      </c>
      <c r="AU337" s="181" t="s">
        <v>167</v>
      </c>
      <c r="AY337" s="19" t="s">
        <v>149</v>
      </c>
      <c r="BE337" s="182">
        <f>IF(N337="základní",J337,0)</f>
        <v>0</v>
      </c>
      <c r="BF337" s="182">
        <f>IF(N337="snížená",J337,0)</f>
        <v>0</v>
      </c>
      <c r="BG337" s="182">
        <f>IF(N337="zákl. přenesená",J337,0)</f>
        <v>0</v>
      </c>
      <c r="BH337" s="182">
        <f>IF(N337="sníž. přenesená",J337,0)</f>
        <v>0</v>
      </c>
      <c r="BI337" s="182">
        <f>IF(N337="nulová",J337,0)</f>
        <v>0</v>
      </c>
      <c r="BJ337" s="19" t="s">
        <v>81</v>
      </c>
      <c r="BK337" s="182">
        <f>ROUND(I337*H337,2)</f>
        <v>0</v>
      </c>
      <c r="BL337" s="19" t="s">
        <v>150</v>
      </c>
      <c r="BM337" s="181" t="s">
        <v>365</v>
      </c>
    </row>
    <row r="338" s="13" customFormat="1">
      <c r="A338" s="13"/>
      <c r="B338" s="183"/>
      <c r="C338" s="13"/>
      <c r="D338" s="184" t="s">
        <v>157</v>
      </c>
      <c r="E338" s="185" t="s">
        <v>1</v>
      </c>
      <c r="F338" s="186" t="s">
        <v>366</v>
      </c>
      <c r="G338" s="13"/>
      <c r="H338" s="185" t="s">
        <v>1</v>
      </c>
      <c r="I338" s="187"/>
      <c r="J338" s="13"/>
      <c r="K338" s="13"/>
      <c r="L338" s="183"/>
      <c r="M338" s="188"/>
      <c r="N338" s="189"/>
      <c r="O338" s="189"/>
      <c r="P338" s="189"/>
      <c r="Q338" s="189"/>
      <c r="R338" s="189"/>
      <c r="S338" s="189"/>
      <c r="T338" s="190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5" t="s">
        <v>157</v>
      </c>
      <c r="AU338" s="185" t="s">
        <v>167</v>
      </c>
      <c r="AV338" s="13" t="s">
        <v>81</v>
      </c>
      <c r="AW338" s="13" t="s">
        <v>32</v>
      </c>
      <c r="AX338" s="13" t="s">
        <v>76</v>
      </c>
      <c r="AY338" s="185" t="s">
        <v>149</v>
      </c>
    </row>
    <row r="339" s="13" customFormat="1">
      <c r="A339" s="13"/>
      <c r="B339" s="183"/>
      <c r="C339" s="13"/>
      <c r="D339" s="184" t="s">
        <v>157</v>
      </c>
      <c r="E339" s="185" t="s">
        <v>1</v>
      </c>
      <c r="F339" s="186" t="s">
        <v>367</v>
      </c>
      <c r="G339" s="13"/>
      <c r="H339" s="185" t="s">
        <v>1</v>
      </c>
      <c r="I339" s="187"/>
      <c r="J339" s="13"/>
      <c r="K339" s="13"/>
      <c r="L339" s="183"/>
      <c r="M339" s="188"/>
      <c r="N339" s="189"/>
      <c r="O339" s="189"/>
      <c r="P339" s="189"/>
      <c r="Q339" s="189"/>
      <c r="R339" s="189"/>
      <c r="S339" s="189"/>
      <c r="T339" s="19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185" t="s">
        <v>157</v>
      </c>
      <c r="AU339" s="185" t="s">
        <v>167</v>
      </c>
      <c r="AV339" s="13" t="s">
        <v>81</v>
      </c>
      <c r="AW339" s="13" t="s">
        <v>32</v>
      </c>
      <c r="AX339" s="13" t="s">
        <v>76</v>
      </c>
      <c r="AY339" s="185" t="s">
        <v>149</v>
      </c>
    </row>
    <row r="340" s="13" customFormat="1">
      <c r="A340" s="13"/>
      <c r="B340" s="183"/>
      <c r="C340" s="13"/>
      <c r="D340" s="184" t="s">
        <v>157</v>
      </c>
      <c r="E340" s="185" t="s">
        <v>1</v>
      </c>
      <c r="F340" s="186" t="s">
        <v>191</v>
      </c>
      <c r="G340" s="13"/>
      <c r="H340" s="185" t="s">
        <v>1</v>
      </c>
      <c r="I340" s="187"/>
      <c r="J340" s="13"/>
      <c r="K340" s="13"/>
      <c r="L340" s="183"/>
      <c r="M340" s="188"/>
      <c r="N340" s="189"/>
      <c r="O340" s="189"/>
      <c r="P340" s="189"/>
      <c r="Q340" s="189"/>
      <c r="R340" s="189"/>
      <c r="S340" s="189"/>
      <c r="T340" s="190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5" t="s">
        <v>157</v>
      </c>
      <c r="AU340" s="185" t="s">
        <v>167</v>
      </c>
      <c r="AV340" s="13" t="s">
        <v>81</v>
      </c>
      <c r="AW340" s="13" t="s">
        <v>32</v>
      </c>
      <c r="AX340" s="13" t="s">
        <v>76</v>
      </c>
      <c r="AY340" s="185" t="s">
        <v>149</v>
      </c>
    </row>
    <row r="341" s="14" customFormat="1">
      <c r="A341" s="14"/>
      <c r="B341" s="191"/>
      <c r="C341" s="14"/>
      <c r="D341" s="184" t="s">
        <v>157</v>
      </c>
      <c r="E341" s="192" t="s">
        <v>1</v>
      </c>
      <c r="F341" s="193" t="s">
        <v>368</v>
      </c>
      <c r="G341" s="14"/>
      <c r="H341" s="194">
        <v>3</v>
      </c>
      <c r="I341" s="195"/>
      <c r="J341" s="14"/>
      <c r="K341" s="14"/>
      <c r="L341" s="191"/>
      <c r="M341" s="196"/>
      <c r="N341" s="197"/>
      <c r="O341" s="197"/>
      <c r="P341" s="197"/>
      <c r="Q341" s="197"/>
      <c r="R341" s="197"/>
      <c r="S341" s="197"/>
      <c r="T341" s="19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2" t="s">
        <v>157</v>
      </c>
      <c r="AU341" s="192" t="s">
        <v>167</v>
      </c>
      <c r="AV341" s="14" t="s">
        <v>86</v>
      </c>
      <c r="AW341" s="14" t="s">
        <v>32</v>
      </c>
      <c r="AX341" s="14" t="s">
        <v>76</v>
      </c>
      <c r="AY341" s="192" t="s">
        <v>149</v>
      </c>
    </row>
    <row r="342" s="15" customFormat="1">
      <c r="A342" s="15"/>
      <c r="B342" s="199"/>
      <c r="C342" s="15"/>
      <c r="D342" s="184" t="s">
        <v>157</v>
      </c>
      <c r="E342" s="200" t="s">
        <v>1</v>
      </c>
      <c r="F342" s="201" t="s">
        <v>160</v>
      </c>
      <c r="G342" s="15"/>
      <c r="H342" s="202">
        <v>3</v>
      </c>
      <c r="I342" s="203"/>
      <c r="J342" s="15"/>
      <c r="K342" s="15"/>
      <c r="L342" s="199"/>
      <c r="M342" s="204"/>
      <c r="N342" s="205"/>
      <c r="O342" s="205"/>
      <c r="P342" s="205"/>
      <c r="Q342" s="205"/>
      <c r="R342" s="205"/>
      <c r="S342" s="205"/>
      <c r="T342" s="206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00" t="s">
        <v>157</v>
      </c>
      <c r="AU342" s="200" t="s">
        <v>167</v>
      </c>
      <c r="AV342" s="15" t="s">
        <v>150</v>
      </c>
      <c r="AW342" s="15" t="s">
        <v>32</v>
      </c>
      <c r="AX342" s="15" t="s">
        <v>81</v>
      </c>
      <c r="AY342" s="200" t="s">
        <v>149</v>
      </c>
    </row>
    <row r="343" s="12" customFormat="1" ht="22.8" customHeight="1">
      <c r="A343" s="12"/>
      <c r="B343" s="156"/>
      <c r="C343" s="12"/>
      <c r="D343" s="157" t="s">
        <v>75</v>
      </c>
      <c r="E343" s="166" t="s">
        <v>369</v>
      </c>
      <c r="F343" s="166" t="s">
        <v>370</v>
      </c>
      <c r="G343" s="12"/>
      <c r="H343" s="12"/>
      <c r="I343" s="159"/>
      <c r="J343" s="167">
        <f>BK343</f>
        <v>0</v>
      </c>
      <c r="K343" s="12"/>
      <c r="L343" s="156"/>
      <c r="M343" s="160"/>
      <c r="N343" s="161"/>
      <c r="O343" s="161"/>
      <c r="P343" s="162">
        <f>SUM(P344:P351)</f>
        <v>0</v>
      </c>
      <c r="Q343" s="161"/>
      <c r="R343" s="162">
        <f>SUM(R344:R351)</f>
        <v>0</v>
      </c>
      <c r="S343" s="161"/>
      <c r="T343" s="163">
        <f>SUM(T344:T351)</f>
        <v>0</v>
      </c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R343" s="157" t="s">
        <v>81</v>
      </c>
      <c r="AT343" s="164" t="s">
        <v>75</v>
      </c>
      <c r="AU343" s="164" t="s">
        <v>81</v>
      </c>
      <c r="AY343" s="157" t="s">
        <v>149</v>
      </c>
      <c r="BK343" s="165">
        <f>SUM(BK344:BK351)</f>
        <v>0</v>
      </c>
    </row>
    <row r="344" s="2" customFormat="1" ht="24.15" customHeight="1">
      <c r="A344" s="38"/>
      <c r="B344" s="168"/>
      <c r="C344" s="169" t="s">
        <v>371</v>
      </c>
      <c r="D344" s="169" t="s">
        <v>152</v>
      </c>
      <c r="E344" s="170" t="s">
        <v>372</v>
      </c>
      <c r="F344" s="171" t="s">
        <v>373</v>
      </c>
      <c r="G344" s="172" t="s">
        <v>279</v>
      </c>
      <c r="H344" s="173">
        <v>10.217000000000001</v>
      </c>
      <c r="I344" s="174"/>
      <c r="J344" s="175">
        <f>ROUND(I344*H344,2)</f>
        <v>0</v>
      </c>
      <c r="K344" s="176"/>
      <c r="L344" s="39"/>
      <c r="M344" s="177" t="s">
        <v>1</v>
      </c>
      <c r="N344" s="178" t="s">
        <v>41</v>
      </c>
      <c r="O344" s="77"/>
      <c r="P344" s="179">
        <f>O344*H344</f>
        <v>0</v>
      </c>
      <c r="Q344" s="179">
        <v>0</v>
      </c>
      <c r="R344" s="179">
        <f>Q344*H344</f>
        <v>0</v>
      </c>
      <c r="S344" s="179">
        <v>0</v>
      </c>
      <c r="T344" s="180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81" t="s">
        <v>150</v>
      </c>
      <c r="AT344" s="181" t="s">
        <v>152</v>
      </c>
      <c r="AU344" s="181" t="s">
        <v>86</v>
      </c>
      <c r="AY344" s="19" t="s">
        <v>149</v>
      </c>
      <c r="BE344" s="182">
        <f>IF(N344="základní",J344,0)</f>
        <v>0</v>
      </c>
      <c r="BF344" s="182">
        <f>IF(N344="snížená",J344,0)</f>
        <v>0</v>
      </c>
      <c r="BG344" s="182">
        <f>IF(N344="zákl. přenesená",J344,0)</f>
        <v>0</v>
      </c>
      <c r="BH344" s="182">
        <f>IF(N344="sníž. přenesená",J344,0)</f>
        <v>0</v>
      </c>
      <c r="BI344" s="182">
        <f>IF(N344="nulová",J344,0)</f>
        <v>0</v>
      </c>
      <c r="BJ344" s="19" t="s">
        <v>81</v>
      </c>
      <c r="BK344" s="182">
        <f>ROUND(I344*H344,2)</f>
        <v>0</v>
      </c>
      <c r="BL344" s="19" t="s">
        <v>150</v>
      </c>
      <c r="BM344" s="181" t="s">
        <v>374</v>
      </c>
    </row>
    <row r="345" s="2" customFormat="1" ht="24.15" customHeight="1">
      <c r="A345" s="38"/>
      <c r="B345" s="168"/>
      <c r="C345" s="169" t="s">
        <v>375</v>
      </c>
      <c r="D345" s="169" t="s">
        <v>152</v>
      </c>
      <c r="E345" s="170" t="s">
        <v>376</v>
      </c>
      <c r="F345" s="171" t="s">
        <v>377</v>
      </c>
      <c r="G345" s="172" t="s">
        <v>279</v>
      </c>
      <c r="H345" s="173">
        <v>10.217000000000001</v>
      </c>
      <c r="I345" s="174"/>
      <c r="J345" s="175">
        <f>ROUND(I345*H345,2)</f>
        <v>0</v>
      </c>
      <c r="K345" s="176"/>
      <c r="L345" s="39"/>
      <c r="M345" s="177" t="s">
        <v>1</v>
      </c>
      <c r="N345" s="178" t="s">
        <v>41</v>
      </c>
      <c r="O345" s="77"/>
      <c r="P345" s="179">
        <f>O345*H345</f>
        <v>0</v>
      </c>
      <c r="Q345" s="179">
        <v>0</v>
      </c>
      <c r="R345" s="179">
        <f>Q345*H345</f>
        <v>0</v>
      </c>
      <c r="S345" s="179">
        <v>0</v>
      </c>
      <c r="T345" s="180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181" t="s">
        <v>150</v>
      </c>
      <c r="AT345" s="181" t="s">
        <v>152</v>
      </c>
      <c r="AU345" s="181" t="s">
        <v>86</v>
      </c>
      <c r="AY345" s="19" t="s">
        <v>149</v>
      </c>
      <c r="BE345" s="182">
        <f>IF(N345="základní",J345,0)</f>
        <v>0</v>
      </c>
      <c r="BF345" s="182">
        <f>IF(N345="snížená",J345,0)</f>
        <v>0</v>
      </c>
      <c r="BG345" s="182">
        <f>IF(N345="zákl. přenesená",J345,0)</f>
        <v>0</v>
      </c>
      <c r="BH345" s="182">
        <f>IF(N345="sníž. přenesená",J345,0)</f>
        <v>0</v>
      </c>
      <c r="BI345" s="182">
        <f>IF(N345="nulová",J345,0)</f>
        <v>0</v>
      </c>
      <c r="BJ345" s="19" t="s">
        <v>81</v>
      </c>
      <c r="BK345" s="182">
        <f>ROUND(I345*H345,2)</f>
        <v>0</v>
      </c>
      <c r="BL345" s="19" t="s">
        <v>150</v>
      </c>
      <c r="BM345" s="181" t="s">
        <v>378</v>
      </c>
    </row>
    <row r="346" s="2" customFormat="1" ht="24.15" customHeight="1">
      <c r="A346" s="38"/>
      <c r="B346" s="168"/>
      <c r="C346" s="169" t="s">
        <v>379</v>
      </c>
      <c r="D346" s="169" t="s">
        <v>152</v>
      </c>
      <c r="E346" s="170" t="s">
        <v>380</v>
      </c>
      <c r="F346" s="171" t="s">
        <v>381</v>
      </c>
      <c r="G346" s="172" t="s">
        <v>279</v>
      </c>
      <c r="H346" s="173">
        <v>143.03800000000001</v>
      </c>
      <c r="I346" s="174"/>
      <c r="J346" s="175">
        <f>ROUND(I346*H346,2)</f>
        <v>0</v>
      </c>
      <c r="K346" s="176"/>
      <c r="L346" s="39"/>
      <c r="M346" s="177" t="s">
        <v>1</v>
      </c>
      <c r="N346" s="178" t="s">
        <v>41</v>
      </c>
      <c r="O346" s="77"/>
      <c r="P346" s="179">
        <f>O346*H346</f>
        <v>0</v>
      </c>
      <c r="Q346" s="179">
        <v>0</v>
      </c>
      <c r="R346" s="179">
        <f>Q346*H346</f>
        <v>0</v>
      </c>
      <c r="S346" s="179">
        <v>0</v>
      </c>
      <c r="T346" s="180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81" t="s">
        <v>150</v>
      </c>
      <c r="AT346" s="181" t="s">
        <v>152</v>
      </c>
      <c r="AU346" s="181" t="s">
        <v>86</v>
      </c>
      <c r="AY346" s="19" t="s">
        <v>149</v>
      </c>
      <c r="BE346" s="182">
        <f>IF(N346="základní",J346,0)</f>
        <v>0</v>
      </c>
      <c r="BF346" s="182">
        <f>IF(N346="snížená",J346,0)</f>
        <v>0</v>
      </c>
      <c r="BG346" s="182">
        <f>IF(N346="zákl. přenesená",J346,0)</f>
        <v>0</v>
      </c>
      <c r="BH346" s="182">
        <f>IF(N346="sníž. přenesená",J346,0)</f>
        <v>0</v>
      </c>
      <c r="BI346" s="182">
        <f>IF(N346="nulová",J346,0)</f>
        <v>0</v>
      </c>
      <c r="BJ346" s="19" t="s">
        <v>81</v>
      </c>
      <c r="BK346" s="182">
        <f>ROUND(I346*H346,2)</f>
        <v>0</v>
      </c>
      <c r="BL346" s="19" t="s">
        <v>150</v>
      </c>
      <c r="BM346" s="181" t="s">
        <v>382</v>
      </c>
    </row>
    <row r="347" s="14" customFormat="1">
      <c r="A347" s="14"/>
      <c r="B347" s="191"/>
      <c r="C347" s="14"/>
      <c r="D347" s="184" t="s">
        <v>157</v>
      </c>
      <c r="E347" s="14"/>
      <c r="F347" s="193" t="s">
        <v>383</v>
      </c>
      <c r="G347" s="14"/>
      <c r="H347" s="194">
        <v>143.03800000000001</v>
      </c>
      <c r="I347" s="195"/>
      <c r="J347" s="14"/>
      <c r="K347" s="14"/>
      <c r="L347" s="191"/>
      <c r="M347" s="196"/>
      <c r="N347" s="197"/>
      <c r="O347" s="197"/>
      <c r="P347" s="197"/>
      <c r="Q347" s="197"/>
      <c r="R347" s="197"/>
      <c r="S347" s="197"/>
      <c r="T347" s="198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192" t="s">
        <v>157</v>
      </c>
      <c r="AU347" s="192" t="s">
        <v>86</v>
      </c>
      <c r="AV347" s="14" t="s">
        <v>86</v>
      </c>
      <c r="AW347" s="14" t="s">
        <v>3</v>
      </c>
      <c r="AX347" s="14" t="s">
        <v>81</v>
      </c>
      <c r="AY347" s="192" t="s">
        <v>149</v>
      </c>
    </row>
    <row r="348" s="2" customFormat="1" ht="44.25" customHeight="1">
      <c r="A348" s="38"/>
      <c r="B348" s="168"/>
      <c r="C348" s="169" t="s">
        <v>384</v>
      </c>
      <c r="D348" s="169" t="s">
        <v>152</v>
      </c>
      <c r="E348" s="170" t="s">
        <v>385</v>
      </c>
      <c r="F348" s="171" t="s">
        <v>386</v>
      </c>
      <c r="G348" s="172" t="s">
        <v>279</v>
      </c>
      <c r="H348" s="173">
        <v>10.01</v>
      </c>
      <c r="I348" s="174"/>
      <c r="J348" s="175">
        <f>ROUND(I348*H348,2)</f>
        <v>0</v>
      </c>
      <c r="K348" s="176"/>
      <c r="L348" s="39"/>
      <c r="M348" s="177" t="s">
        <v>1</v>
      </c>
      <c r="N348" s="178" t="s">
        <v>41</v>
      </c>
      <c r="O348" s="77"/>
      <c r="P348" s="179">
        <f>O348*H348</f>
        <v>0</v>
      </c>
      <c r="Q348" s="179">
        <v>0</v>
      </c>
      <c r="R348" s="179">
        <f>Q348*H348</f>
        <v>0</v>
      </c>
      <c r="S348" s="179">
        <v>0</v>
      </c>
      <c r="T348" s="180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81" t="s">
        <v>150</v>
      </c>
      <c r="AT348" s="181" t="s">
        <v>152</v>
      </c>
      <c r="AU348" s="181" t="s">
        <v>86</v>
      </c>
      <c r="AY348" s="19" t="s">
        <v>149</v>
      </c>
      <c r="BE348" s="182">
        <f>IF(N348="základní",J348,0)</f>
        <v>0</v>
      </c>
      <c r="BF348" s="182">
        <f>IF(N348="snížená",J348,0)</f>
        <v>0</v>
      </c>
      <c r="BG348" s="182">
        <f>IF(N348="zákl. přenesená",J348,0)</f>
        <v>0</v>
      </c>
      <c r="BH348" s="182">
        <f>IF(N348="sníž. přenesená",J348,0)</f>
        <v>0</v>
      </c>
      <c r="BI348" s="182">
        <f>IF(N348="nulová",J348,0)</f>
        <v>0</v>
      </c>
      <c r="BJ348" s="19" t="s">
        <v>81</v>
      </c>
      <c r="BK348" s="182">
        <f>ROUND(I348*H348,2)</f>
        <v>0</v>
      </c>
      <c r="BL348" s="19" t="s">
        <v>150</v>
      </c>
      <c r="BM348" s="181" t="s">
        <v>387</v>
      </c>
    </row>
    <row r="349" s="14" customFormat="1">
      <c r="A349" s="14"/>
      <c r="B349" s="191"/>
      <c r="C349" s="14"/>
      <c r="D349" s="184" t="s">
        <v>157</v>
      </c>
      <c r="E349" s="192" t="s">
        <v>1</v>
      </c>
      <c r="F349" s="193" t="s">
        <v>388</v>
      </c>
      <c r="G349" s="14"/>
      <c r="H349" s="194">
        <v>10.01</v>
      </c>
      <c r="I349" s="195"/>
      <c r="J349" s="14"/>
      <c r="K349" s="14"/>
      <c r="L349" s="191"/>
      <c r="M349" s="196"/>
      <c r="N349" s="197"/>
      <c r="O349" s="197"/>
      <c r="P349" s="197"/>
      <c r="Q349" s="197"/>
      <c r="R349" s="197"/>
      <c r="S349" s="197"/>
      <c r="T349" s="19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192" t="s">
        <v>157</v>
      </c>
      <c r="AU349" s="192" t="s">
        <v>86</v>
      </c>
      <c r="AV349" s="14" t="s">
        <v>86</v>
      </c>
      <c r="AW349" s="14" t="s">
        <v>32</v>
      </c>
      <c r="AX349" s="14" t="s">
        <v>76</v>
      </c>
      <c r="AY349" s="192" t="s">
        <v>149</v>
      </c>
    </row>
    <row r="350" s="15" customFormat="1">
      <c r="A350" s="15"/>
      <c r="B350" s="199"/>
      <c r="C350" s="15"/>
      <c r="D350" s="184" t="s">
        <v>157</v>
      </c>
      <c r="E350" s="200" t="s">
        <v>1</v>
      </c>
      <c r="F350" s="201" t="s">
        <v>160</v>
      </c>
      <c r="G350" s="15"/>
      <c r="H350" s="202">
        <v>10.01</v>
      </c>
      <c r="I350" s="203"/>
      <c r="J350" s="15"/>
      <c r="K350" s="15"/>
      <c r="L350" s="199"/>
      <c r="M350" s="204"/>
      <c r="N350" s="205"/>
      <c r="O350" s="205"/>
      <c r="P350" s="205"/>
      <c r="Q350" s="205"/>
      <c r="R350" s="205"/>
      <c r="S350" s="205"/>
      <c r="T350" s="206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00" t="s">
        <v>157</v>
      </c>
      <c r="AU350" s="200" t="s">
        <v>86</v>
      </c>
      <c r="AV350" s="15" t="s">
        <v>150</v>
      </c>
      <c r="AW350" s="15" t="s">
        <v>32</v>
      </c>
      <c r="AX350" s="15" t="s">
        <v>81</v>
      </c>
      <c r="AY350" s="200" t="s">
        <v>149</v>
      </c>
    </row>
    <row r="351" s="2" customFormat="1" ht="44.25" customHeight="1">
      <c r="A351" s="38"/>
      <c r="B351" s="168"/>
      <c r="C351" s="169" t="s">
        <v>389</v>
      </c>
      <c r="D351" s="169" t="s">
        <v>152</v>
      </c>
      <c r="E351" s="170" t="s">
        <v>390</v>
      </c>
      <c r="F351" s="171" t="s">
        <v>391</v>
      </c>
      <c r="G351" s="172" t="s">
        <v>279</v>
      </c>
      <c r="H351" s="173">
        <v>0.20699999999999999</v>
      </c>
      <c r="I351" s="174"/>
      <c r="J351" s="175">
        <f>ROUND(I351*H351,2)</f>
        <v>0</v>
      </c>
      <c r="K351" s="176"/>
      <c r="L351" s="39"/>
      <c r="M351" s="177" t="s">
        <v>1</v>
      </c>
      <c r="N351" s="178" t="s">
        <v>41</v>
      </c>
      <c r="O351" s="77"/>
      <c r="P351" s="179">
        <f>O351*H351</f>
        <v>0</v>
      </c>
      <c r="Q351" s="179">
        <v>0</v>
      </c>
      <c r="R351" s="179">
        <f>Q351*H351</f>
        <v>0</v>
      </c>
      <c r="S351" s="179">
        <v>0</v>
      </c>
      <c r="T351" s="180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81" t="s">
        <v>150</v>
      </c>
      <c r="AT351" s="181" t="s">
        <v>152</v>
      </c>
      <c r="AU351" s="181" t="s">
        <v>86</v>
      </c>
      <c r="AY351" s="19" t="s">
        <v>149</v>
      </c>
      <c r="BE351" s="182">
        <f>IF(N351="základní",J351,0)</f>
        <v>0</v>
      </c>
      <c r="BF351" s="182">
        <f>IF(N351="snížená",J351,0)</f>
        <v>0</v>
      </c>
      <c r="BG351" s="182">
        <f>IF(N351="zákl. přenesená",J351,0)</f>
        <v>0</v>
      </c>
      <c r="BH351" s="182">
        <f>IF(N351="sníž. přenesená",J351,0)</f>
        <v>0</v>
      </c>
      <c r="BI351" s="182">
        <f>IF(N351="nulová",J351,0)</f>
        <v>0</v>
      </c>
      <c r="BJ351" s="19" t="s">
        <v>81</v>
      </c>
      <c r="BK351" s="182">
        <f>ROUND(I351*H351,2)</f>
        <v>0</v>
      </c>
      <c r="BL351" s="19" t="s">
        <v>150</v>
      </c>
      <c r="BM351" s="181" t="s">
        <v>392</v>
      </c>
    </row>
    <row r="352" s="12" customFormat="1" ht="22.8" customHeight="1">
      <c r="A352" s="12"/>
      <c r="B352" s="156"/>
      <c r="C352" s="12"/>
      <c r="D352" s="157" t="s">
        <v>75</v>
      </c>
      <c r="E352" s="166" t="s">
        <v>393</v>
      </c>
      <c r="F352" s="166" t="s">
        <v>394</v>
      </c>
      <c r="G352" s="12"/>
      <c r="H352" s="12"/>
      <c r="I352" s="159"/>
      <c r="J352" s="167">
        <f>BK352</f>
        <v>0</v>
      </c>
      <c r="K352" s="12"/>
      <c r="L352" s="156"/>
      <c r="M352" s="160"/>
      <c r="N352" s="161"/>
      <c r="O352" s="161"/>
      <c r="P352" s="162">
        <f>P353</f>
        <v>0</v>
      </c>
      <c r="Q352" s="161"/>
      <c r="R352" s="162">
        <f>R353</f>
        <v>0</v>
      </c>
      <c r="S352" s="161"/>
      <c r="T352" s="163">
        <f>T353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7" t="s">
        <v>81</v>
      </c>
      <c r="AT352" s="164" t="s">
        <v>75</v>
      </c>
      <c r="AU352" s="164" t="s">
        <v>81</v>
      </c>
      <c r="AY352" s="157" t="s">
        <v>149</v>
      </c>
      <c r="BK352" s="165">
        <f>BK353</f>
        <v>0</v>
      </c>
    </row>
    <row r="353" s="2" customFormat="1" ht="21.75" customHeight="1">
      <c r="A353" s="38"/>
      <c r="B353" s="168"/>
      <c r="C353" s="169" t="s">
        <v>395</v>
      </c>
      <c r="D353" s="169" t="s">
        <v>152</v>
      </c>
      <c r="E353" s="170" t="s">
        <v>396</v>
      </c>
      <c r="F353" s="171" t="s">
        <v>397</v>
      </c>
      <c r="G353" s="172" t="s">
        <v>279</v>
      </c>
      <c r="H353" s="173">
        <v>10.446999999999999</v>
      </c>
      <c r="I353" s="174"/>
      <c r="J353" s="175">
        <f>ROUND(I353*H353,2)</f>
        <v>0</v>
      </c>
      <c r="K353" s="176"/>
      <c r="L353" s="39"/>
      <c r="M353" s="177" t="s">
        <v>1</v>
      </c>
      <c r="N353" s="178" t="s">
        <v>41</v>
      </c>
      <c r="O353" s="77"/>
      <c r="P353" s="179">
        <f>O353*H353</f>
        <v>0</v>
      </c>
      <c r="Q353" s="179">
        <v>0</v>
      </c>
      <c r="R353" s="179">
        <f>Q353*H353</f>
        <v>0</v>
      </c>
      <c r="S353" s="179">
        <v>0</v>
      </c>
      <c r="T353" s="180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81" t="s">
        <v>150</v>
      </c>
      <c r="AT353" s="181" t="s">
        <v>152</v>
      </c>
      <c r="AU353" s="181" t="s">
        <v>86</v>
      </c>
      <c r="AY353" s="19" t="s">
        <v>149</v>
      </c>
      <c r="BE353" s="182">
        <f>IF(N353="základní",J353,0)</f>
        <v>0</v>
      </c>
      <c r="BF353" s="182">
        <f>IF(N353="snížená",J353,0)</f>
        <v>0</v>
      </c>
      <c r="BG353" s="182">
        <f>IF(N353="zákl. přenesená",J353,0)</f>
        <v>0</v>
      </c>
      <c r="BH353" s="182">
        <f>IF(N353="sníž. přenesená",J353,0)</f>
        <v>0</v>
      </c>
      <c r="BI353" s="182">
        <f>IF(N353="nulová",J353,0)</f>
        <v>0</v>
      </c>
      <c r="BJ353" s="19" t="s">
        <v>81</v>
      </c>
      <c r="BK353" s="182">
        <f>ROUND(I353*H353,2)</f>
        <v>0</v>
      </c>
      <c r="BL353" s="19" t="s">
        <v>150</v>
      </c>
      <c r="BM353" s="181" t="s">
        <v>398</v>
      </c>
    </row>
    <row r="354" s="12" customFormat="1" ht="25.92" customHeight="1">
      <c r="A354" s="12"/>
      <c r="B354" s="156"/>
      <c r="C354" s="12"/>
      <c r="D354" s="157" t="s">
        <v>75</v>
      </c>
      <c r="E354" s="158" t="s">
        <v>399</v>
      </c>
      <c r="F354" s="158" t="s">
        <v>400</v>
      </c>
      <c r="G354" s="12"/>
      <c r="H354" s="12"/>
      <c r="I354" s="159"/>
      <c r="J354" s="144">
        <f>BK354</f>
        <v>0</v>
      </c>
      <c r="K354" s="12"/>
      <c r="L354" s="156"/>
      <c r="M354" s="160"/>
      <c r="N354" s="161"/>
      <c r="O354" s="161"/>
      <c r="P354" s="162">
        <f>P355+P406+P414+P417+P420+P426+P458+P499+P607+P618+P653</f>
        <v>0</v>
      </c>
      <c r="Q354" s="161"/>
      <c r="R354" s="162">
        <f>R355+R406+R414+R417+R420+R426+R458+R499+R607+R618+R653</f>
        <v>4.2809930800000009</v>
      </c>
      <c r="S354" s="161"/>
      <c r="T354" s="163">
        <f>T355+T406+T414+T417+T420+T426+T458+T499+T607+T618+T653</f>
        <v>0.15511593999999998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57" t="s">
        <v>86</v>
      </c>
      <c r="AT354" s="164" t="s">
        <v>75</v>
      </c>
      <c r="AU354" s="164" t="s">
        <v>76</v>
      </c>
      <c r="AY354" s="157" t="s">
        <v>149</v>
      </c>
      <c r="BK354" s="165">
        <f>BK355+BK406+BK414+BK417+BK420+BK426+BK458+BK499+BK607+BK618+BK653</f>
        <v>0</v>
      </c>
    </row>
    <row r="355" s="12" customFormat="1" ht="22.8" customHeight="1">
      <c r="A355" s="12"/>
      <c r="B355" s="156"/>
      <c r="C355" s="12"/>
      <c r="D355" s="157" t="s">
        <v>75</v>
      </c>
      <c r="E355" s="166" t="s">
        <v>401</v>
      </c>
      <c r="F355" s="166" t="s">
        <v>402</v>
      </c>
      <c r="G355" s="12"/>
      <c r="H355" s="12"/>
      <c r="I355" s="159"/>
      <c r="J355" s="167">
        <f>BK355</f>
        <v>0</v>
      </c>
      <c r="K355" s="12"/>
      <c r="L355" s="156"/>
      <c r="M355" s="160"/>
      <c r="N355" s="161"/>
      <c r="O355" s="161"/>
      <c r="P355" s="162">
        <f>SUM(P356:P405)</f>
        <v>0</v>
      </c>
      <c r="Q355" s="161"/>
      <c r="R355" s="162">
        <f>SUM(R356:R405)</f>
        <v>0.4915698</v>
      </c>
      <c r="S355" s="161"/>
      <c r="T355" s="163">
        <f>SUM(T356:T405)</f>
        <v>0</v>
      </c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R355" s="157" t="s">
        <v>86</v>
      </c>
      <c r="AT355" s="164" t="s">
        <v>75</v>
      </c>
      <c r="AU355" s="164" t="s">
        <v>81</v>
      </c>
      <c r="AY355" s="157" t="s">
        <v>149</v>
      </c>
      <c r="BK355" s="165">
        <f>SUM(BK356:BK405)</f>
        <v>0</v>
      </c>
    </row>
    <row r="356" s="2" customFormat="1" ht="24.15" customHeight="1">
      <c r="A356" s="38"/>
      <c r="B356" s="168"/>
      <c r="C356" s="169" t="s">
        <v>161</v>
      </c>
      <c r="D356" s="169" t="s">
        <v>152</v>
      </c>
      <c r="E356" s="170" t="s">
        <v>403</v>
      </c>
      <c r="F356" s="171" t="s">
        <v>404</v>
      </c>
      <c r="G356" s="172" t="s">
        <v>84</v>
      </c>
      <c r="H356" s="173">
        <v>25.07</v>
      </c>
      <c r="I356" s="174"/>
      <c r="J356" s="175">
        <f>ROUND(I356*H356,2)</f>
        <v>0</v>
      </c>
      <c r="K356" s="176"/>
      <c r="L356" s="39"/>
      <c r="M356" s="177" t="s">
        <v>1</v>
      </c>
      <c r="N356" s="178" t="s">
        <v>41</v>
      </c>
      <c r="O356" s="77"/>
      <c r="P356" s="179">
        <f>O356*H356</f>
        <v>0</v>
      </c>
      <c r="Q356" s="179">
        <v>0</v>
      </c>
      <c r="R356" s="179">
        <f>Q356*H356</f>
        <v>0</v>
      </c>
      <c r="S356" s="179">
        <v>0</v>
      </c>
      <c r="T356" s="180">
        <f>S356*H356</f>
        <v>0</v>
      </c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R356" s="181" t="s">
        <v>243</v>
      </c>
      <c r="AT356" s="181" t="s">
        <v>152</v>
      </c>
      <c r="AU356" s="181" t="s">
        <v>86</v>
      </c>
      <c r="AY356" s="19" t="s">
        <v>149</v>
      </c>
      <c r="BE356" s="182">
        <f>IF(N356="základní",J356,0)</f>
        <v>0</v>
      </c>
      <c r="BF356" s="182">
        <f>IF(N356="snížená",J356,0)</f>
        <v>0</v>
      </c>
      <c r="BG356" s="182">
        <f>IF(N356="zákl. přenesená",J356,0)</f>
        <v>0</v>
      </c>
      <c r="BH356" s="182">
        <f>IF(N356="sníž. přenesená",J356,0)</f>
        <v>0</v>
      </c>
      <c r="BI356" s="182">
        <f>IF(N356="nulová",J356,0)</f>
        <v>0</v>
      </c>
      <c r="BJ356" s="19" t="s">
        <v>81</v>
      </c>
      <c r="BK356" s="182">
        <f>ROUND(I356*H356,2)</f>
        <v>0</v>
      </c>
      <c r="BL356" s="19" t="s">
        <v>243</v>
      </c>
      <c r="BM356" s="181" t="s">
        <v>405</v>
      </c>
    </row>
    <row r="357" s="13" customFormat="1">
      <c r="A357" s="13"/>
      <c r="B357" s="183"/>
      <c r="C357" s="13"/>
      <c r="D357" s="184" t="s">
        <v>157</v>
      </c>
      <c r="E357" s="185" t="s">
        <v>1</v>
      </c>
      <c r="F357" s="186" t="s">
        <v>406</v>
      </c>
      <c r="G357" s="13"/>
      <c r="H357" s="185" t="s">
        <v>1</v>
      </c>
      <c r="I357" s="187"/>
      <c r="J357" s="13"/>
      <c r="K357" s="13"/>
      <c r="L357" s="183"/>
      <c r="M357" s="188"/>
      <c r="N357" s="189"/>
      <c r="O357" s="189"/>
      <c r="P357" s="189"/>
      <c r="Q357" s="189"/>
      <c r="R357" s="189"/>
      <c r="S357" s="189"/>
      <c r="T357" s="190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5" t="s">
        <v>157</v>
      </c>
      <c r="AU357" s="185" t="s">
        <v>86</v>
      </c>
      <c r="AV357" s="13" t="s">
        <v>81</v>
      </c>
      <c r="AW357" s="13" t="s">
        <v>32</v>
      </c>
      <c r="AX357" s="13" t="s">
        <v>76</v>
      </c>
      <c r="AY357" s="185" t="s">
        <v>149</v>
      </c>
    </row>
    <row r="358" s="13" customFormat="1">
      <c r="A358" s="13"/>
      <c r="B358" s="183"/>
      <c r="C358" s="13"/>
      <c r="D358" s="184" t="s">
        <v>157</v>
      </c>
      <c r="E358" s="185" t="s">
        <v>1</v>
      </c>
      <c r="F358" s="186" t="s">
        <v>191</v>
      </c>
      <c r="G358" s="13"/>
      <c r="H358" s="185" t="s">
        <v>1</v>
      </c>
      <c r="I358" s="187"/>
      <c r="J358" s="13"/>
      <c r="K358" s="13"/>
      <c r="L358" s="183"/>
      <c r="M358" s="188"/>
      <c r="N358" s="189"/>
      <c r="O358" s="189"/>
      <c r="P358" s="189"/>
      <c r="Q358" s="189"/>
      <c r="R358" s="189"/>
      <c r="S358" s="189"/>
      <c r="T358" s="190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185" t="s">
        <v>157</v>
      </c>
      <c r="AU358" s="185" t="s">
        <v>86</v>
      </c>
      <c r="AV358" s="13" t="s">
        <v>81</v>
      </c>
      <c r="AW358" s="13" t="s">
        <v>32</v>
      </c>
      <c r="AX358" s="13" t="s">
        <v>76</v>
      </c>
      <c r="AY358" s="185" t="s">
        <v>149</v>
      </c>
    </row>
    <row r="359" s="14" customFormat="1">
      <c r="A359" s="14"/>
      <c r="B359" s="191"/>
      <c r="C359" s="14"/>
      <c r="D359" s="184" t="s">
        <v>157</v>
      </c>
      <c r="E359" s="192" t="s">
        <v>1</v>
      </c>
      <c r="F359" s="193" t="s">
        <v>85</v>
      </c>
      <c r="G359" s="14"/>
      <c r="H359" s="194">
        <v>25.07</v>
      </c>
      <c r="I359" s="195"/>
      <c r="J359" s="14"/>
      <c r="K359" s="14"/>
      <c r="L359" s="191"/>
      <c r="M359" s="196"/>
      <c r="N359" s="197"/>
      <c r="O359" s="197"/>
      <c r="P359" s="197"/>
      <c r="Q359" s="197"/>
      <c r="R359" s="197"/>
      <c r="S359" s="197"/>
      <c r="T359" s="19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192" t="s">
        <v>157</v>
      </c>
      <c r="AU359" s="192" t="s">
        <v>86</v>
      </c>
      <c r="AV359" s="14" t="s">
        <v>86</v>
      </c>
      <c r="AW359" s="14" t="s">
        <v>32</v>
      </c>
      <c r="AX359" s="14" t="s">
        <v>76</v>
      </c>
      <c r="AY359" s="192" t="s">
        <v>149</v>
      </c>
    </row>
    <row r="360" s="15" customFormat="1">
      <c r="A360" s="15"/>
      <c r="B360" s="199"/>
      <c r="C360" s="15"/>
      <c r="D360" s="184" t="s">
        <v>157</v>
      </c>
      <c r="E360" s="200" t="s">
        <v>94</v>
      </c>
      <c r="F360" s="201" t="s">
        <v>160</v>
      </c>
      <c r="G360" s="15"/>
      <c r="H360" s="202">
        <v>25.07</v>
      </c>
      <c r="I360" s="203"/>
      <c r="J360" s="15"/>
      <c r="K360" s="15"/>
      <c r="L360" s="199"/>
      <c r="M360" s="204"/>
      <c r="N360" s="205"/>
      <c r="O360" s="205"/>
      <c r="P360" s="205"/>
      <c r="Q360" s="205"/>
      <c r="R360" s="205"/>
      <c r="S360" s="205"/>
      <c r="T360" s="206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00" t="s">
        <v>157</v>
      </c>
      <c r="AU360" s="200" t="s">
        <v>86</v>
      </c>
      <c r="AV360" s="15" t="s">
        <v>150</v>
      </c>
      <c r="AW360" s="15" t="s">
        <v>32</v>
      </c>
      <c r="AX360" s="15" t="s">
        <v>81</v>
      </c>
      <c r="AY360" s="200" t="s">
        <v>149</v>
      </c>
    </row>
    <row r="361" s="2" customFormat="1" ht="24.15" customHeight="1">
      <c r="A361" s="38"/>
      <c r="B361" s="168"/>
      <c r="C361" s="169" t="s">
        <v>407</v>
      </c>
      <c r="D361" s="169" t="s">
        <v>152</v>
      </c>
      <c r="E361" s="170" t="s">
        <v>408</v>
      </c>
      <c r="F361" s="171" t="s">
        <v>409</v>
      </c>
      <c r="G361" s="172" t="s">
        <v>84</v>
      </c>
      <c r="H361" s="173">
        <v>6.3659999999999997</v>
      </c>
      <c r="I361" s="174"/>
      <c r="J361" s="175">
        <f>ROUND(I361*H361,2)</f>
        <v>0</v>
      </c>
      <c r="K361" s="176"/>
      <c r="L361" s="39"/>
      <c r="M361" s="177" t="s">
        <v>1</v>
      </c>
      <c r="N361" s="178" t="s">
        <v>41</v>
      </c>
      <c r="O361" s="77"/>
      <c r="P361" s="179">
        <f>O361*H361</f>
        <v>0</v>
      </c>
      <c r="Q361" s="179">
        <v>0</v>
      </c>
      <c r="R361" s="179">
        <f>Q361*H361</f>
        <v>0</v>
      </c>
      <c r="S361" s="179">
        <v>0</v>
      </c>
      <c r="T361" s="18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81" t="s">
        <v>243</v>
      </c>
      <c r="AT361" s="181" t="s">
        <v>152</v>
      </c>
      <c r="AU361" s="181" t="s">
        <v>86</v>
      </c>
      <c r="AY361" s="19" t="s">
        <v>149</v>
      </c>
      <c r="BE361" s="182">
        <f>IF(N361="základní",J361,0)</f>
        <v>0</v>
      </c>
      <c r="BF361" s="182">
        <f>IF(N361="snížená",J361,0)</f>
        <v>0</v>
      </c>
      <c r="BG361" s="182">
        <f>IF(N361="zákl. přenesená",J361,0)</f>
        <v>0</v>
      </c>
      <c r="BH361" s="182">
        <f>IF(N361="sníž. přenesená",J361,0)</f>
        <v>0</v>
      </c>
      <c r="BI361" s="182">
        <f>IF(N361="nulová",J361,0)</f>
        <v>0</v>
      </c>
      <c r="BJ361" s="19" t="s">
        <v>81</v>
      </c>
      <c r="BK361" s="182">
        <f>ROUND(I361*H361,2)</f>
        <v>0</v>
      </c>
      <c r="BL361" s="19" t="s">
        <v>243</v>
      </c>
      <c r="BM361" s="181" t="s">
        <v>410</v>
      </c>
    </row>
    <row r="362" s="13" customFormat="1">
      <c r="A362" s="13"/>
      <c r="B362" s="183"/>
      <c r="C362" s="13"/>
      <c r="D362" s="184" t="s">
        <v>157</v>
      </c>
      <c r="E362" s="185" t="s">
        <v>1</v>
      </c>
      <c r="F362" s="186" t="s">
        <v>411</v>
      </c>
      <c r="G362" s="13"/>
      <c r="H362" s="185" t="s">
        <v>1</v>
      </c>
      <c r="I362" s="187"/>
      <c r="J362" s="13"/>
      <c r="K362" s="13"/>
      <c r="L362" s="183"/>
      <c r="M362" s="188"/>
      <c r="N362" s="189"/>
      <c r="O362" s="189"/>
      <c r="P362" s="189"/>
      <c r="Q362" s="189"/>
      <c r="R362" s="189"/>
      <c r="S362" s="189"/>
      <c r="T362" s="190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5" t="s">
        <v>157</v>
      </c>
      <c r="AU362" s="185" t="s">
        <v>86</v>
      </c>
      <c r="AV362" s="13" t="s">
        <v>81</v>
      </c>
      <c r="AW362" s="13" t="s">
        <v>32</v>
      </c>
      <c r="AX362" s="13" t="s">
        <v>76</v>
      </c>
      <c r="AY362" s="185" t="s">
        <v>149</v>
      </c>
    </row>
    <row r="363" s="13" customFormat="1">
      <c r="A363" s="13"/>
      <c r="B363" s="183"/>
      <c r="C363" s="13"/>
      <c r="D363" s="184" t="s">
        <v>157</v>
      </c>
      <c r="E363" s="185" t="s">
        <v>1</v>
      </c>
      <c r="F363" s="186" t="s">
        <v>191</v>
      </c>
      <c r="G363" s="13"/>
      <c r="H363" s="185" t="s">
        <v>1</v>
      </c>
      <c r="I363" s="187"/>
      <c r="J363" s="13"/>
      <c r="K363" s="13"/>
      <c r="L363" s="183"/>
      <c r="M363" s="188"/>
      <c r="N363" s="189"/>
      <c r="O363" s="189"/>
      <c r="P363" s="189"/>
      <c r="Q363" s="189"/>
      <c r="R363" s="189"/>
      <c r="S363" s="189"/>
      <c r="T363" s="190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185" t="s">
        <v>157</v>
      </c>
      <c r="AU363" s="185" t="s">
        <v>86</v>
      </c>
      <c r="AV363" s="13" t="s">
        <v>81</v>
      </c>
      <c r="AW363" s="13" t="s">
        <v>32</v>
      </c>
      <c r="AX363" s="13" t="s">
        <v>76</v>
      </c>
      <c r="AY363" s="185" t="s">
        <v>149</v>
      </c>
    </row>
    <row r="364" s="14" customFormat="1">
      <c r="A364" s="14"/>
      <c r="B364" s="191"/>
      <c r="C364" s="14"/>
      <c r="D364" s="184" t="s">
        <v>157</v>
      </c>
      <c r="E364" s="192" t="s">
        <v>1</v>
      </c>
      <c r="F364" s="193" t="s">
        <v>412</v>
      </c>
      <c r="G364" s="14"/>
      <c r="H364" s="194">
        <v>6.3659999999999997</v>
      </c>
      <c r="I364" s="195"/>
      <c r="J364" s="14"/>
      <c r="K364" s="14"/>
      <c r="L364" s="191"/>
      <c r="M364" s="196"/>
      <c r="N364" s="197"/>
      <c r="O364" s="197"/>
      <c r="P364" s="197"/>
      <c r="Q364" s="197"/>
      <c r="R364" s="197"/>
      <c r="S364" s="197"/>
      <c r="T364" s="198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192" t="s">
        <v>157</v>
      </c>
      <c r="AU364" s="192" t="s">
        <v>86</v>
      </c>
      <c r="AV364" s="14" t="s">
        <v>86</v>
      </c>
      <c r="AW364" s="14" t="s">
        <v>32</v>
      </c>
      <c r="AX364" s="14" t="s">
        <v>76</v>
      </c>
      <c r="AY364" s="192" t="s">
        <v>149</v>
      </c>
    </row>
    <row r="365" s="15" customFormat="1">
      <c r="A365" s="15"/>
      <c r="B365" s="199"/>
      <c r="C365" s="15"/>
      <c r="D365" s="184" t="s">
        <v>157</v>
      </c>
      <c r="E365" s="200" t="s">
        <v>95</v>
      </c>
      <c r="F365" s="201" t="s">
        <v>160</v>
      </c>
      <c r="G365" s="15"/>
      <c r="H365" s="202">
        <v>6.3659999999999997</v>
      </c>
      <c r="I365" s="203"/>
      <c r="J365" s="15"/>
      <c r="K365" s="15"/>
      <c r="L365" s="199"/>
      <c r="M365" s="204"/>
      <c r="N365" s="205"/>
      <c r="O365" s="205"/>
      <c r="P365" s="205"/>
      <c r="Q365" s="205"/>
      <c r="R365" s="205"/>
      <c r="S365" s="205"/>
      <c r="T365" s="206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T365" s="200" t="s">
        <v>157</v>
      </c>
      <c r="AU365" s="200" t="s">
        <v>86</v>
      </c>
      <c r="AV365" s="15" t="s">
        <v>150</v>
      </c>
      <c r="AW365" s="15" t="s">
        <v>32</v>
      </c>
      <c r="AX365" s="15" t="s">
        <v>81</v>
      </c>
      <c r="AY365" s="200" t="s">
        <v>149</v>
      </c>
    </row>
    <row r="366" s="2" customFormat="1" ht="16.5" customHeight="1">
      <c r="A366" s="38"/>
      <c r="B366" s="168"/>
      <c r="C366" s="212" t="s">
        <v>163</v>
      </c>
      <c r="D366" s="212" t="s">
        <v>251</v>
      </c>
      <c r="E366" s="213" t="s">
        <v>413</v>
      </c>
      <c r="F366" s="214" t="s">
        <v>414</v>
      </c>
      <c r="G366" s="215" t="s">
        <v>415</v>
      </c>
      <c r="H366" s="216">
        <v>11.003</v>
      </c>
      <c r="I366" s="217"/>
      <c r="J366" s="218">
        <f>ROUND(I366*H366,2)</f>
        <v>0</v>
      </c>
      <c r="K366" s="219"/>
      <c r="L366" s="220"/>
      <c r="M366" s="221" t="s">
        <v>1</v>
      </c>
      <c r="N366" s="222" t="s">
        <v>41</v>
      </c>
      <c r="O366" s="77"/>
      <c r="P366" s="179">
        <f>O366*H366</f>
        <v>0</v>
      </c>
      <c r="Q366" s="179">
        <v>0.001</v>
      </c>
      <c r="R366" s="179">
        <f>Q366*H366</f>
        <v>0.011003000000000001</v>
      </c>
      <c r="S366" s="179">
        <v>0</v>
      </c>
      <c r="T366" s="180">
        <f>S366*H366</f>
        <v>0</v>
      </c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R366" s="181" t="s">
        <v>350</v>
      </c>
      <c r="AT366" s="181" t="s">
        <v>251</v>
      </c>
      <c r="AU366" s="181" t="s">
        <v>86</v>
      </c>
      <c r="AY366" s="19" t="s">
        <v>149</v>
      </c>
      <c r="BE366" s="182">
        <f>IF(N366="základní",J366,0)</f>
        <v>0</v>
      </c>
      <c r="BF366" s="182">
        <f>IF(N366="snížená",J366,0)</f>
        <v>0</v>
      </c>
      <c r="BG366" s="182">
        <f>IF(N366="zákl. přenesená",J366,0)</f>
        <v>0</v>
      </c>
      <c r="BH366" s="182">
        <f>IF(N366="sníž. přenesená",J366,0)</f>
        <v>0</v>
      </c>
      <c r="BI366" s="182">
        <f>IF(N366="nulová",J366,0)</f>
        <v>0</v>
      </c>
      <c r="BJ366" s="19" t="s">
        <v>81</v>
      </c>
      <c r="BK366" s="182">
        <f>ROUND(I366*H366,2)</f>
        <v>0</v>
      </c>
      <c r="BL366" s="19" t="s">
        <v>243</v>
      </c>
      <c r="BM366" s="181" t="s">
        <v>416</v>
      </c>
    </row>
    <row r="367" s="14" customFormat="1">
      <c r="A367" s="14"/>
      <c r="B367" s="191"/>
      <c r="C367" s="14"/>
      <c r="D367" s="184" t="s">
        <v>157</v>
      </c>
      <c r="E367" s="14"/>
      <c r="F367" s="193" t="s">
        <v>417</v>
      </c>
      <c r="G367" s="14"/>
      <c r="H367" s="194">
        <v>11.003</v>
      </c>
      <c r="I367" s="195"/>
      <c r="J367" s="14"/>
      <c r="K367" s="14"/>
      <c r="L367" s="191"/>
      <c r="M367" s="196"/>
      <c r="N367" s="197"/>
      <c r="O367" s="197"/>
      <c r="P367" s="197"/>
      <c r="Q367" s="197"/>
      <c r="R367" s="197"/>
      <c r="S367" s="197"/>
      <c r="T367" s="19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192" t="s">
        <v>157</v>
      </c>
      <c r="AU367" s="192" t="s">
        <v>86</v>
      </c>
      <c r="AV367" s="14" t="s">
        <v>86</v>
      </c>
      <c r="AW367" s="14" t="s">
        <v>3</v>
      </c>
      <c r="AX367" s="14" t="s">
        <v>81</v>
      </c>
      <c r="AY367" s="192" t="s">
        <v>149</v>
      </c>
    </row>
    <row r="368" s="2" customFormat="1" ht="24.15" customHeight="1">
      <c r="A368" s="38"/>
      <c r="B368" s="168"/>
      <c r="C368" s="169" t="s">
        <v>418</v>
      </c>
      <c r="D368" s="169" t="s">
        <v>152</v>
      </c>
      <c r="E368" s="170" t="s">
        <v>419</v>
      </c>
      <c r="F368" s="171" t="s">
        <v>420</v>
      </c>
      <c r="G368" s="172" t="s">
        <v>84</v>
      </c>
      <c r="H368" s="173">
        <v>50.140000000000001</v>
      </c>
      <c r="I368" s="174"/>
      <c r="J368" s="175">
        <f>ROUND(I368*H368,2)</f>
        <v>0</v>
      </c>
      <c r="K368" s="176"/>
      <c r="L368" s="39"/>
      <c r="M368" s="177" t="s">
        <v>1</v>
      </c>
      <c r="N368" s="178" t="s">
        <v>41</v>
      </c>
      <c r="O368" s="77"/>
      <c r="P368" s="179">
        <f>O368*H368</f>
        <v>0</v>
      </c>
      <c r="Q368" s="179">
        <v>0.00040000000000000002</v>
      </c>
      <c r="R368" s="179">
        <f>Q368*H368</f>
        <v>0.020056000000000001</v>
      </c>
      <c r="S368" s="179">
        <v>0</v>
      </c>
      <c r="T368" s="180">
        <f>S368*H368</f>
        <v>0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181" t="s">
        <v>243</v>
      </c>
      <c r="AT368" s="181" t="s">
        <v>152</v>
      </c>
      <c r="AU368" s="181" t="s">
        <v>86</v>
      </c>
      <c r="AY368" s="19" t="s">
        <v>149</v>
      </c>
      <c r="BE368" s="182">
        <f>IF(N368="základní",J368,0)</f>
        <v>0</v>
      </c>
      <c r="BF368" s="182">
        <f>IF(N368="snížená",J368,0)</f>
        <v>0</v>
      </c>
      <c r="BG368" s="182">
        <f>IF(N368="zákl. přenesená",J368,0)</f>
        <v>0</v>
      </c>
      <c r="BH368" s="182">
        <f>IF(N368="sníž. přenesená",J368,0)</f>
        <v>0</v>
      </c>
      <c r="BI368" s="182">
        <f>IF(N368="nulová",J368,0)</f>
        <v>0</v>
      </c>
      <c r="BJ368" s="19" t="s">
        <v>81</v>
      </c>
      <c r="BK368" s="182">
        <f>ROUND(I368*H368,2)</f>
        <v>0</v>
      </c>
      <c r="BL368" s="19" t="s">
        <v>243</v>
      </c>
      <c r="BM368" s="181" t="s">
        <v>421</v>
      </c>
    </row>
    <row r="369" s="13" customFormat="1">
      <c r="A369" s="13"/>
      <c r="B369" s="183"/>
      <c r="C369" s="13"/>
      <c r="D369" s="184" t="s">
        <v>157</v>
      </c>
      <c r="E369" s="185" t="s">
        <v>1</v>
      </c>
      <c r="F369" s="186" t="s">
        <v>422</v>
      </c>
      <c r="G369" s="13"/>
      <c r="H369" s="185" t="s">
        <v>1</v>
      </c>
      <c r="I369" s="187"/>
      <c r="J369" s="13"/>
      <c r="K369" s="13"/>
      <c r="L369" s="183"/>
      <c r="M369" s="188"/>
      <c r="N369" s="189"/>
      <c r="O369" s="189"/>
      <c r="P369" s="189"/>
      <c r="Q369" s="189"/>
      <c r="R369" s="189"/>
      <c r="S369" s="189"/>
      <c r="T369" s="190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5" t="s">
        <v>157</v>
      </c>
      <c r="AU369" s="185" t="s">
        <v>86</v>
      </c>
      <c r="AV369" s="13" t="s">
        <v>81</v>
      </c>
      <c r="AW369" s="13" t="s">
        <v>32</v>
      </c>
      <c r="AX369" s="13" t="s">
        <v>76</v>
      </c>
      <c r="AY369" s="185" t="s">
        <v>149</v>
      </c>
    </row>
    <row r="370" s="14" customFormat="1">
      <c r="A370" s="14"/>
      <c r="B370" s="191"/>
      <c r="C370" s="14"/>
      <c r="D370" s="184" t="s">
        <v>157</v>
      </c>
      <c r="E370" s="192" t="s">
        <v>1</v>
      </c>
      <c r="F370" s="193" t="s">
        <v>423</v>
      </c>
      <c r="G370" s="14"/>
      <c r="H370" s="194">
        <v>50.140000000000001</v>
      </c>
      <c r="I370" s="195"/>
      <c r="J370" s="14"/>
      <c r="K370" s="14"/>
      <c r="L370" s="191"/>
      <c r="M370" s="196"/>
      <c r="N370" s="197"/>
      <c r="O370" s="197"/>
      <c r="P370" s="197"/>
      <c r="Q370" s="197"/>
      <c r="R370" s="197"/>
      <c r="S370" s="197"/>
      <c r="T370" s="198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192" t="s">
        <v>157</v>
      </c>
      <c r="AU370" s="192" t="s">
        <v>86</v>
      </c>
      <c r="AV370" s="14" t="s">
        <v>86</v>
      </c>
      <c r="AW370" s="14" t="s">
        <v>32</v>
      </c>
      <c r="AX370" s="14" t="s">
        <v>76</v>
      </c>
      <c r="AY370" s="192" t="s">
        <v>149</v>
      </c>
    </row>
    <row r="371" s="15" customFormat="1">
      <c r="A371" s="15"/>
      <c r="B371" s="199"/>
      <c r="C371" s="15"/>
      <c r="D371" s="184" t="s">
        <v>157</v>
      </c>
      <c r="E371" s="200" t="s">
        <v>1</v>
      </c>
      <c r="F371" s="201" t="s">
        <v>160</v>
      </c>
      <c r="G371" s="15"/>
      <c r="H371" s="202">
        <v>50.140000000000001</v>
      </c>
      <c r="I371" s="203"/>
      <c r="J371" s="15"/>
      <c r="K371" s="15"/>
      <c r="L371" s="199"/>
      <c r="M371" s="204"/>
      <c r="N371" s="205"/>
      <c r="O371" s="205"/>
      <c r="P371" s="205"/>
      <c r="Q371" s="205"/>
      <c r="R371" s="205"/>
      <c r="S371" s="205"/>
      <c r="T371" s="206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00" t="s">
        <v>157</v>
      </c>
      <c r="AU371" s="200" t="s">
        <v>86</v>
      </c>
      <c r="AV371" s="15" t="s">
        <v>150</v>
      </c>
      <c r="AW371" s="15" t="s">
        <v>32</v>
      </c>
      <c r="AX371" s="15" t="s">
        <v>81</v>
      </c>
      <c r="AY371" s="200" t="s">
        <v>149</v>
      </c>
    </row>
    <row r="372" s="2" customFormat="1">
      <c r="A372" s="38"/>
      <c r="B372" s="39"/>
      <c r="C372" s="38"/>
      <c r="D372" s="184" t="s">
        <v>188</v>
      </c>
      <c r="E372" s="38"/>
      <c r="F372" s="207" t="s">
        <v>424</v>
      </c>
      <c r="G372" s="38"/>
      <c r="H372" s="38"/>
      <c r="I372" s="38"/>
      <c r="J372" s="38"/>
      <c r="K372" s="38"/>
      <c r="L372" s="39"/>
      <c r="M372" s="208"/>
      <c r="N372" s="209"/>
      <c r="O372" s="77"/>
      <c r="P372" s="77"/>
      <c r="Q372" s="77"/>
      <c r="R372" s="77"/>
      <c r="S372" s="77"/>
      <c r="T372" s="78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U372" s="19" t="s">
        <v>86</v>
      </c>
    </row>
    <row r="373" s="2" customFormat="1">
      <c r="A373" s="38"/>
      <c r="B373" s="39"/>
      <c r="C373" s="38"/>
      <c r="D373" s="184" t="s">
        <v>188</v>
      </c>
      <c r="E373" s="38"/>
      <c r="F373" s="210" t="s">
        <v>406</v>
      </c>
      <c r="G373" s="38"/>
      <c r="H373" s="211">
        <v>0</v>
      </c>
      <c r="I373" s="38"/>
      <c r="J373" s="38"/>
      <c r="K373" s="38"/>
      <c r="L373" s="39"/>
      <c r="M373" s="208"/>
      <c r="N373" s="209"/>
      <c r="O373" s="77"/>
      <c r="P373" s="77"/>
      <c r="Q373" s="77"/>
      <c r="R373" s="77"/>
      <c r="S373" s="77"/>
      <c r="T373" s="78"/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U373" s="19" t="s">
        <v>86</v>
      </c>
    </row>
    <row r="374" s="2" customFormat="1">
      <c r="A374" s="38"/>
      <c r="B374" s="39"/>
      <c r="C374" s="38"/>
      <c r="D374" s="184" t="s">
        <v>188</v>
      </c>
      <c r="E374" s="38"/>
      <c r="F374" s="210" t="s">
        <v>191</v>
      </c>
      <c r="G374" s="38"/>
      <c r="H374" s="211">
        <v>0</v>
      </c>
      <c r="I374" s="38"/>
      <c r="J374" s="38"/>
      <c r="K374" s="38"/>
      <c r="L374" s="39"/>
      <c r="M374" s="208"/>
      <c r="N374" s="209"/>
      <c r="O374" s="77"/>
      <c r="P374" s="77"/>
      <c r="Q374" s="77"/>
      <c r="R374" s="77"/>
      <c r="S374" s="77"/>
      <c r="T374" s="7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U374" s="19" t="s">
        <v>86</v>
      </c>
    </row>
    <row r="375" s="2" customFormat="1">
      <c r="A375" s="38"/>
      <c r="B375" s="39"/>
      <c r="C375" s="38"/>
      <c r="D375" s="184" t="s">
        <v>188</v>
      </c>
      <c r="E375" s="38"/>
      <c r="F375" s="210" t="s">
        <v>85</v>
      </c>
      <c r="G375" s="38"/>
      <c r="H375" s="211">
        <v>25.07</v>
      </c>
      <c r="I375" s="38"/>
      <c r="J375" s="38"/>
      <c r="K375" s="38"/>
      <c r="L375" s="39"/>
      <c r="M375" s="208"/>
      <c r="N375" s="209"/>
      <c r="O375" s="77"/>
      <c r="P375" s="77"/>
      <c r="Q375" s="77"/>
      <c r="R375" s="77"/>
      <c r="S375" s="77"/>
      <c r="T375" s="78"/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U375" s="19" t="s">
        <v>86</v>
      </c>
    </row>
    <row r="376" s="2" customFormat="1">
      <c r="A376" s="38"/>
      <c r="B376" s="39"/>
      <c r="C376" s="38"/>
      <c r="D376" s="184" t="s">
        <v>188</v>
      </c>
      <c r="E376" s="38"/>
      <c r="F376" s="210" t="s">
        <v>160</v>
      </c>
      <c r="G376" s="38"/>
      <c r="H376" s="211">
        <v>25.07</v>
      </c>
      <c r="I376" s="38"/>
      <c r="J376" s="38"/>
      <c r="K376" s="38"/>
      <c r="L376" s="39"/>
      <c r="M376" s="208"/>
      <c r="N376" s="209"/>
      <c r="O376" s="77"/>
      <c r="P376" s="77"/>
      <c r="Q376" s="77"/>
      <c r="R376" s="77"/>
      <c r="S376" s="77"/>
      <c r="T376" s="7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U376" s="19" t="s">
        <v>86</v>
      </c>
    </row>
    <row r="377" s="2" customFormat="1" ht="24.15" customHeight="1">
      <c r="A377" s="38"/>
      <c r="B377" s="168"/>
      <c r="C377" s="169" t="s">
        <v>425</v>
      </c>
      <c r="D377" s="169" t="s">
        <v>152</v>
      </c>
      <c r="E377" s="170" t="s">
        <v>426</v>
      </c>
      <c r="F377" s="171" t="s">
        <v>427</v>
      </c>
      <c r="G377" s="172" t="s">
        <v>84</v>
      </c>
      <c r="H377" s="173">
        <v>12.731999999999999</v>
      </c>
      <c r="I377" s="174"/>
      <c r="J377" s="175">
        <f>ROUND(I377*H377,2)</f>
        <v>0</v>
      </c>
      <c r="K377" s="176"/>
      <c r="L377" s="39"/>
      <c r="M377" s="177" t="s">
        <v>1</v>
      </c>
      <c r="N377" s="178" t="s">
        <v>41</v>
      </c>
      <c r="O377" s="77"/>
      <c r="P377" s="179">
        <f>O377*H377</f>
        <v>0</v>
      </c>
      <c r="Q377" s="179">
        <v>0.00040000000000000002</v>
      </c>
      <c r="R377" s="179">
        <f>Q377*H377</f>
        <v>0.0050927999999999998</v>
      </c>
      <c r="S377" s="179">
        <v>0</v>
      </c>
      <c r="T377" s="180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81" t="s">
        <v>243</v>
      </c>
      <c r="AT377" s="181" t="s">
        <v>152</v>
      </c>
      <c r="AU377" s="181" t="s">
        <v>86</v>
      </c>
      <c r="AY377" s="19" t="s">
        <v>149</v>
      </c>
      <c r="BE377" s="182">
        <f>IF(N377="základní",J377,0)</f>
        <v>0</v>
      </c>
      <c r="BF377" s="182">
        <f>IF(N377="snížená",J377,0)</f>
        <v>0</v>
      </c>
      <c r="BG377" s="182">
        <f>IF(N377="zákl. přenesená",J377,0)</f>
        <v>0</v>
      </c>
      <c r="BH377" s="182">
        <f>IF(N377="sníž. přenesená",J377,0)</f>
        <v>0</v>
      </c>
      <c r="BI377" s="182">
        <f>IF(N377="nulová",J377,0)</f>
        <v>0</v>
      </c>
      <c r="BJ377" s="19" t="s">
        <v>81</v>
      </c>
      <c r="BK377" s="182">
        <f>ROUND(I377*H377,2)</f>
        <v>0</v>
      </c>
      <c r="BL377" s="19" t="s">
        <v>243</v>
      </c>
      <c r="BM377" s="181" t="s">
        <v>428</v>
      </c>
    </row>
    <row r="378" s="13" customFormat="1">
      <c r="A378" s="13"/>
      <c r="B378" s="183"/>
      <c r="C378" s="13"/>
      <c r="D378" s="184" t="s">
        <v>157</v>
      </c>
      <c r="E378" s="185" t="s">
        <v>1</v>
      </c>
      <c r="F378" s="186" t="s">
        <v>429</v>
      </c>
      <c r="G378" s="13"/>
      <c r="H378" s="185" t="s">
        <v>1</v>
      </c>
      <c r="I378" s="187"/>
      <c r="J378" s="13"/>
      <c r="K378" s="13"/>
      <c r="L378" s="183"/>
      <c r="M378" s="188"/>
      <c r="N378" s="189"/>
      <c r="O378" s="189"/>
      <c r="P378" s="189"/>
      <c r="Q378" s="189"/>
      <c r="R378" s="189"/>
      <c r="S378" s="189"/>
      <c r="T378" s="190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5" t="s">
        <v>157</v>
      </c>
      <c r="AU378" s="185" t="s">
        <v>86</v>
      </c>
      <c r="AV378" s="13" t="s">
        <v>81</v>
      </c>
      <c r="AW378" s="13" t="s">
        <v>32</v>
      </c>
      <c r="AX378" s="13" t="s">
        <v>76</v>
      </c>
      <c r="AY378" s="185" t="s">
        <v>149</v>
      </c>
    </row>
    <row r="379" s="14" customFormat="1">
      <c r="A379" s="14"/>
      <c r="B379" s="191"/>
      <c r="C379" s="14"/>
      <c r="D379" s="184" t="s">
        <v>157</v>
      </c>
      <c r="E379" s="192" t="s">
        <v>1</v>
      </c>
      <c r="F379" s="193" t="s">
        <v>430</v>
      </c>
      <c r="G379" s="14"/>
      <c r="H379" s="194">
        <v>12.731999999999999</v>
      </c>
      <c r="I379" s="195"/>
      <c r="J379" s="14"/>
      <c r="K379" s="14"/>
      <c r="L379" s="191"/>
      <c r="M379" s="196"/>
      <c r="N379" s="197"/>
      <c r="O379" s="197"/>
      <c r="P379" s="197"/>
      <c r="Q379" s="197"/>
      <c r="R379" s="197"/>
      <c r="S379" s="197"/>
      <c r="T379" s="198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92" t="s">
        <v>157</v>
      </c>
      <c r="AU379" s="192" t="s">
        <v>86</v>
      </c>
      <c r="AV379" s="14" t="s">
        <v>86</v>
      </c>
      <c r="AW379" s="14" t="s">
        <v>32</v>
      </c>
      <c r="AX379" s="14" t="s">
        <v>76</v>
      </c>
      <c r="AY379" s="192" t="s">
        <v>149</v>
      </c>
    </row>
    <row r="380" s="15" customFormat="1">
      <c r="A380" s="15"/>
      <c r="B380" s="199"/>
      <c r="C380" s="15"/>
      <c r="D380" s="184" t="s">
        <v>157</v>
      </c>
      <c r="E380" s="200" t="s">
        <v>1</v>
      </c>
      <c r="F380" s="201" t="s">
        <v>160</v>
      </c>
      <c r="G380" s="15"/>
      <c r="H380" s="202">
        <v>12.731999999999999</v>
      </c>
      <c r="I380" s="203"/>
      <c r="J380" s="15"/>
      <c r="K380" s="15"/>
      <c r="L380" s="199"/>
      <c r="M380" s="204"/>
      <c r="N380" s="205"/>
      <c r="O380" s="205"/>
      <c r="P380" s="205"/>
      <c r="Q380" s="205"/>
      <c r="R380" s="205"/>
      <c r="S380" s="205"/>
      <c r="T380" s="206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00" t="s">
        <v>157</v>
      </c>
      <c r="AU380" s="200" t="s">
        <v>86</v>
      </c>
      <c r="AV380" s="15" t="s">
        <v>150</v>
      </c>
      <c r="AW380" s="15" t="s">
        <v>32</v>
      </c>
      <c r="AX380" s="15" t="s">
        <v>81</v>
      </c>
      <c r="AY380" s="200" t="s">
        <v>149</v>
      </c>
    </row>
    <row r="381" s="2" customFormat="1">
      <c r="A381" s="38"/>
      <c r="B381" s="39"/>
      <c r="C381" s="38"/>
      <c r="D381" s="184" t="s">
        <v>188</v>
      </c>
      <c r="E381" s="38"/>
      <c r="F381" s="207" t="s">
        <v>431</v>
      </c>
      <c r="G381" s="38"/>
      <c r="H381" s="38"/>
      <c r="I381" s="38"/>
      <c r="J381" s="38"/>
      <c r="K381" s="38"/>
      <c r="L381" s="39"/>
      <c r="M381" s="208"/>
      <c r="N381" s="209"/>
      <c r="O381" s="77"/>
      <c r="P381" s="77"/>
      <c r="Q381" s="77"/>
      <c r="R381" s="77"/>
      <c r="S381" s="77"/>
      <c r="T381" s="7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U381" s="19" t="s">
        <v>86</v>
      </c>
    </row>
    <row r="382" s="2" customFormat="1">
      <c r="A382" s="38"/>
      <c r="B382" s="39"/>
      <c r="C382" s="38"/>
      <c r="D382" s="184" t="s">
        <v>188</v>
      </c>
      <c r="E382" s="38"/>
      <c r="F382" s="210" t="s">
        <v>411</v>
      </c>
      <c r="G382" s="38"/>
      <c r="H382" s="211">
        <v>0</v>
      </c>
      <c r="I382" s="38"/>
      <c r="J382" s="38"/>
      <c r="K382" s="38"/>
      <c r="L382" s="39"/>
      <c r="M382" s="208"/>
      <c r="N382" s="209"/>
      <c r="O382" s="77"/>
      <c r="P382" s="77"/>
      <c r="Q382" s="77"/>
      <c r="R382" s="77"/>
      <c r="S382" s="77"/>
      <c r="T382" s="78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U382" s="19" t="s">
        <v>86</v>
      </c>
    </row>
    <row r="383" s="2" customFormat="1">
      <c r="A383" s="38"/>
      <c r="B383" s="39"/>
      <c r="C383" s="38"/>
      <c r="D383" s="184" t="s">
        <v>188</v>
      </c>
      <c r="E383" s="38"/>
      <c r="F383" s="210" t="s">
        <v>191</v>
      </c>
      <c r="G383" s="38"/>
      <c r="H383" s="211">
        <v>0</v>
      </c>
      <c r="I383" s="38"/>
      <c r="J383" s="38"/>
      <c r="K383" s="38"/>
      <c r="L383" s="39"/>
      <c r="M383" s="208"/>
      <c r="N383" s="209"/>
      <c r="O383" s="77"/>
      <c r="P383" s="77"/>
      <c r="Q383" s="77"/>
      <c r="R383" s="77"/>
      <c r="S383" s="77"/>
      <c r="T383" s="78"/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U383" s="19" t="s">
        <v>86</v>
      </c>
    </row>
    <row r="384" s="2" customFormat="1">
      <c r="A384" s="38"/>
      <c r="B384" s="39"/>
      <c r="C384" s="38"/>
      <c r="D384" s="184" t="s">
        <v>188</v>
      </c>
      <c r="E384" s="38"/>
      <c r="F384" s="210" t="s">
        <v>412</v>
      </c>
      <c r="G384" s="38"/>
      <c r="H384" s="211">
        <v>6.3659999999999997</v>
      </c>
      <c r="I384" s="38"/>
      <c r="J384" s="38"/>
      <c r="K384" s="38"/>
      <c r="L384" s="39"/>
      <c r="M384" s="208"/>
      <c r="N384" s="209"/>
      <c r="O384" s="77"/>
      <c r="P384" s="77"/>
      <c r="Q384" s="77"/>
      <c r="R384" s="77"/>
      <c r="S384" s="77"/>
      <c r="T384" s="78"/>
      <c r="U384" s="38"/>
      <c r="V384" s="38"/>
      <c r="W384" s="38"/>
      <c r="X384" s="38"/>
      <c r="Y384" s="38"/>
      <c r="Z384" s="38"/>
      <c r="AA384" s="38"/>
      <c r="AB384" s="38"/>
      <c r="AC384" s="38"/>
      <c r="AD384" s="38"/>
      <c r="AE384" s="38"/>
      <c r="AU384" s="19" t="s">
        <v>86</v>
      </c>
    </row>
    <row r="385" s="2" customFormat="1">
      <c r="A385" s="38"/>
      <c r="B385" s="39"/>
      <c r="C385" s="38"/>
      <c r="D385" s="184" t="s">
        <v>188</v>
      </c>
      <c r="E385" s="38"/>
      <c r="F385" s="210" t="s">
        <v>160</v>
      </c>
      <c r="G385" s="38"/>
      <c r="H385" s="211">
        <v>6.3659999999999997</v>
      </c>
      <c r="I385" s="38"/>
      <c r="J385" s="38"/>
      <c r="K385" s="38"/>
      <c r="L385" s="39"/>
      <c r="M385" s="208"/>
      <c r="N385" s="209"/>
      <c r="O385" s="77"/>
      <c r="P385" s="77"/>
      <c r="Q385" s="77"/>
      <c r="R385" s="77"/>
      <c r="S385" s="77"/>
      <c r="T385" s="78"/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U385" s="19" t="s">
        <v>86</v>
      </c>
    </row>
    <row r="386" s="2" customFormat="1" ht="24.15" customHeight="1">
      <c r="A386" s="38"/>
      <c r="B386" s="168"/>
      <c r="C386" s="212" t="s">
        <v>432</v>
      </c>
      <c r="D386" s="212" t="s">
        <v>251</v>
      </c>
      <c r="E386" s="213" t="s">
        <v>433</v>
      </c>
      <c r="F386" s="214" t="s">
        <v>434</v>
      </c>
      <c r="G386" s="215" t="s">
        <v>84</v>
      </c>
      <c r="H386" s="216">
        <v>75.445999999999998</v>
      </c>
      <c r="I386" s="217"/>
      <c r="J386" s="218">
        <f>ROUND(I386*H386,2)</f>
        <v>0</v>
      </c>
      <c r="K386" s="219"/>
      <c r="L386" s="220"/>
      <c r="M386" s="221" t="s">
        <v>1</v>
      </c>
      <c r="N386" s="222" t="s">
        <v>41</v>
      </c>
      <c r="O386" s="77"/>
      <c r="P386" s="179">
        <f>O386*H386</f>
        <v>0</v>
      </c>
      <c r="Q386" s="179">
        <v>0.0054000000000000003</v>
      </c>
      <c r="R386" s="179">
        <f>Q386*H386</f>
        <v>0.4074084</v>
      </c>
      <c r="S386" s="179">
        <v>0</v>
      </c>
      <c r="T386" s="180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181" t="s">
        <v>350</v>
      </c>
      <c r="AT386" s="181" t="s">
        <v>251</v>
      </c>
      <c r="AU386" s="181" t="s">
        <v>86</v>
      </c>
      <c r="AY386" s="19" t="s">
        <v>149</v>
      </c>
      <c r="BE386" s="182">
        <f>IF(N386="základní",J386,0)</f>
        <v>0</v>
      </c>
      <c r="BF386" s="182">
        <f>IF(N386="snížená",J386,0)</f>
        <v>0</v>
      </c>
      <c r="BG386" s="182">
        <f>IF(N386="zákl. přenesená",J386,0)</f>
        <v>0</v>
      </c>
      <c r="BH386" s="182">
        <f>IF(N386="sníž. přenesená",J386,0)</f>
        <v>0</v>
      </c>
      <c r="BI386" s="182">
        <f>IF(N386="nulová",J386,0)</f>
        <v>0</v>
      </c>
      <c r="BJ386" s="19" t="s">
        <v>81</v>
      </c>
      <c r="BK386" s="182">
        <f>ROUND(I386*H386,2)</f>
        <v>0</v>
      </c>
      <c r="BL386" s="19" t="s">
        <v>243</v>
      </c>
      <c r="BM386" s="181" t="s">
        <v>435</v>
      </c>
    </row>
    <row r="387" s="14" customFormat="1">
      <c r="A387" s="14"/>
      <c r="B387" s="191"/>
      <c r="C387" s="14"/>
      <c r="D387" s="184" t="s">
        <v>157</v>
      </c>
      <c r="E387" s="14"/>
      <c r="F387" s="193" t="s">
        <v>436</v>
      </c>
      <c r="G387" s="14"/>
      <c r="H387" s="194">
        <v>75.445999999999998</v>
      </c>
      <c r="I387" s="195"/>
      <c r="J387" s="14"/>
      <c r="K387" s="14"/>
      <c r="L387" s="191"/>
      <c r="M387" s="196"/>
      <c r="N387" s="197"/>
      <c r="O387" s="197"/>
      <c r="P387" s="197"/>
      <c r="Q387" s="197"/>
      <c r="R387" s="197"/>
      <c r="S387" s="197"/>
      <c r="T387" s="198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192" t="s">
        <v>157</v>
      </c>
      <c r="AU387" s="192" t="s">
        <v>86</v>
      </c>
      <c r="AV387" s="14" t="s">
        <v>86</v>
      </c>
      <c r="AW387" s="14" t="s">
        <v>3</v>
      </c>
      <c r="AX387" s="14" t="s">
        <v>81</v>
      </c>
      <c r="AY387" s="192" t="s">
        <v>149</v>
      </c>
    </row>
    <row r="388" s="2" customFormat="1" ht="37.8" customHeight="1">
      <c r="A388" s="38"/>
      <c r="B388" s="168"/>
      <c r="C388" s="169" t="s">
        <v>437</v>
      </c>
      <c r="D388" s="169" t="s">
        <v>152</v>
      </c>
      <c r="E388" s="170" t="s">
        <v>438</v>
      </c>
      <c r="F388" s="171" t="s">
        <v>439</v>
      </c>
      <c r="G388" s="172" t="s">
        <v>84</v>
      </c>
      <c r="H388" s="173">
        <v>51.524000000000001</v>
      </c>
      <c r="I388" s="174"/>
      <c r="J388" s="175">
        <f>ROUND(I388*H388,2)</f>
        <v>0</v>
      </c>
      <c r="K388" s="176"/>
      <c r="L388" s="39"/>
      <c r="M388" s="177" t="s">
        <v>1</v>
      </c>
      <c r="N388" s="178" t="s">
        <v>41</v>
      </c>
      <c r="O388" s="77"/>
      <c r="P388" s="179">
        <f>O388*H388</f>
        <v>0</v>
      </c>
      <c r="Q388" s="179">
        <v>0.00080000000000000004</v>
      </c>
      <c r="R388" s="179">
        <f>Q388*H388</f>
        <v>0.041219200000000004</v>
      </c>
      <c r="S388" s="179">
        <v>0</v>
      </c>
      <c r="T388" s="180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181" t="s">
        <v>243</v>
      </c>
      <c r="AT388" s="181" t="s">
        <v>152</v>
      </c>
      <c r="AU388" s="181" t="s">
        <v>86</v>
      </c>
      <c r="AY388" s="19" t="s">
        <v>149</v>
      </c>
      <c r="BE388" s="182">
        <f>IF(N388="základní",J388,0)</f>
        <v>0</v>
      </c>
      <c r="BF388" s="182">
        <f>IF(N388="snížená",J388,0)</f>
        <v>0</v>
      </c>
      <c r="BG388" s="182">
        <f>IF(N388="zákl. přenesená",J388,0)</f>
        <v>0</v>
      </c>
      <c r="BH388" s="182">
        <f>IF(N388="sníž. přenesená",J388,0)</f>
        <v>0</v>
      </c>
      <c r="BI388" s="182">
        <f>IF(N388="nulová",J388,0)</f>
        <v>0</v>
      </c>
      <c r="BJ388" s="19" t="s">
        <v>81</v>
      </c>
      <c r="BK388" s="182">
        <f>ROUND(I388*H388,2)</f>
        <v>0</v>
      </c>
      <c r="BL388" s="19" t="s">
        <v>243</v>
      </c>
      <c r="BM388" s="181" t="s">
        <v>440</v>
      </c>
    </row>
    <row r="389" s="13" customFormat="1">
      <c r="A389" s="13"/>
      <c r="B389" s="183"/>
      <c r="C389" s="13"/>
      <c r="D389" s="184" t="s">
        <v>157</v>
      </c>
      <c r="E389" s="185" t="s">
        <v>1</v>
      </c>
      <c r="F389" s="186" t="s">
        <v>441</v>
      </c>
      <c r="G389" s="13"/>
      <c r="H389" s="185" t="s">
        <v>1</v>
      </c>
      <c r="I389" s="187"/>
      <c r="J389" s="13"/>
      <c r="K389" s="13"/>
      <c r="L389" s="183"/>
      <c r="M389" s="188"/>
      <c r="N389" s="189"/>
      <c r="O389" s="189"/>
      <c r="P389" s="189"/>
      <c r="Q389" s="189"/>
      <c r="R389" s="189"/>
      <c r="S389" s="189"/>
      <c r="T389" s="190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185" t="s">
        <v>157</v>
      </c>
      <c r="AU389" s="185" t="s">
        <v>86</v>
      </c>
      <c r="AV389" s="13" t="s">
        <v>81</v>
      </c>
      <c r="AW389" s="13" t="s">
        <v>32</v>
      </c>
      <c r="AX389" s="13" t="s">
        <v>76</v>
      </c>
      <c r="AY389" s="185" t="s">
        <v>149</v>
      </c>
    </row>
    <row r="390" s="13" customFormat="1">
      <c r="A390" s="13"/>
      <c r="B390" s="183"/>
      <c r="C390" s="13"/>
      <c r="D390" s="184" t="s">
        <v>157</v>
      </c>
      <c r="E390" s="185" t="s">
        <v>1</v>
      </c>
      <c r="F390" s="186" t="s">
        <v>191</v>
      </c>
      <c r="G390" s="13"/>
      <c r="H390" s="185" t="s">
        <v>1</v>
      </c>
      <c r="I390" s="187"/>
      <c r="J390" s="13"/>
      <c r="K390" s="13"/>
      <c r="L390" s="183"/>
      <c r="M390" s="188"/>
      <c r="N390" s="189"/>
      <c r="O390" s="189"/>
      <c r="P390" s="189"/>
      <c r="Q390" s="189"/>
      <c r="R390" s="189"/>
      <c r="S390" s="189"/>
      <c r="T390" s="190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5" t="s">
        <v>157</v>
      </c>
      <c r="AU390" s="185" t="s">
        <v>86</v>
      </c>
      <c r="AV390" s="13" t="s">
        <v>81</v>
      </c>
      <c r="AW390" s="13" t="s">
        <v>32</v>
      </c>
      <c r="AX390" s="13" t="s">
        <v>76</v>
      </c>
      <c r="AY390" s="185" t="s">
        <v>149</v>
      </c>
    </row>
    <row r="391" s="14" customFormat="1">
      <c r="A391" s="14"/>
      <c r="B391" s="191"/>
      <c r="C391" s="14"/>
      <c r="D391" s="184" t="s">
        <v>157</v>
      </c>
      <c r="E391" s="192" t="s">
        <v>1</v>
      </c>
      <c r="F391" s="193" t="s">
        <v>220</v>
      </c>
      <c r="G391" s="14"/>
      <c r="H391" s="194">
        <v>7.7210000000000001</v>
      </c>
      <c r="I391" s="195"/>
      <c r="J391" s="14"/>
      <c r="K391" s="14"/>
      <c r="L391" s="191"/>
      <c r="M391" s="196"/>
      <c r="N391" s="197"/>
      <c r="O391" s="197"/>
      <c r="P391" s="197"/>
      <c r="Q391" s="197"/>
      <c r="R391" s="197"/>
      <c r="S391" s="197"/>
      <c r="T391" s="198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192" t="s">
        <v>157</v>
      </c>
      <c r="AU391" s="192" t="s">
        <v>86</v>
      </c>
      <c r="AV391" s="14" t="s">
        <v>86</v>
      </c>
      <c r="AW391" s="14" t="s">
        <v>32</v>
      </c>
      <c r="AX391" s="14" t="s">
        <v>76</v>
      </c>
      <c r="AY391" s="192" t="s">
        <v>149</v>
      </c>
    </row>
    <row r="392" s="14" customFormat="1">
      <c r="A392" s="14"/>
      <c r="B392" s="191"/>
      <c r="C392" s="14"/>
      <c r="D392" s="184" t="s">
        <v>157</v>
      </c>
      <c r="E392" s="192" t="s">
        <v>1</v>
      </c>
      <c r="F392" s="193" t="s">
        <v>221</v>
      </c>
      <c r="G392" s="14"/>
      <c r="H392" s="194">
        <v>31.52</v>
      </c>
      <c r="I392" s="195"/>
      <c r="J392" s="14"/>
      <c r="K392" s="14"/>
      <c r="L392" s="191"/>
      <c r="M392" s="196"/>
      <c r="N392" s="197"/>
      <c r="O392" s="197"/>
      <c r="P392" s="197"/>
      <c r="Q392" s="197"/>
      <c r="R392" s="197"/>
      <c r="S392" s="197"/>
      <c r="T392" s="198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2" t="s">
        <v>157</v>
      </c>
      <c r="AU392" s="192" t="s">
        <v>86</v>
      </c>
      <c r="AV392" s="14" t="s">
        <v>86</v>
      </c>
      <c r="AW392" s="14" t="s">
        <v>32</v>
      </c>
      <c r="AX392" s="14" t="s">
        <v>76</v>
      </c>
      <c r="AY392" s="192" t="s">
        <v>149</v>
      </c>
    </row>
    <row r="393" s="14" customFormat="1">
      <c r="A393" s="14"/>
      <c r="B393" s="191"/>
      <c r="C393" s="14"/>
      <c r="D393" s="184" t="s">
        <v>157</v>
      </c>
      <c r="E393" s="192" t="s">
        <v>1</v>
      </c>
      <c r="F393" s="193" t="s">
        <v>222</v>
      </c>
      <c r="G393" s="14"/>
      <c r="H393" s="194">
        <v>1.766</v>
      </c>
      <c r="I393" s="195"/>
      <c r="J393" s="14"/>
      <c r="K393" s="14"/>
      <c r="L393" s="191"/>
      <c r="M393" s="196"/>
      <c r="N393" s="197"/>
      <c r="O393" s="197"/>
      <c r="P393" s="197"/>
      <c r="Q393" s="197"/>
      <c r="R393" s="197"/>
      <c r="S393" s="197"/>
      <c r="T393" s="19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192" t="s">
        <v>157</v>
      </c>
      <c r="AU393" s="192" t="s">
        <v>86</v>
      </c>
      <c r="AV393" s="14" t="s">
        <v>86</v>
      </c>
      <c r="AW393" s="14" t="s">
        <v>32</v>
      </c>
      <c r="AX393" s="14" t="s">
        <v>76</v>
      </c>
      <c r="AY393" s="192" t="s">
        <v>149</v>
      </c>
    </row>
    <row r="394" s="14" customFormat="1">
      <c r="A394" s="14"/>
      <c r="B394" s="191"/>
      <c r="C394" s="14"/>
      <c r="D394" s="184" t="s">
        <v>157</v>
      </c>
      <c r="E394" s="192" t="s">
        <v>1</v>
      </c>
      <c r="F394" s="193" t="s">
        <v>223</v>
      </c>
      <c r="G394" s="14"/>
      <c r="H394" s="194">
        <v>12.696</v>
      </c>
      <c r="I394" s="195"/>
      <c r="J394" s="14"/>
      <c r="K394" s="14"/>
      <c r="L394" s="191"/>
      <c r="M394" s="196"/>
      <c r="N394" s="197"/>
      <c r="O394" s="197"/>
      <c r="P394" s="197"/>
      <c r="Q394" s="197"/>
      <c r="R394" s="197"/>
      <c r="S394" s="197"/>
      <c r="T394" s="198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2" t="s">
        <v>157</v>
      </c>
      <c r="AU394" s="192" t="s">
        <v>86</v>
      </c>
      <c r="AV394" s="14" t="s">
        <v>86</v>
      </c>
      <c r="AW394" s="14" t="s">
        <v>32</v>
      </c>
      <c r="AX394" s="14" t="s">
        <v>76</v>
      </c>
      <c r="AY394" s="192" t="s">
        <v>149</v>
      </c>
    </row>
    <row r="395" s="14" customFormat="1">
      <c r="A395" s="14"/>
      <c r="B395" s="191"/>
      <c r="C395" s="14"/>
      <c r="D395" s="184" t="s">
        <v>157</v>
      </c>
      <c r="E395" s="192" t="s">
        <v>1</v>
      </c>
      <c r="F395" s="193" t="s">
        <v>224</v>
      </c>
      <c r="G395" s="14"/>
      <c r="H395" s="194">
        <v>-2.1789999999999998</v>
      </c>
      <c r="I395" s="195"/>
      <c r="J395" s="14"/>
      <c r="K395" s="14"/>
      <c r="L395" s="191"/>
      <c r="M395" s="196"/>
      <c r="N395" s="197"/>
      <c r="O395" s="197"/>
      <c r="P395" s="197"/>
      <c r="Q395" s="197"/>
      <c r="R395" s="197"/>
      <c r="S395" s="197"/>
      <c r="T395" s="198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2" t="s">
        <v>157</v>
      </c>
      <c r="AU395" s="192" t="s">
        <v>86</v>
      </c>
      <c r="AV395" s="14" t="s">
        <v>86</v>
      </c>
      <c r="AW395" s="14" t="s">
        <v>32</v>
      </c>
      <c r="AX395" s="14" t="s">
        <v>76</v>
      </c>
      <c r="AY395" s="192" t="s">
        <v>149</v>
      </c>
    </row>
    <row r="396" s="15" customFormat="1">
      <c r="A396" s="15"/>
      <c r="B396" s="199"/>
      <c r="C396" s="15"/>
      <c r="D396" s="184" t="s">
        <v>157</v>
      </c>
      <c r="E396" s="200" t="s">
        <v>1</v>
      </c>
      <c r="F396" s="201" t="s">
        <v>160</v>
      </c>
      <c r="G396" s="15"/>
      <c r="H396" s="202">
        <v>51.523999999999994</v>
      </c>
      <c r="I396" s="203"/>
      <c r="J396" s="15"/>
      <c r="K396" s="15"/>
      <c r="L396" s="199"/>
      <c r="M396" s="204"/>
      <c r="N396" s="205"/>
      <c r="O396" s="205"/>
      <c r="P396" s="205"/>
      <c r="Q396" s="205"/>
      <c r="R396" s="205"/>
      <c r="S396" s="205"/>
      <c r="T396" s="206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00" t="s">
        <v>157</v>
      </c>
      <c r="AU396" s="200" t="s">
        <v>86</v>
      </c>
      <c r="AV396" s="15" t="s">
        <v>150</v>
      </c>
      <c r="AW396" s="15" t="s">
        <v>32</v>
      </c>
      <c r="AX396" s="15" t="s">
        <v>81</v>
      </c>
      <c r="AY396" s="200" t="s">
        <v>149</v>
      </c>
    </row>
    <row r="397" s="2" customFormat="1" ht="24.15" customHeight="1">
      <c r="A397" s="38"/>
      <c r="B397" s="168"/>
      <c r="C397" s="169" t="s">
        <v>442</v>
      </c>
      <c r="D397" s="169" t="s">
        <v>152</v>
      </c>
      <c r="E397" s="170" t="s">
        <v>443</v>
      </c>
      <c r="F397" s="171" t="s">
        <v>444</v>
      </c>
      <c r="G397" s="172" t="s">
        <v>246</v>
      </c>
      <c r="H397" s="173">
        <v>42.439999999999998</v>
      </c>
      <c r="I397" s="174"/>
      <c r="J397" s="175">
        <f>ROUND(I397*H397,2)</f>
        <v>0</v>
      </c>
      <c r="K397" s="176"/>
      <c r="L397" s="39"/>
      <c r="M397" s="177" t="s">
        <v>1</v>
      </c>
      <c r="N397" s="178" t="s">
        <v>41</v>
      </c>
      <c r="O397" s="77"/>
      <c r="P397" s="179">
        <f>O397*H397</f>
        <v>0</v>
      </c>
      <c r="Q397" s="179">
        <v>0.00016000000000000001</v>
      </c>
      <c r="R397" s="179">
        <f>Q397*H397</f>
        <v>0.0067904000000000003</v>
      </c>
      <c r="S397" s="179">
        <v>0</v>
      </c>
      <c r="T397" s="180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1" t="s">
        <v>243</v>
      </c>
      <c r="AT397" s="181" t="s">
        <v>152</v>
      </c>
      <c r="AU397" s="181" t="s">
        <v>86</v>
      </c>
      <c r="AY397" s="19" t="s">
        <v>149</v>
      </c>
      <c r="BE397" s="182">
        <f>IF(N397="základní",J397,0)</f>
        <v>0</v>
      </c>
      <c r="BF397" s="182">
        <f>IF(N397="snížená",J397,0)</f>
        <v>0</v>
      </c>
      <c r="BG397" s="182">
        <f>IF(N397="zákl. přenesená",J397,0)</f>
        <v>0</v>
      </c>
      <c r="BH397" s="182">
        <f>IF(N397="sníž. přenesená",J397,0)</f>
        <v>0</v>
      </c>
      <c r="BI397" s="182">
        <f>IF(N397="nulová",J397,0)</f>
        <v>0</v>
      </c>
      <c r="BJ397" s="19" t="s">
        <v>81</v>
      </c>
      <c r="BK397" s="182">
        <f>ROUND(I397*H397,2)</f>
        <v>0</v>
      </c>
      <c r="BL397" s="19" t="s">
        <v>243</v>
      </c>
      <c r="BM397" s="181" t="s">
        <v>445</v>
      </c>
    </row>
    <row r="398" s="13" customFormat="1">
      <c r="A398" s="13"/>
      <c r="B398" s="183"/>
      <c r="C398" s="13"/>
      <c r="D398" s="184" t="s">
        <v>157</v>
      </c>
      <c r="E398" s="185" t="s">
        <v>1</v>
      </c>
      <c r="F398" s="186" t="s">
        <v>446</v>
      </c>
      <c r="G398" s="13"/>
      <c r="H398" s="185" t="s">
        <v>1</v>
      </c>
      <c r="I398" s="187"/>
      <c r="J398" s="13"/>
      <c r="K398" s="13"/>
      <c r="L398" s="183"/>
      <c r="M398" s="188"/>
      <c r="N398" s="189"/>
      <c r="O398" s="189"/>
      <c r="P398" s="189"/>
      <c r="Q398" s="189"/>
      <c r="R398" s="189"/>
      <c r="S398" s="189"/>
      <c r="T398" s="190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5" t="s">
        <v>157</v>
      </c>
      <c r="AU398" s="185" t="s">
        <v>86</v>
      </c>
      <c r="AV398" s="13" t="s">
        <v>81</v>
      </c>
      <c r="AW398" s="13" t="s">
        <v>32</v>
      </c>
      <c r="AX398" s="13" t="s">
        <v>76</v>
      </c>
      <c r="AY398" s="185" t="s">
        <v>149</v>
      </c>
    </row>
    <row r="399" s="13" customFormat="1">
      <c r="A399" s="13"/>
      <c r="B399" s="183"/>
      <c r="C399" s="13"/>
      <c r="D399" s="184" t="s">
        <v>157</v>
      </c>
      <c r="E399" s="185" t="s">
        <v>1</v>
      </c>
      <c r="F399" s="186" t="s">
        <v>447</v>
      </c>
      <c r="G399" s="13"/>
      <c r="H399" s="185" t="s">
        <v>1</v>
      </c>
      <c r="I399" s="187"/>
      <c r="J399" s="13"/>
      <c r="K399" s="13"/>
      <c r="L399" s="183"/>
      <c r="M399" s="188"/>
      <c r="N399" s="189"/>
      <c r="O399" s="189"/>
      <c r="P399" s="189"/>
      <c r="Q399" s="189"/>
      <c r="R399" s="189"/>
      <c r="S399" s="189"/>
      <c r="T399" s="190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185" t="s">
        <v>157</v>
      </c>
      <c r="AU399" s="185" t="s">
        <v>86</v>
      </c>
      <c r="AV399" s="13" t="s">
        <v>81</v>
      </c>
      <c r="AW399" s="13" t="s">
        <v>32</v>
      </c>
      <c r="AX399" s="13" t="s">
        <v>76</v>
      </c>
      <c r="AY399" s="185" t="s">
        <v>149</v>
      </c>
    </row>
    <row r="400" s="13" customFormat="1">
      <c r="A400" s="13"/>
      <c r="B400" s="183"/>
      <c r="C400" s="13"/>
      <c r="D400" s="184" t="s">
        <v>157</v>
      </c>
      <c r="E400" s="185" t="s">
        <v>1</v>
      </c>
      <c r="F400" s="186" t="s">
        <v>448</v>
      </c>
      <c r="G400" s="13"/>
      <c r="H400" s="185" t="s">
        <v>1</v>
      </c>
      <c r="I400" s="187"/>
      <c r="J400" s="13"/>
      <c r="K400" s="13"/>
      <c r="L400" s="183"/>
      <c r="M400" s="188"/>
      <c r="N400" s="189"/>
      <c r="O400" s="189"/>
      <c r="P400" s="189"/>
      <c r="Q400" s="189"/>
      <c r="R400" s="189"/>
      <c r="S400" s="189"/>
      <c r="T400" s="190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185" t="s">
        <v>157</v>
      </c>
      <c r="AU400" s="185" t="s">
        <v>86</v>
      </c>
      <c r="AV400" s="13" t="s">
        <v>81</v>
      </c>
      <c r="AW400" s="13" t="s">
        <v>32</v>
      </c>
      <c r="AX400" s="13" t="s">
        <v>76</v>
      </c>
      <c r="AY400" s="185" t="s">
        <v>149</v>
      </c>
    </row>
    <row r="401" s="14" customFormat="1">
      <c r="A401" s="14"/>
      <c r="B401" s="191"/>
      <c r="C401" s="14"/>
      <c r="D401" s="184" t="s">
        <v>157</v>
      </c>
      <c r="E401" s="192" t="s">
        <v>1</v>
      </c>
      <c r="F401" s="193" t="s">
        <v>294</v>
      </c>
      <c r="G401" s="14"/>
      <c r="H401" s="194">
        <v>21.219999999999999</v>
      </c>
      <c r="I401" s="195"/>
      <c r="J401" s="14"/>
      <c r="K401" s="14"/>
      <c r="L401" s="191"/>
      <c r="M401" s="196"/>
      <c r="N401" s="197"/>
      <c r="O401" s="197"/>
      <c r="P401" s="197"/>
      <c r="Q401" s="197"/>
      <c r="R401" s="197"/>
      <c r="S401" s="197"/>
      <c r="T401" s="198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T401" s="192" t="s">
        <v>157</v>
      </c>
      <c r="AU401" s="192" t="s">
        <v>86</v>
      </c>
      <c r="AV401" s="14" t="s">
        <v>86</v>
      </c>
      <c r="AW401" s="14" t="s">
        <v>32</v>
      </c>
      <c r="AX401" s="14" t="s">
        <v>76</v>
      </c>
      <c r="AY401" s="192" t="s">
        <v>149</v>
      </c>
    </row>
    <row r="402" s="13" customFormat="1">
      <c r="A402" s="13"/>
      <c r="B402" s="183"/>
      <c r="C402" s="13"/>
      <c r="D402" s="184" t="s">
        <v>157</v>
      </c>
      <c r="E402" s="185" t="s">
        <v>1</v>
      </c>
      <c r="F402" s="186" t="s">
        <v>449</v>
      </c>
      <c r="G402" s="13"/>
      <c r="H402" s="185" t="s">
        <v>1</v>
      </c>
      <c r="I402" s="187"/>
      <c r="J402" s="13"/>
      <c r="K402" s="13"/>
      <c r="L402" s="183"/>
      <c r="M402" s="188"/>
      <c r="N402" s="189"/>
      <c r="O402" s="189"/>
      <c r="P402" s="189"/>
      <c r="Q402" s="189"/>
      <c r="R402" s="189"/>
      <c r="S402" s="189"/>
      <c r="T402" s="190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185" t="s">
        <v>157</v>
      </c>
      <c r="AU402" s="185" t="s">
        <v>86</v>
      </c>
      <c r="AV402" s="13" t="s">
        <v>81</v>
      </c>
      <c r="AW402" s="13" t="s">
        <v>32</v>
      </c>
      <c r="AX402" s="13" t="s">
        <v>76</v>
      </c>
      <c r="AY402" s="185" t="s">
        <v>149</v>
      </c>
    </row>
    <row r="403" s="14" customFormat="1">
      <c r="A403" s="14"/>
      <c r="B403" s="191"/>
      <c r="C403" s="14"/>
      <c r="D403" s="184" t="s">
        <v>157</v>
      </c>
      <c r="E403" s="192" t="s">
        <v>1</v>
      </c>
      <c r="F403" s="193" t="s">
        <v>294</v>
      </c>
      <c r="G403" s="14"/>
      <c r="H403" s="194">
        <v>21.219999999999999</v>
      </c>
      <c r="I403" s="195"/>
      <c r="J403" s="14"/>
      <c r="K403" s="14"/>
      <c r="L403" s="191"/>
      <c r="M403" s="196"/>
      <c r="N403" s="197"/>
      <c r="O403" s="197"/>
      <c r="P403" s="197"/>
      <c r="Q403" s="197"/>
      <c r="R403" s="197"/>
      <c r="S403" s="197"/>
      <c r="T403" s="198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192" t="s">
        <v>157</v>
      </c>
      <c r="AU403" s="192" t="s">
        <v>86</v>
      </c>
      <c r="AV403" s="14" t="s">
        <v>86</v>
      </c>
      <c r="AW403" s="14" t="s">
        <v>32</v>
      </c>
      <c r="AX403" s="14" t="s">
        <v>76</v>
      </c>
      <c r="AY403" s="192" t="s">
        <v>149</v>
      </c>
    </row>
    <row r="404" s="15" customFormat="1">
      <c r="A404" s="15"/>
      <c r="B404" s="199"/>
      <c r="C404" s="15"/>
      <c r="D404" s="184" t="s">
        <v>157</v>
      </c>
      <c r="E404" s="200" t="s">
        <v>1</v>
      </c>
      <c r="F404" s="201" t="s">
        <v>160</v>
      </c>
      <c r="G404" s="15"/>
      <c r="H404" s="202">
        <v>42.439999999999998</v>
      </c>
      <c r="I404" s="203"/>
      <c r="J404" s="15"/>
      <c r="K404" s="15"/>
      <c r="L404" s="199"/>
      <c r="M404" s="204"/>
      <c r="N404" s="205"/>
      <c r="O404" s="205"/>
      <c r="P404" s="205"/>
      <c r="Q404" s="205"/>
      <c r="R404" s="205"/>
      <c r="S404" s="205"/>
      <c r="T404" s="206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00" t="s">
        <v>157</v>
      </c>
      <c r="AU404" s="200" t="s">
        <v>86</v>
      </c>
      <c r="AV404" s="15" t="s">
        <v>150</v>
      </c>
      <c r="AW404" s="15" t="s">
        <v>32</v>
      </c>
      <c r="AX404" s="15" t="s">
        <v>81</v>
      </c>
      <c r="AY404" s="200" t="s">
        <v>149</v>
      </c>
    </row>
    <row r="405" s="2" customFormat="1" ht="24.15" customHeight="1">
      <c r="A405" s="38"/>
      <c r="B405" s="168"/>
      <c r="C405" s="169" t="s">
        <v>450</v>
      </c>
      <c r="D405" s="169" t="s">
        <v>152</v>
      </c>
      <c r="E405" s="170" t="s">
        <v>451</v>
      </c>
      <c r="F405" s="171" t="s">
        <v>452</v>
      </c>
      <c r="G405" s="172" t="s">
        <v>453</v>
      </c>
      <c r="H405" s="173"/>
      <c r="I405" s="174"/>
      <c r="J405" s="175">
        <f>ROUND(I405*H405,2)</f>
        <v>0</v>
      </c>
      <c r="K405" s="176"/>
      <c r="L405" s="39"/>
      <c r="M405" s="177" t="s">
        <v>1</v>
      </c>
      <c r="N405" s="178" t="s">
        <v>41</v>
      </c>
      <c r="O405" s="77"/>
      <c r="P405" s="179">
        <f>O405*H405</f>
        <v>0</v>
      </c>
      <c r="Q405" s="179">
        <v>0</v>
      </c>
      <c r="R405" s="179">
        <f>Q405*H405</f>
        <v>0</v>
      </c>
      <c r="S405" s="179">
        <v>0</v>
      </c>
      <c r="T405" s="18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181" t="s">
        <v>243</v>
      </c>
      <c r="AT405" s="181" t="s">
        <v>152</v>
      </c>
      <c r="AU405" s="181" t="s">
        <v>86</v>
      </c>
      <c r="AY405" s="19" t="s">
        <v>149</v>
      </c>
      <c r="BE405" s="182">
        <f>IF(N405="základní",J405,0)</f>
        <v>0</v>
      </c>
      <c r="BF405" s="182">
        <f>IF(N405="snížená",J405,0)</f>
        <v>0</v>
      </c>
      <c r="BG405" s="182">
        <f>IF(N405="zákl. přenesená",J405,0)</f>
        <v>0</v>
      </c>
      <c r="BH405" s="182">
        <f>IF(N405="sníž. přenesená",J405,0)</f>
        <v>0</v>
      </c>
      <c r="BI405" s="182">
        <f>IF(N405="nulová",J405,0)</f>
        <v>0</v>
      </c>
      <c r="BJ405" s="19" t="s">
        <v>81</v>
      </c>
      <c r="BK405" s="182">
        <f>ROUND(I405*H405,2)</f>
        <v>0</v>
      </c>
      <c r="BL405" s="19" t="s">
        <v>243</v>
      </c>
      <c r="BM405" s="181" t="s">
        <v>454</v>
      </c>
    </row>
    <row r="406" s="12" customFormat="1" ht="22.8" customHeight="1">
      <c r="A406" s="12"/>
      <c r="B406" s="156"/>
      <c r="C406" s="12"/>
      <c r="D406" s="157" t="s">
        <v>75</v>
      </c>
      <c r="E406" s="166" t="s">
        <v>455</v>
      </c>
      <c r="F406" s="166" t="s">
        <v>456</v>
      </c>
      <c r="G406" s="12"/>
      <c r="H406" s="12"/>
      <c r="I406" s="159"/>
      <c r="J406" s="167">
        <f>BK406</f>
        <v>0</v>
      </c>
      <c r="K406" s="12"/>
      <c r="L406" s="156"/>
      <c r="M406" s="160"/>
      <c r="N406" s="161"/>
      <c r="O406" s="161"/>
      <c r="P406" s="162">
        <f>SUM(P407:P413)</f>
        <v>0</v>
      </c>
      <c r="Q406" s="161"/>
      <c r="R406" s="162">
        <f>SUM(R407:R413)</f>
        <v>0.060167999999999992</v>
      </c>
      <c r="S406" s="161"/>
      <c r="T406" s="163">
        <f>SUM(T407:T413)</f>
        <v>0</v>
      </c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R406" s="157" t="s">
        <v>86</v>
      </c>
      <c r="AT406" s="164" t="s">
        <v>75</v>
      </c>
      <c r="AU406" s="164" t="s">
        <v>81</v>
      </c>
      <c r="AY406" s="157" t="s">
        <v>149</v>
      </c>
      <c r="BK406" s="165">
        <f>SUM(BK407:BK413)</f>
        <v>0</v>
      </c>
    </row>
    <row r="407" s="2" customFormat="1" ht="24.15" customHeight="1">
      <c r="A407" s="38"/>
      <c r="B407" s="168"/>
      <c r="C407" s="169" t="s">
        <v>457</v>
      </c>
      <c r="D407" s="169" t="s">
        <v>152</v>
      </c>
      <c r="E407" s="170" t="s">
        <v>458</v>
      </c>
      <c r="F407" s="171" t="s">
        <v>459</v>
      </c>
      <c r="G407" s="172" t="s">
        <v>84</v>
      </c>
      <c r="H407" s="173">
        <v>25.07</v>
      </c>
      <c r="I407" s="174"/>
      <c r="J407" s="175">
        <f>ROUND(I407*H407,2)</f>
        <v>0</v>
      </c>
      <c r="K407" s="176"/>
      <c r="L407" s="39"/>
      <c r="M407" s="177" t="s">
        <v>1</v>
      </c>
      <c r="N407" s="178" t="s">
        <v>41</v>
      </c>
      <c r="O407" s="77"/>
      <c r="P407" s="179">
        <f>O407*H407</f>
        <v>0</v>
      </c>
      <c r="Q407" s="179">
        <v>0</v>
      </c>
      <c r="R407" s="179">
        <f>Q407*H407</f>
        <v>0</v>
      </c>
      <c r="S407" s="179">
        <v>0</v>
      </c>
      <c r="T407" s="180">
        <f>S407*H407</f>
        <v>0</v>
      </c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R407" s="181" t="s">
        <v>243</v>
      </c>
      <c r="AT407" s="181" t="s">
        <v>152</v>
      </c>
      <c r="AU407" s="181" t="s">
        <v>86</v>
      </c>
      <c r="AY407" s="19" t="s">
        <v>149</v>
      </c>
      <c r="BE407" s="182">
        <f>IF(N407="základní",J407,0)</f>
        <v>0</v>
      </c>
      <c r="BF407" s="182">
        <f>IF(N407="snížená",J407,0)</f>
        <v>0</v>
      </c>
      <c r="BG407" s="182">
        <f>IF(N407="zákl. přenesená",J407,0)</f>
        <v>0</v>
      </c>
      <c r="BH407" s="182">
        <f>IF(N407="sníž. přenesená",J407,0)</f>
        <v>0</v>
      </c>
      <c r="BI407" s="182">
        <f>IF(N407="nulová",J407,0)</f>
        <v>0</v>
      </c>
      <c r="BJ407" s="19" t="s">
        <v>81</v>
      </c>
      <c r="BK407" s="182">
        <f>ROUND(I407*H407,2)</f>
        <v>0</v>
      </c>
      <c r="BL407" s="19" t="s">
        <v>243</v>
      </c>
      <c r="BM407" s="181" t="s">
        <v>460</v>
      </c>
    </row>
    <row r="408" s="13" customFormat="1">
      <c r="A408" s="13"/>
      <c r="B408" s="183"/>
      <c r="C408" s="13"/>
      <c r="D408" s="184" t="s">
        <v>157</v>
      </c>
      <c r="E408" s="185" t="s">
        <v>1</v>
      </c>
      <c r="F408" s="186" t="s">
        <v>461</v>
      </c>
      <c r="G408" s="13"/>
      <c r="H408" s="185" t="s">
        <v>1</v>
      </c>
      <c r="I408" s="187"/>
      <c r="J408" s="13"/>
      <c r="K408" s="13"/>
      <c r="L408" s="183"/>
      <c r="M408" s="188"/>
      <c r="N408" s="189"/>
      <c r="O408" s="189"/>
      <c r="P408" s="189"/>
      <c r="Q408" s="189"/>
      <c r="R408" s="189"/>
      <c r="S408" s="189"/>
      <c r="T408" s="190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185" t="s">
        <v>157</v>
      </c>
      <c r="AU408" s="185" t="s">
        <v>86</v>
      </c>
      <c r="AV408" s="13" t="s">
        <v>81</v>
      </c>
      <c r="AW408" s="13" t="s">
        <v>32</v>
      </c>
      <c r="AX408" s="13" t="s">
        <v>76</v>
      </c>
      <c r="AY408" s="185" t="s">
        <v>149</v>
      </c>
    </row>
    <row r="409" s="13" customFormat="1">
      <c r="A409" s="13"/>
      <c r="B409" s="183"/>
      <c r="C409" s="13"/>
      <c r="D409" s="184" t="s">
        <v>157</v>
      </c>
      <c r="E409" s="185" t="s">
        <v>1</v>
      </c>
      <c r="F409" s="186" t="s">
        <v>191</v>
      </c>
      <c r="G409" s="13"/>
      <c r="H409" s="185" t="s">
        <v>1</v>
      </c>
      <c r="I409" s="187"/>
      <c r="J409" s="13"/>
      <c r="K409" s="13"/>
      <c r="L409" s="183"/>
      <c r="M409" s="188"/>
      <c r="N409" s="189"/>
      <c r="O409" s="189"/>
      <c r="P409" s="189"/>
      <c r="Q409" s="189"/>
      <c r="R409" s="189"/>
      <c r="S409" s="189"/>
      <c r="T409" s="190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5" t="s">
        <v>157</v>
      </c>
      <c r="AU409" s="185" t="s">
        <v>86</v>
      </c>
      <c r="AV409" s="13" t="s">
        <v>81</v>
      </c>
      <c r="AW409" s="13" t="s">
        <v>32</v>
      </c>
      <c r="AX409" s="13" t="s">
        <v>76</v>
      </c>
      <c r="AY409" s="185" t="s">
        <v>149</v>
      </c>
    </row>
    <row r="410" s="14" customFormat="1">
      <c r="A410" s="14"/>
      <c r="B410" s="191"/>
      <c r="C410" s="14"/>
      <c r="D410" s="184" t="s">
        <v>157</v>
      </c>
      <c r="E410" s="192" t="s">
        <v>1</v>
      </c>
      <c r="F410" s="193" t="s">
        <v>85</v>
      </c>
      <c r="G410" s="14"/>
      <c r="H410" s="194">
        <v>25.07</v>
      </c>
      <c r="I410" s="195"/>
      <c r="J410" s="14"/>
      <c r="K410" s="14"/>
      <c r="L410" s="191"/>
      <c r="M410" s="196"/>
      <c r="N410" s="197"/>
      <c r="O410" s="197"/>
      <c r="P410" s="197"/>
      <c r="Q410" s="197"/>
      <c r="R410" s="197"/>
      <c r="S410" s="197"/>
      <c r="T410" s="198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192" t="s">
        <v>157</v>
      </c>
      <c r="AU410" s="192" t="s">
        <v>86</v>
      </c>
      <c r="AV410" s="14" t="s">
        <v>86</v>
      </c>
      <c r="AW410" s="14" t="s">
        <v>32</v>
      </c>
      <c r="AX410" s="14" t="s">
        <v>76</v>
      </c>
      <c r="AY410" s="192" t="s">
        <v>149</v>
      </c>
    </row>
    <row r="411" s="15" customFormat="1">
      <c r="A411" s="15"/>
      <c r="B411" s="199"/>
      <c r="C411" s="15"/>
      <c r="D411" s="184" t="s">
        <v>157</v>
      </c>
      <c r="E411" s="200" t="s">
        <v>1</v>
      </c>
      <c r="F411" s="201" t="s">
        <v>160</v>
      </c>
      <c r="G411" s="15"/>
      <c r="H411" s="202">
        <v>25.07</v>
      </c>
      <c r="I411" s="203"/>
      <c r="J411" s="15"/>
      <c r="K411" s="15"/>
      <c r="L411" s="199"/>
      <c r="M411" s="204"/>
      <c r="N411" s="205"/>
      <c r="O411" s="205"/>
      <c r="P411" s="205"/>
      <c r="Q411" s="205"/>
      <c r="R411" s="205"/>
      <c r="S411" s="205"/>
      <c r="T411" s="206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00" t="s">
        <v>157</v>
      </c>
      <c r="AU411" s="200" t="s">
        <v>86</v>
      </c>
      <c r="AV411" s="15" t="s">
        <v>150</v>
      </c>
      <c r="AW411" s="15" t="s">
        <v>32</v>
      </c>
      <c r="AX411" s="15" t="s">
        <v>81</v>
      </c>
      <c r="AY411" s="200" t="s">
        <v>149</v>
      </c>
    </row>
    <row r="412" s="2" customFormat="1" ht="24.15" customHeight="1">
      <c r="A412" s="38"/>
      <c r="B412" s="168"/>
      <c r="C412" s="212" t="s">
        <v>462</v>
      </c>
      <c r="D412" s="212" t="s">
        <v>251</v>
      </c>
      <c r="E412" s="213" t="s">
        <v>463</v>
      </c>
      <c r="F412" s="214" t="s">
        <v>464</v>
      </c>
      <c r="G412" s="215" t="s">
        <v>84</v>
      </c>
      <c r="H412" s="216">
        <v>25.07</v>
      </c>
      <c r="I412" s="217"/>
      <c r="J412" s="218">
        <f>ROUND(I412*H412,2)</f>
        <v>0</v>
      </c>
      <c r="K412" s="219"/>
      <c r="L412" s="220"/>
      <c r="M412" s="221" t="s">
        <v>1</v>
      </c>
      <c r="N412" s="222" t="s">
        <v>41</v>
      </c>
      <c r="O412" s="77"/>
      <c r="P412" s="179">
        <f>O412*H412</f>
        <v>0</v>
      </c>
      <c r="Q412" s="179">
        <v>0.0023999999999999998</v>
      </c>
      <c r="R412" s="179">
        <f>Q412*H412</f>
        <v>0.060167999999999992</v>
      </c>
      <c r="S412" s="179">
        <v>0</v>
      </c>
      <c r="T412" s="180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81" t="s">
        <v>350</v>
      </c>
      <c r="AT412" s="181" t="s">
        <v>251</v>
      </c>
      <c r="AU412" s="181" t="s">
        <v>86</v>
      </c>
      <c r="AY412" s="19" t="s">
        <v>149</v>
      </c>
      <c r="BE412" s="182">
        <f>IF(N412="základní",J412,0)</f>
        <v>0</v>
      </c>
      <c r="BF412" s="182">
        <f>IF(N412="snížená",J412,0)</f>
        <v>0</v>
      </c>
      <c r="BG412" s="182">
        <f>IF(N412="zákl. přenesená",J412,0)</f>
        <v>0</v>
      </c>
      <c r="BH412" s="182">
        <f>IF(N412="sníž. přenesená",J412,0)</f>
        <v>0</v>
      </c>
      <c r="BI412" s="182">
        <f>IF(N412="nulová",J412,0)</f>
        <v>0</v>
      </c>
      <c r="BJ412" s="19" t="s">
        <v>81</v>
      </c>
      <c r="BK412" s="182">
        <f>ROUND(I412*H412,2)</f>
        <v>0</v>
      </c>
      <c r="BL412" s="19" t="s">
        <v>243</v>
      </c>
      <c r="BM412" s="181" t="s">
        <v>465</v>
      </c>
    </row>
    <row r="413" s="2" customFormat="1" ht="24.15" customHeight="1">
      <c r="A413" s="38"/>
      <c r="B413" s="168"/>
      <c r="C413" s="169" t="s">
        <v>466</v>
      </c>
      <c r="D413" s="169" t="s">
        <v>152</v>
      </c>
      <c r="E413" s="170" t="s">
        <v>467</v>
      </c>
      <c r="F413" s="171" t="s">
        <v>468</v>
      </c>
      <c r="G413" s="172" t="s">
        <v>453</v>
      </c>
      <c r="H413" s="173"/>
      <c r="I413" s="174"/>
      <c r="J413" s="175">
        <f>ROUND(I413*H413,2)</f>
        <v>0</v>
      </c>
      <c r="K413" s="176"/>
      <c r="L413" s="39"/>
      <c r="M413" s="177" t="s">
        <v>1</v>
      </c>
      <c r="N413" s="178" t="s">
        <v>41</v>
      </c>
      <c r="O413" s="77"/>
      <c r="P413" s="179">
        <f>O413*H413</f>
        <v>0</v>
      </c>
      <c r="Q413" s="179">
        <v>0</v>
      </c>
      <c r="R413" s="179">
        <f>Q413*H413</f>
        <v>0</v>
      </c>
      <c r="S413" s="179">
        <v>0</v>
      </c>
      <c r="T413" s="180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181" t="s">
        <v>243</v>
      </c>
      <c r="AT413" s="181" t="s">
        <v>152</v>
      </c>
      <c r="AU413" s="181" t="s">
        <v>86</v>
      </c>
      <c r="AY413" s="19" t="s">
        <v>149</v>
      </c>
      <c r="BE413" s="182">
        <f>IF(N413="základní",J413,0)</f>
        <v>0</v>
      </c>
      <c r="BF413" s="182">
        <f>IF(N413="snížená",J413,0)</f>
        <v>0</v>
      </c>
      <c r="BG413" s="182">
        <f>IF(N413="zákl. přenesená",J413,0)</f>
        <v>0</v>
      </c>
      <c r="BH413" s="182">
        <f>IF(N413="sníž. přenesená",J413,0)</f>
        <v>0</v>
      </c>
      <c r="BI413" s="182">
        <f>IF(N413="nulová",J413,0)</f>
        <v>0</v>
      </c>
      <c r="BJ413" s="19" t="s">
        <v>81</v>
      </c>
      <c r="BK413" s="182">
        <f>ROUND(I413*H413,2)</f>
        <v>0</v>
      </c>
      <c r="BL413" s="19" t="s">
        <v>243</v>
      </c>
      <c r="BM413" s="181" t="s">
        <v>469</v>
      </c>
    </row>
    <row r="414" s="12" customFormat="1" ht="22.8" customHeight="1">
      <c r="A414" s="12"/>
      <c r="B414" s="156"/>
      <c r="C414" s="12"/>
      <c r="D414" s="157" t="s">
        <v>75</v>
      </c>
      <c r="E414" s="166" t="s">
        <v>470</v>
      </c>
      <c r="F414" s="166" t="s">
        <v>471</v>
      </c>
      <c r="G414" s="12"/>
      <c r="H414" s="12"/>
      <c r="I414" s="159"/>
      <c r="J414" s="167">
        <f>BK414</f>
        <v>0</v>
      </c>
      <c r="K414" s="12"/>
      <c r="L414" s="156"/>
      <c r="M414" s="160"/>
      <c r="N414" s="161"/>
      <c r="O414" s="161"/>
      <c r="P414" s="162">
        <f>SUM(P415:P416)</f>
        <v>0</v>
      </c>
      <c r="Q414" s="161"/>
      <c r="R414" s="162">
        <f>SUM(R415:R416)</f>
        <v>0</v>
      </c>
      <c r="S414" s="161"/>
      <c r="T414" s="163">
        <f>SUM(T415:T416)</f>
        <v>0</v>
      </c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R414" s="157" t="s">
        <v>86</v>
      </c>
      <c r="AT414" s="164" t="s">
        <v>75</v>
      </c>
      <c r="AU414" s="164" t="s">
        <v>81</v>
      </c>
      <c r="AY414" s="157" t="s">
        <v>149</v>
      </c>
      <c r="BK414" s="165">
        <f>SUM(BK415:BK416)</f>
        <v>0</v>
      </c>
    </row>
    <row r="415" s="2" customFormat="1" ht="16.5" customHeight="1">
      <c r="A415" s="38"/>
      <c r="B415" s="168"/>
      <c r="C415" s="169" t="s">
        <v>472</v>
      </c>
      <c r="D415" s="169" t="s">
        <v>152</v>
      </c>
      <c r="E415" s="170" t="s">
        <v>473</v>
      </c>
      <c r="F415" s="171" t="s">
        <v>474</v>
      </c>
      <c r="G415" s="172" t="s">
        <v>475</v>
      </c>
      <c r="H415" s="173">
        <v>1</v>
      </c>
      <c r="I415" s="174"/>
      <c r="J415" s="175">
        <f>ROUND(I415*H415,2)</f>
        <v>0</v>
      </c>
      <c r="K415" s="176"/>
      <c r="L415" s="39"/>
      <c r="M415" s="177" t="s">
        <v>1</v>
      </c>
      <c r="N415" s="178" t="s">
        <v>41</v>
      </c>
      <c r="O415" s="77"/>
      <c r="P415" s="179">
        <f>O415*H415</f>
        <v>0</v>
      </c>
      <c r="Q415" s="179">
        <v>0</v>
      </c>
      <c r="R415" s="179">
        <f>Q415*H415</f>
        <v>0</v>
      </c>
      <c r="S415" s="179">
        <v>0</v>
      </c>
      <c r="T415" s="180">
        <f>S415*H415</f>
        <v>0</v>
      </c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R415" s="181" t="s">
        <v>243</v>
      </c>
      <c r="AT415" s="181" t="s">
        <v>152</v>
      </c>
      <c r="AU415" s="181" t="s">
        <v>86</v>
      </c>
      <c r="AY415" s="19" t="s">
        <v>149</v>
      </c>
      <c r="BE415" s="182">
        <f>IF(N415="základní",J415,0)</f>
        <v>0</v>
      </c>
      <c r="BF415" s="182">
        <f>IF(N415="snížená",J415,0)</f>
        <v>0</v>
      </c>
      <c r="BG415" s="182">
        <f>IF(N415="zákl. přenesená",J415,0)</f>
        <v>0</v>
      </c>
      <c r="BH415" s="182">
        <f>IF(N415="sníž. přenesená",J415,0)</f>
        <v>0</v>
      </c>
      <c r="BI415" s="182">
        <f>IF(N415="nulová",J415,0)</f>
        <v>0</v>
      </c>
      <c r="BJ415" s="19" t="s">
        <v>81</v>
      </c>
      <c r="BK415" s="182">
        <f>ROUND(I415*H415,2)</f>
        <v>0</v>
      </c>
      <c r="BL415" s="19" t="s">
        <v>243</v>
      </c>
      <c r="BM415" s="181" t="s">
        <v>476</v>
      </c>
    </row>
    <row r="416" s="2" customFormat="1">
      <c r="A416" s="38"/>
      <c r="B416" s="39"/>
      <c r="C416" s="38"/>
      <c r="D416" s="184" t="s">
        <v>333</v>
      </c>
      <c r="E416" s="38"/>
      <c r="F416" s="223" t="s">
        <v>477</v>
      </c>
      <c r="G416" s="38"/>
      <c r="H416" s="38"/>
      <c r="I416" s="224"/>
      <c r="J416" s="38"/>
      <c r="K416" s="38"/>
      <c r="L416" s="39"/>
      <c r="M416" s="208"/>
      <c r="N416" s="209"/>
      <c r="O416" s="77"/>
      <c r="P416" s="77"/>
      <c r="Q416" s="77"/>
      <c r="R416" s="77"/>
      <c r="S416" s="77"/>
      <c r="T416" s="78"/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T416" s="19" t="s">
        <v>333</v>
      </c>
      <c r="AU416" s="19" t="s">
        <v>86</v>
      </c>
    </row>
    <row r="417" s="12" customFormat="1" ht="22.8" customHeight="1">
      <c r="A417" s="12"/>
      <c r="B417" s="156"/>
      <c r="C417" s="12"/>
      <c r="D417" s="157" t="s">
        <v>75</v>
      </c>
      <c r="E417" s="166" t="s">
        <v>478</v>
      </c>
      <c r="F417" s="166" t="s">
        <v>479</v>
      </c>
      <c r="G417" s="12"/>
      <c r="H417" s="12"/>
      <c r="I417" s="159"/>
      <c r="J417" s="167">
        <f>BK417</f>
        <v>0</v>
      </c>
      <c r="K417" s="12"/>
      <c r="L417" s="156"/>
      <c r="M417" s="160"/>
      <c r="N417" s="161"/>
      <c r="O417" s="161"/>
      <c r="P417" s="162">
        <f>SUM(P418:P419)</f>
        <v>0</v>
      </c>
      <c r="Q417" s="161"/>
      <c r="R417" s="162">
        <f>SUM(R418:R419)</f>
        <v>0</v>
      </c>
      <c r="S417" s="161"/>
      <c r="T417" s="163">
        <f>SUM(T418:T419)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57" t="s">
        <v>86</v>
      </c>
      <c r="AT417" s="164" t="s">
        <v>75</v>
      </c>
      <c r="AU417" s="164" t="s">
        <v>81</v>
      </c>
      <c r="AY417" s="157" t="s">
        <v>149</v>
      </c>
      <c r="BK417" s="165">
        <f>SUM(BK418:BK419)</f>
        <v>0</v>
      </c>
    </row>
    <row r="418" s="2" customFormat="1" ht="16.5" customHeight="1">
      <c r="A418" s="38"/>
      <c r="B418" s="168"/>
      <c r="C418" s="169" t="s">
        <v>480</v>
      </c>
      <c r="D418" s="169" t="s">
        <v>152</v>
      </c>
      <c r="E418" s="170" t="s">
        <v>481</v>
      </c>
      <c r="F418" s="171" t="s">
        <v>482</v>
      </c>
      <c r="G418" s="172" t="s">
        <v>475</v>
      </c>
      <c r="H418" s="173">
        <v>1</v>
      </c>
      <c r="I418" s="174"/>
      <c r="J418" s="175">
        <f>ROUND(I418*H418,2)</f>
        <v>0</v>
      </c>
      <c r="K418" s="176"/>
      <c r="L418" s="39"/>
      <c r="M418" s="177" t="s">
        <v>1</v>
      </c>
      <c r="N418" s="178" t="s">
        <v>41</v>
      </c>
      <c r="O418" s="77"/>
      <c r="P418" s="179">
        <f>O418*H418</f>
        <v>0</v>
      </c>
      <c r="Q418" s="179">
        <v>0</v>
      </c>
      <c r="R418" s="179">
        <f>Q418*H418</f>
        <v>0</v>
      </c>
      <c r="S418" s="179">
        <v>0</v>
      </c>
      <c r="T418" s="180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81" t="s">
        <v>243</v>
      </c>
      <c r="AT418" s="181" t="s">
        <v>152</v>
      </c>
      <c r="AU418" s="181" t="s">
        <v>86</v>
      </c>
      <c r="AY418" s="19" t="s">
        <v>149</v>
      </c>
      <c r="BE418" s="182">
        <f>IF(N418="základní",J418,0)</f>
        <v>0</v>
      </c>
      <c r="BF418" s="182">
        <f>IF(N418="snížená",J418,0)</f>
        <v>0</v>
      </c>
      <c r="BG418" s="182">
        <f>IF(N418="zákl. přenesená",J418,0)</f>
        <v>0</v>
      </c>
      <c r="BH418" s="182">
        <f>IF(N418="sníž. přenesená",J418,0)</f>
        <v>0</v>
      </c>
      <c r="BI418" s="182">
        <f>IF(N418="nulová",J418,0)</f>
        <v>0</v>
      </c>
      <c r="BJ418" s="19" t="s">
        <v>81</v>
      </c>
      <c r="BK418" s="182">
        <f>ROUND(I418*H418,2)</f>
        <v>0</v>
      </c>
      <c r="BL418" s="19" t="s">
        <v>243</v>
      </c>
      <c r="BM418" s="181" t="s">
        <v>483</v>
      </c>
    </row>
    <row r="419" s="2" customFormat="1">
      <c r="A419" s="38"/>
      <c r="B419" s="39"/>
      <c r="C419" s="38"/>
      <c r="D419" s="184" t="s">
        <v>333</v>
      </c>
      <c r="E419" s="38"/>
      <c r="F419" s="223" t="s">
        <v>484</v>
      </c>
      <c r="G419" s="38"/>
      <c r="H419" s="38"/>
      <c r="I419" s="224"/>
      <c r="J419" s="38"/>
      <c r="K419" s="38"/>
      <c r="L419" s="39"/>
      <c r="M419" s="208"/>
      <c r="N419" s="209"/>
      <c r="O419" s="77"/>
      <c r="P419" s="77"/>
      <c r="Q419" s="77"/>
      <c r="R419" s="77"/>
      <c r="S419" s="77"/>
      <c r="T419" s="78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9" t="s">
        <v>333</v>
      </c>
      <c r="AU419" s="19" t="s">
        <v>86</v>
      </c>
    </row>
    <row r="420" s="12" customFormat="1" ht="22.8" customHeight="1">
      <c r="A420" s="12"/>
      <c r="B420" s="156"/>
      <c r="C420" s="12"/>
      <c r="D420" s="157" t="s">
        <v>75</v>
      </c>
      <c r="E420" s="166" t="s">
        <v>485</v>
      </c>
      <c r="F420" s="166" t="s">
        <v>486</v>
      </c>
      <c r="G420" s="12"/>
      <c r="H420" s="12"/>
      <c r="I420" s="159"/>
      <c r="J420" s="167">
        <f>BK420</f>
        <v>0</v>
      </c>
      <c r="K420" s="12"/>
      <c r="L420" s="156"/>
      <c r="M420" s="160"/>
      <c r="N420" s="161"/>
      <c r="O420" s="161"/>
      <c r="P420" s="162">
        <f>SUM(P421:P425)</f>
        <v>0</v>
      </c>
      <c r="Q420" s="161"/>
      <c r="R420" s="162">
        <f>SUM(R421:R425)</f>
        <v>0</v>
      </c>
      <c r="S420" s="161"/>
      <c r="T420" s="163">
        <f>SUM(T421:T425)</f>
        <v>0.028000000000000001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157" t="s">
        <v>86</v>
      </c>
      <c r="AT420" s="164" t="s">
        <v>75</v>
      </c>
      <c r="AU420" s="164" t="s">
        <v>81</v>
      </c>
      <c r="AY420" s="157" t="s">
        <v>149</v>
      </c>
      <c r="BK420" s="165">
        <f>SUM(BK421:BK425)</f>
        <v>0</v>
      </c>
    </row>
    <row r="421" s="2" customFormat="1" ht="24.15" customHeight="1">
      <c r="A421" s="38"/>
      <c r="B421" s="168"/>
      <c r="C421" s="169" t="s">
        <v>487</v>
      </c>
      <c r="D421" s="169" t="s">
        <v>152</v>
      </c>
      <c r="E421" s="170" t="s">
        <v>488</v>
      </c>
      <c r="F421" s="171" t="s">
        <v>489</v>
      </c>
      <c r="G421" s="172" t="s">
        <v>299</v>
      </c>
      <c r="H421" s="173">
        <v>1</v>
      </c>
      <c r="I421" s="174"/>
      <c r="J421" s="175">
        <f>ROUND(I421*H421,2)</f>
        <v>0</v>
      </c>
      <c r="K421" s="176"/>
      <c r="L421" s="39"/>
      <c r="M421" s="177" t="s">
        <v>1</v>
      </c>
      <c r="N421" s="178" t="s">
        <v>41</v>
      </c>
      <c r="O421" s="77"/>
      <c r="P421" s="179">
        <f>O421*H421</f>
        <v>0</v>
      </c>
      <c r="Q421" s="179">
        <v>0</v>
      </c>
      <c r="R421" s="179">
        <f>Q421*H421</f>
        <v>0</v>
      </c>
      <c r="S421" s="179">
        <v>0.028000000000000001</v>
      </c>
      <c r="T421" s="180">
        <f>S421*H421</f>
        <v>0.028000000000000001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181" t="s">
        <v>150</v>
      </c>
      <c r="AT421" s="181" t="s">
        <v>152</v>
      </c>
      <c r="AU421" s="181" t="s">
        <v>86</v>
      </c>
      <c r="AY421" s="19" t="s">
        <v>149</v>
      </c>
      <c r="BE421" s="182">
        <f>IF(N421="základní",J421,0)</f>
        <v>0</v>
      </c>
      <c r="BF421" s="182">
        <f>IF(N421="snížená",J421,0)</f>
        <v>0</v>
      </c>
      <c r="BG421" s="182">
        <f>IF(N421="zákl. přenesená",J421,0)</f>
        <v>0</v>
      </c>
      <c r="BH421" s="182">
        <f>IF(N421="sníž. přenesená",J421,0)</f>
        <v>0</v>
      </c>
      <c r="BI421" s="182">
        <f>IF(N421="nulová",J421,0)</f>
        <v>0</v>
      </c>
      <c r="BJ421" s="19" t="s">
        <v>81</v>
      </c>
      <c r="BK421" s="182">
        <f>ROUND(I421*H421,2)</f>
        <v>0</v>
      </c>
      <c r="BL421" s="19" t="s">
        <v>150</v>
      </c>
      <c r="BM421" s="181" t="s">
        <v>490</v>
      </c>
    </row>
    <row r="422" s="13" customFormat="1">
      <c r="A422" s="13"/>
      <c r="B422" s="183"/>
      <c r="C422" s="13"/>
      <c r="D422" s="184" t="s">
        <v>157</v>
      </c>
      <c r="E422" s="185" t="s">
        <v>1</v>
      </c>
      <c r="F422" s="186" t="s">
        <v>491</v>
      </c>
      <c r="G422" s="13"/>
      <c r="H422" s="185" t="s">
        <v>1</v>
      </c>
      <c r="I422" s="187"/>
      <c r="J422" s="13"/>
      <c r="K422" s="13"/>
      <c r="L422" s="183"/>
      <c r="M422" s="188"/>
      <c r="N422" s="189"/>
      <c r="O422" s="189"/>
      <c r="P422" s="189"/>
      <c r="Q422" s="189"/>
      <c r="R422" s="189"/>
      <c r="S422" s="189"/>
      <c r="T422" s="190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185" t="s">
        <v>157</v>
      </c>
      <c r="AU422" s="185" t="s">
        <v>86</v>
      </c>
      <c r="AV422" s="13" t="s">
        <v>81</v>
      </c>
      <c r="AW422" s="13" t="s">
        <v>32</v>
      </c>
      <c r="AX422" s="13" t="s">
        <v>76</v>
      </c>
      <c r="AY422" s="185" t="s">
        <v>149</v>
      </c>
    </row>
    <row r="423" s="14" customFormat="1">
      <c r="A423" s="14"/>
      <c r="B423" s="191"/>
      <c r="C423" s="14"/>
      <c r="D423" s="184" t="s">
        <v>157</v>
      </c>
      <c r="E423" s="192" t="s">
        <v>1</v>
      </c>
      <c r="F423" s="193" t="s">
        <v>492</v>
      </c>
      <c r="G423" s="14"/>
      <c r="H423" s="194">
        <v>1</v>
      </c>
      <c r="I423" s="195"/>
      <c r="J423" s="14"/>
      <c r="K423" s="14"/>
      <c r="L423" s="191"/>
      <c r="M423" s="196"/>
      <c r="N423" s="197"/>
      <c r="O423" s="197"/>
      <c r="P423" s="197"/>
      <c r="Q423" s="197"/>
      <c r="R423" s="197"/>
      <c r="S423" s="197"/>
      <c r="T423" s="198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192" t="s">
        <v>157</v>
      </c>
      <c r="AU423" s="192" t="s">
        <v>86</v>
      </c>
      <c r="AV423" s="14" t="s">
        <v>86</v>
      </c>
      <c r="AW423" s="14" t="s">
        <v>32</v>
      </c>
      <c r="AX423" s="14" t="s">
        <v>76</v>
      </c>
      <c r="AY423" s="192" t="s">
        <v>149</v>
      </c>
    </row>
    <row r="424" s="15" customFormat="1">
      <c r="A424" s="15"/>
      <c r="B424" s="199"/>
      <c r="C424" s="15"/>
      <c r="D424" s="184" t="s">
        <v>157</v>
      </c>
      <c r="E424" s="200" t="s">
        <v>1</v>
      </c>
      <c r="F424" s="201" t="s">
        <v>160</v>
      </c>
      <c r="G424" s="15"/>
      <c r="H424" s="202">
        <v>1</v>
      </c>
      <c r="I424" s="203"/>
      <c r="J424" s="15"/>
      <c r="K424" s="15"/>
      <c r="L424" s="199"/>
      <c r="M424" s="204"/>
      <c r="N424" s="205"/>
      <c r="O424" s="205"/>
      <c r="P424" s="205"/>
      <c r="Q424" s="205"/>
      <c r="R424" s="205"/>
      <c r="S424" s="205"/>
      <c r="T424" s="206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  <c r="AE424" s="15"/>
      <c r="AT424" s="200" t="s">
        <v>157</v>
      </c>
      <c r="AU424" s="200" t="s">
        <v>86</v>
      </c>
      <c r="AV424" s="15" t="s">
        <v>150</v>
      </c>
      <c r="AW424" s="15" t="s">
        <v>32</v>
      </c>
      <c r="AX424" s="15" t="s">
        <v>81</v>
      </c>
      <c r="AY424" s="200" t="s">
        <v>149</v>
      </c>
    </row>
    <row r="425" s="2" customFormat="1" ht="24.15" customHeight="1">
      <c r="A425" s="38"/>
      <c r="B425" s="168"/>
      <c r="C425" s="169" t="s">
        <v>493</v>
      </c>
      <c r="D425" s="169" t="s">
        <v>152</v>
      </c>
      <c r="E425" s="170" t="s">
        <v>494</v>
      </c>
      <c r="F425" s="171" t="s">
        <v>495</v>
      </c>
      <c r="G425" s="172" t="s">
        <v>299</v>
      </c>
      <c r="H425" s="173">
        <v>1</v>
      </c>
      <c r="I425" s="174"/>
      <c r="J425" s="175">
        <f>ROUND(I425*H425,2)</f>
        <v>0</v>
      </c>
      <c r="K425" s="176"/>
      <c r="L425" s="39"/>
      <c r="M425" s="177" t="s">
        <v>1</v>
      </c>
      <c r="N425" s="178" t="s">
        <v>41</v>
      </c>
      <c r="O425" s="77"/>
      <c r="P425" s="179">
        <f>O425*H425</f>
        <v>0</v>
      </c>
      <c r="Q425" s="179">
        <v>0</v>
      </c>
      <c r="R425" s="179">
        <f>Q425*H425</f>
        <v>0</v>
      </c>
      <c r="S425" s="179">
        <v>0</v>
      </c>
      <c r="T425" s="180">
        <f>S425*H425</f>
        <v>0</v>
      </c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R425" s="181" t="s">
        <v>243</v>
      </c>
      <c r="AT425" s="181" t="s">
        <v>152</v>
      </c>
      <c r="AU425" s="181" t="s">
        <v>86</v>
      </c>
      <c r="AY425" s="19" t="s">
        <v>149</v>
      </c>
      <c r="BE425" s="182">
        <f>IF(N425="základní",J425,0)</f>
        <v>0</v>
      </c>
      <c r="BF425" s="182">
        <f>IF(N425="snížená",J425,0)</f>
        <v>0</v>
      </c>
      <c r="BG425" s="182">
        <f>IF(N425="zákl. přenesená",J425,0)</f>
        <v>0</v>
      </c>
      <c r="BH425" s="182">
        <f>IF(N425="sníž. přenesená",J425,0)</f>
        <v>0</v>
      </c>
      <c r="BI425" s="182">
        <f>IF(N425="nulová",J425,0)</f>
        <v>0</v>
      </c>
      <c r="BJ425" s="19" t="s">
        <v>81</v>
      </c>
      <c r="BK425" s="182">
        <f>ROUND(I425*H425,2)</f>
        <v>0</v>
      </c>
      <c r="BL425" s="19" t="s">
        <v>243</v>
      </c>
      <c r="BM425" s="181" t="s">
        <v>496</v>
      </c>
    </row>
    <row r="426" s="12" customFormat="1" ht="22.8" customHeight="1">
      <c r="A426" s="12"/>
      <c r="B426" s="156"/>
      <c r="C426" s="12"/>
      <c r="D426" s="157" t="s">
        <v>75</v>
      </c>
      <c r="E426" s="166" t="s">
        <v>497</v>
      </c>
      <c r="F426" s="166" t="s">
        <v>498</v>
      </c>
      <c r="G426" s="12"/>
      <c r="H426" s="12"/>
      <c r="I426" s="159"/>
      <c r="J426" s="167">
        <f>BK426</f>
        <v>0</v>
      </c>
      <c r="K426" s="12"/>
      <c r="L426" s="156"/>
      <c r="M426" s="160"/>
      <c r="N426" s="161"/>
      <c r="O426" s="161"/>
      <c r="P426" s="162">
        <f>SUM(P427:P457)</f>
        <v>0</v>
      </c>
      <c r="Q426" s="161"/>
      <c r="R426" s="162">
        <f>SUM(R427:R457)</f>
        <v>0.041164800000000001</v>
      </c>
      <c r="S426" s="161"/>
      <c r="T426" s="163">
        <f>SUM(T427:T457)</f>
        <v>0.044219999999999995</v>
      </c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R426" s="157" t="s">
        <v>86</v>
      </c>
      <c r="AT426" s="164" t="s">
        <v>75</v>
      </c>
      <c r="AU426" s="164" t="s">
        <v>81</v>
      </c>
      <c r="AY426" s="157" t="s">
        <v>149</v>
      </c>
      <c r="BK426" s="165">
        <f>SUM(BK427:BK457)</f>
        <v>0</v>
      </c>
    </row>
    <row r="427" s="2" customFormat="1" ht="24.15" customHeight="1">
      <c r="A427" s="38"/>
      <c r="B427" s="168"/>
      <c r="C427" s="169" t="s">
        <v>499</v>
      </c>
      <c r="D427" s="169" t="s">
        <v>152</v>
      </c>
      <c r="E427" s="170" t="s">
        <v>500</v>
      </c>
      <c r="F427" s="171" t="s">
        <v>501</v>
      </c>
      <c r="G427" s="172" t="s">
        <v>299</v>
      </c>
      <c r="H427" s="173">
        <v>1</v>
      </c>
      <c r="I427" s="174"/>
      <c r="J427" s="175">
        <f>ROUND(I427*H427,2)</f>
        <v>0</v>
      </c>
      <c r="K427" s="176"/>
      <c r="L427" s="39"/>
      <c r="M427" s="177" t="s">
        <v>1</v>
      </c>
      <c r="N427" s="178" t="s">
        <v>41</v>
      </c>
      <c r="O427" s="77"/>
      <c r="P427" s="179">
        <f>O427*H427</f>
        <v>0</v>
      </c>
      <c r="Q427" s="179">
        <v>0</v>
      </c>
      <c r="R427" s="179">
        <f>Q427*H427</f>
        <v>0</v>
      </c>
      <c r="S427" s="179">
        <v>0</v>
      </c>
      <c r="T427" s="180">
        <f>S427*H427</f>
        <v>0</v>
      </c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R427" s="181" t="s">
        <v>243</v>
      </c>
      <c r="AT427" s="181" t="s">
        <v>152</v>
      </c>
      <c r="AU427" s="181" t="s">
        <v>86</v>
      </c>
      <c r="AY427" s="19" t="s">
        <v>149</v>
      </c>
      <c r="BE427" s="182">
        <f>IF(N427="základní",J427,0)</f>
        <v>0</v>
      </c>
      <c r="BF427" s="182">
        <f>IF(N427="snížená",J427,0)</f>
        <v>0</v>
      </c>
      <c r="BG427" s="182">
        <f>IF(N427="zákl. přenesená",J427,0)</f>
        <v>0</v>
      </c>
      <c r="BH427" s="182">
        <f>IF(N427="sníž. přenesená",J427,0)</f>
        <v>0</v>
      </c>
      <c r="BI427" s="182">
        <f>IF(N427="nulová",J427,0)</f>
        <v>0</v>
      </c>
      <c r="BJ427" s="19" t="s">
        <v>81</v>
      </c>
      <c r="BK427" s="182">
        <f>ROUND(I427*H427,2)</f>
        <v>0</v>
      </c>
      <c r="BL427" s="19" t="s">
        <v>243</v>
      </c>
      <c r="BM427" s="181" t="s">
        <v>502</v>
      </c>
    </row>
    <row r="428" s="2" customFormat="1">
      <c r="A428" s="38"/>
      <c r="B428" s="39"/>
      <c r="C428" s="38"/>
      <c r="D428" s="184" t="s">
        <v>333</v>
      </c>
      <c r="E428" s="38"/>
      <c r="F428" s="223" t="s">
        <v>503</v>
      </c>
      <c r="G428" s="38"/>
      <c r="H428" s="38"/>
      <c r="I428" s="224"/>
      <c r="J428" s="38"/>
      <c r="K428" s="38"/>
      <c r="L428" s="39"/>
      <c r="M428" s="208"/>
      <c r="N428" s="209"/>
      <c r="O428" s="77"/>
      <c r="P428" s="77"/>
      <c r="Q428" s="77"/>
      <c r="R428" s="77"/>
      <c r="S428" s="77"/>
      <c r="T428" s="78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9" t="s">
        <v>333</v>
      </c>
      <c r="AU428" s="19" t="s">
        <v>86</v>
      </c>
    </row>
    <row r="429" s="2" customFormat="1" ht="24.15" customHeight="1">
      <c r="A429" s="38"/>
      <c r="B429" s="168"/>
      <c r="C429" s="169" t="s">
        <v>504</v>
      </c>
      <c r="D429" s="169" t="s">
        <v>152</v>
      </c>
      <c r="E429" s="170" t="s">
        <v>505</v>
      </c>
      <c r="F429" s="171" t="s">
        <v>506</v>
      </c>
      <c r="G429" s="172" t="s">
        <v>246</v>
      </c>
      <c r="H429" s="173">
        <v>10.24</v>
      </c>
      <c r="I429" s="174"/>
      <c r="J429" s="175">
        <f>ROUND(I429*H429,2)</f>
        <v>0</v>
      </c>
      <c r="K429" s="176"/>
      <c r="L429" s="39"/>
      <c r="M429" s="177" t="s">
        <v>1</v>
      </c>
      <c r="N429" s="178" t="s">
        <v>41</v>
      </c>
      <c r="O429" s="77"/>
      <c r="P429" s="179">
        <f>O429*H429</f>
        <v>0</v>
      </c>
      <c r="Q429" s="179">
        <v>0</v>
      </c>
      <c r="R429" s="179">
        <f>Q429*H429</f>
        <v>0</v>
      </c>
      <c r="S429" s="179">
        <v>0</v>
      </c>
      <c r="T429" s="180">
        <f>S429*H429</f>
        <v>0</v>
      </c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R429" s="181" t="s">
        <v>243</v>
      </c>
      <c r="AT429" s="181" t="s">
        <v>152</v>
      </c>
      <c r="AU429" s="181" t="s">
        <v>86</v>
      </c>
      <c r="AY429" s="19" t="s">
        <v>149</v>
      </c>
      <c r="BE429" s="182">
        <f>IF(N429="základní",J429,0)</f>
        <v>0</v>
      </c>
      <c r="BF429" s="182">
        <f>IF(N429="snížená",J429,0)</f>
        <v>0</v>
      </c>
      <c r="BG429" s="182">
        <f>IF(N429="zákl. přenesená",J429,0)</f>
        <v>0</v>
      </c>
      <c r="BH429" s="182">
        <f>IF(N429="sníž. přenesená",J429,0)</f>
        <v>0</v>
      </c>
      <c r="BI429" s="182">
        <f>IF(N429="nulová",J429,0)</f>
        <v>0</v>
      </c>
      <c r="BJ429" s="19" t="s">
        <v>81</v>
      </c>
      <c r="BK429" s="182">
        <f>ROUND(I429*H429,2)</f>
        <v>0</v>
      </c>
      <c r="BL429" s="19" t="s">
        <v>243</v>
      </c>
      <c r="BM429" s="181" t="s">
        <v>507</v>
      </c>
    </row>
    <row r="430" s="13" customFormat="1">
      <c r="A430" s="13"/>
      <c r="B430" s="183"/>
      <c r="C430" s="13"/>
      <c r="D430" s="184" t="s">
        <v>157</v>
      </c>
      <c r="E430" s="185" t="s">
        <v>1</v>
      </c>
      <c r="F430" s="186" t="s">
        <v>508</v>
      </c>
      <c r="G430" s="13"/>
      <c r="H430" s="185" t="s">
        <v>1</v>
      </c>
      <c r="I430" s="187"/>
      <c r="J430" s="13"/>
      <c r="K430" s="13"/>
      <c r="L430" s="183"/>
      <c r="M430" s="188"/>
      <c r="N430" s="189"/>
      <c r="O430" s="189"/>
      <c r="P430" s="189"/>
      <c r="Q430" s="189"/>
      <c r="R430" s="189"/>
      <c r="S430" s="189"/>
      <c r="T430" s="190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5" t="s">
        <v>157</v>
      </c>
      <c r="AU430" s="185" t="s">
        <v>86</v>
      </c>
      <c r="AV430" s="13" t="s">
        <v>81</v>
      </c>
      <c r="AW430" s="13" t="s">
        <v>32</v>
      </c>
      <c r="AX430" s="13" t="s">
        <v>76</v>
      </c>
      <c r="AY430" s="185" t="s">
        <v>149</v>
      </c>
    </row>
    <row r="431" s="14" customFormat="1">
      <c r="A431" s="14"/>
      <c r="B431" s="191"/>
      <c r="C431" s="14"/>
      <c r="D431" s="184" t="s">
        <v>157</v>
      </c>
      <c r="E431" s="192" t="s">
        <v>1</v>
      </c>
      <c r="F431" s="193" t="s">
        <v>509</v>
      </c>
      <c r="G431" s="14"/>
      <c r="H431" s="194">
        <v>7.1399999999999997</v>
      </c>
      <c r="I431" s="195"/>
      <c r="J431" s="14"/>
      <c r="K431" s="14"/>
      <c r="L431" s="191"/>
      <c r="M431" s="196"/>
      <c r="N431" s="197"/>
      <c r="O431" s="197"/>
      <c r="P431" s="197"/>
      <c r="Q431" s="197"/>
      <c r="R431" s="197"/>
      <c r="S431" s="197"/>
      <c r="T431" s="198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T431" s="192" t="s">
        <v>157</v>
      </c>
      <c r="AU431" s="192" t="s">
        <v>86</v>
      </c>
      <c r="AV431" s="14" t="s">
        <v>86</v>
      </c>
      <c r="AW431" s="14" t="s">
        <v>32</v>
      </c>
      <c r="AX431" s="14" t="s">
        <v>76</v>
      </c>
      <c r="AY431" s="192" t="s">
        <v>149</v>
      </c>
    </row>
    <row r="432" s="13" customFormat="1">
      <c r="A432" s="13"/>
      <c r="B432" s="183"/>
      <c r="C432" s="13"/>
      <c r="D432" s="184" t="s">
        <v>157</v>
      </c>
      <c r="E432" s="185" t="s">
        <v>1</v>
      </c>
      <c r="F432" s="186" t="s">
        <v>510</v>
      </c>
      <c r="G432" s="13"/>
      <c r="H432" s="185" t="s">
        <v>1</v>
      </c>
      <c r="I432" s="187"/>
      <c r="J432" s="13"/>
      <c r="K432" s="13"/>
      <c r="L432" s="183"/>
      <c r="M432" s="188"/>
      <c r="N432" s="189"/>
      <c r="O432" s="189"/>
      <c r="P432" s="189"/>
      <c r="Q432" s="189"/>
      <c r="R432" s="189"/>
      <c r="S432" s="189"/>
      <c r="T432" s="190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185" t="s">
        <v>157</v>
      </c>
      <c r="AU432" s="185" t="s">
        <v>86</v>
      </c>
      <c r="AV432" s="13" t="s">
        <v>81</v>
      </c>
      <c r="AW432" s="13" t="s">
        <v>32</v>
      </c>
      <c r="AX432" s="13" t="s">
        <v>76</v>
      </c>
      <c r="AY432" s="185" t="s">
        <v>149</v>
      </c>
    </row>
    <row r="433" s="14" customFormat="1">
      <c r="A433" s="14"/>
      <c r="B433" s="191"/>
      <c r="C433" s="14"/>
      <c r="D433" s="184" t="s">
        <v>157</v>
      </c>
      <c r="E433" s="192" t="s">
        <v>1</v>
      </c>
      <c r="F433" s="193" t="s">
        <v>511</v>
      </c>
      <c r="G433" s="14"/>
      <c r="H433" s="194">
        <v>3.1000000000000001</v>
      </c>
      <c r="I433" s="195"/>
      <c r="J433" s="14"/>
      <c r="K433" s="14"/>
      <c r="L433" s="191"/>
      <c r="M433" s="196"/>
      <c r="N433" s="197"/>
      <c r="O433" s="197"/>
      <c r="P433" s="197"/>
      <c r="Q433" s="197"/>
      <c r="R433" s="197"/>
      <c r="S433" s="197"/>
      <c r="T433" s="198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T433" s="192" t="s">
        <v>157</v>
      </c>
      <c r="AU433" s="192" t="s">
        <v>86</v>
      </c>
      <c r="AV433" s="14" t="s">
        <v>86</v>
      </c>
      <c r="AW433" s="14" t="s">
        <v>32</v>
      </c>
      <c r="AX433" s="14" t="s">
        <v>76</v>
      </c>
      <c r="AY433" s="192" t="s">
        <v>149</v>
      </c>
    </row>
    <row r="434" s="15" customFormat="1">
      <c r="A434" s="15"/>
      <c r="B434" s="199"/>
      <c r="C434" s="15"/>
      <c r="D434" s="184" t="s">
        <v>157</v>
      </c>
      <c r="E434" s="200" t="s">
        <v>1</v>
      </c>
      <c r="F434" s="201" t="s">
        <v>160</v>
      </c>
      <c r="G434" s="15"/>
      <c r="H434" s="202">
        <v>10.24</v>
      </c>
      <c r="I434" s="203"/>
      <c r="J434" s="15"/>
      <c r="K434" s="15"/>
      <c r="L434" s="199"/>
      <c r="M434" s="204"/>
      <c r="N434" s="205"/>
      <c r="O434" s="205"/>
      <c r="P434" s="205"/>
      <c r="Q434" s="205"/>
      <c r="R434" s="205"/>
      <c r="S434" s="205"/>
      <c r="T434" s="206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  <c r="AE434" s="15"/>
      <c r="AT434" s="200" t="s">
        <v>157</v>
      </c>
      <c r="AU434" s="200" t="s">
        <v>86</v>
      </c>
      <c r="AV434" s="15" t="s">
        <v>150</v>
      </c>
      <c r="AW434" s="15" t="s">
        <v>32</v>
      </c>
      <c r="AX434" s="15" t="s">
        <v>81</v>
      </c>
      <c r="AY434" s="200" t="s">
        <v>149</v>
      </c>
    </row>
    <row r="435" s="2" customFormat="1" ht="21.75" customHeight="1">
      <c r="A435" s="38"/>
      <c r="B435" s="168"/>
      <c r="C435" s="212" t="s">
        <v>512</v>
      </c>
      <c r="D435" s="212" t="s">
        <v>251</v>
      </c>
      <c r="E435" s="213" t="s">
        <v>513</v>
      </c>
      <c r="F435" s="214" t="s">
        <v>514</v>
      </c>
      <c r="G435" s="215" t="s">
        <v>246</v>
      </c>
      <c r="H435" s="216">
        <v>11.263999999999999</v>
      </c>
      <c r="I435" s="217"/>
      <c r="J435" s="218">
        <f>ROUND(I435*H435,2)</f>
        <v>0</v>
      </c>
      <c r="K435" s="219"/>
      <c r="L435" s="220"/>
      <c r="M435" s="221" t="s">
        <v>1</v>
      </c>
      <c r="N435" s="222" t="s">
        <v>41</v>
      </c>
      <c r="O435" s="77"/>
      <c r="P435" s="179">
        <f>O435*H435</f>
        <v>0</v>
      </c>
      <c r="Q435" s="179">
        <v>0.00020000000000000001</v>
      </c>
      <c r="R435" s="179">
        <f>Q435*H435</f>
        <v>0.0022528000000000001</v>
      </c>
      <c r="S435" s="179">
        <v>0</v>
      </c>
      <c r="T435" s="180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181" t="s">
        <v>350</v>
      </c>
      <c r="AT435" s="181" t="s">
        <v>251</v>
      </c>
      <c r="AU435" s="181" t="s">
        <v>86</v>
      </c>
      <c r="AY435" s="19" t="s">
        <v>149</v>
      </c>
      <c r="BE435" s="182">
        <f>IF(N435="základní",J435,0)</f>
        <v>0</v>
      </c>
      <c r="BF435" s="182">
        <f>IF(N435="snížená",J435,0)</f>
        <v>0</v>
      </c>
      <c r="BG435" s="182">
        <f>IF(N435="zákl. přenesená",J435,0)</f>
        <v>0</v>
      </c>
      <c r="BH435" s="182">
        <f>IF(N435="sníž. přenesená",J435,0)</f>
        <v>0</v>
      </c>
      <c r="BI435" s="182">
        <f>IF(N435="nulová",J435,0)</f>
        <v>0</v>
      </c>
      <c r="BJ435" s="19" t="s">
        <v>81</v>
      </c>
      <c r="BK435" s="182">
        <f>ROUND(I435*H435,2)</f>
        <v>0</v>
      </c>
      <c r="BL435" s="19" t="s">
        <v>243</v>
      </c>
      <c r="BM435" s="181" t="s">
        <v>515</v>
      </c>
    </row>
    <row r="436" s="14" customFormat="1">
      <c r="A436" s="14"/>
      <c r="B436" s="191"/>
      <c r="C436" s="14"/>
      <c r="D436" s="184" t="s">
        <v>157</v>
      </c>
      <c r="E436" s="14"/>
      <c r="F436" s="193" t="s">
        <v>516</v>
      </c>
      <c r="G436" s="14"/>
      <c r="H436" s="194">
        <v>11.263999999999999</v>
      </c>
      <c r="I436" s="195"/>
      <c r="J436" s="14"/>
      <c r="K436" s="14"/>
      <c r="L436" s="191"/>
      <c r="M436" s="196"/>
      <c r="N436" s="197"/>
      <c r="O436" s="197"/>
      <c r="P436" s="197"/>
      <c r="Q436" s="197"/>
      <c r="R436" s="197"/>
      <c r="S436" s="197"/>
      <c r="T436" s="198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192" t="s">
        <v>157</v>
      </c>
      <c r="AU436" s="192" t="s">
        <v>86</v>
      </c>
      <c r="AV436" s="14" t="s">
        <v>86</v>
      </c>
      <c r="AW436" s="14" t="s">
        <v>3</v>
      </c>
      <c r="AX436" s="14" t="s">
        <v>81</v>
      </c>
      <c r="AY436" s="192" t="s">
        <v>149</v>
      </c>
    </row>
    <row r="437" s="2" customFormat="1" ht="24.15" customHeight="1">
      <c r="A437" s="38"/>
      <c r="B437" s="168"/>
      <c r="C437" s="169" t="s">
        <v>517</v>
      </c>
      <c r="D437" s="169" t="s">
        <v>152</v>
      </c>
      <c r="E437" s="170" t="s">
        <v>518</v>
      </c>
      <c r="F437" s="171" t="s">
        <v>519</v>
      </c>
      <c r="G437" s="172" t="s">
        <v>299</v>
      </c>
      <c r="H437" s="173">
        <v>1</v>
      </c>
      <c r="I437" s="174"/>
      <c r="J437" s="175">
        <f>ROUND(I437*H437,2)</f>
        <v>0</v>
      </c>
      <c r="K437" s="176"/>
      <c r="L437" s="39"/>
      <c r="M437" s="177" t="s">
        <v>1</v>
      </c>
      <c r="N437" s="178" t="s">
        <v>41</v>
      </c>
      <c r="O437" s="77"/>
      <c r="P437" s="179">
        <f>O437*H437</f>
        <v>0</v>
      </c>
      <c r="Q437" s="179">
        <v>0</v>
      </c>
      <c r="R437" s="179">
        <f>Q437*H437</f>
        <v>0</v>
      </c>
      <c r="S437" s="179">
        <v>0</v>
      </c>
      <c r="T437" s="180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181" t="s">
        <v>243</v>
      </c>
      <c r="AT437" s="181" t="s">
        <v>152</v>
      </c>
      <c r="AU437" s="181" t="s">
        <v>86</v>
      </c>
      <c r="AY437" s="19" t="s">
        <v>149</v>
      </c>
      <c r="BE437" s="182">
        <f>IF(N437="základní",J437,0)</f>
        <v>0</v>
      </c>
      <c r="BF437" s="182">
        <f>IF(N437="snížená",J437,0)</f>
        <v>0</v>
      </c>
      <c r="BG437" s="182">
        <f>IF(N437="zákl. přenesená",J437,0)</f>
        <v>0</v>
      </c>
      <c r="BH437" s="182">
        <f>IF(N437="sníž. přenesená",J437,0)</f>
        <v>0</v>
      </c>
      <c r="BI437" s="182">
        <f>IF(N437="nulová",J437,0)</f>
        <v>0</v>
      </c>
      <c r="BJ437" s="19" t="s">
        <v>81</v>
      </c>
      <c r="BK437" s="182">
        <f>ROUND(I437*H437,2)</f>
        <v>0</v>
      </c>
      <c r="BL437" s="19" t="s">
        <v>243</v>
      </c>
      <c r="BM437" s="181" t="s">
        <v>520</v>
      </c>
    </row>
    <row r="438" s="13" customFormat="1">
      <c r="A438" s="13"/>
      <c r="B438" s="183"/>
      <c r="C438" s="13"/>
      <c r="D438" s="184" t="s">
        <v>157</v>
      </c>
      <c r="E438" s="185" t="s">
        <v>1</v>
      </c>
      <c r="F438" s="186" t="s">
        <v>510</v>
      </c>
      <c r="G438" s="13"/>
      <c r="H438" s="185" t="s">
        <v>1</v>
      </c>
      <c r="I438" s="187"/>
      <c r="J438" s="13"/>
      <c r="K438" s="13"/>
      <c r="L438" s="183"/>
      <c r="M438" s="188"/>
      <c r="N438" s="189"/>
      <c r="O438" s="189"/>
      <c r="P438" s="189"/>
      <c r="Q438" s="189"/>
      <c r="R438" s="189"/>
      <c r="S438" s="189"/>
      <c r="T438" s="190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185" t="s">
        <v>157</v>
      </c>
      <c r="AU438" s="185" t="s">
        <v>86</v>
      </c>
      <c r="AV438" s="13" t="s">
        <v>81</v>
      </c>
      <c r="AW438" s="13" t="s">
        <v>32</v>
      </c>
      <c r="AX438" s="13" t="s">
        <v>76</v>
      </c>
      <c r="AY438" s="185" t="s">
        <v>149</v>
      </c>
    </row>
    <row r="439" s="14" customFormat="1">
      <c r="A439" s="14"/>
      <c r="B439" s="191"/>
      <c r="C439" s="14"/>
      <c r="D439" s="184" t="s">
        <v>157</v>
      </c>
      <c r="E439" s="192" t="s">
        <v>1</v>
      </c>
      <c r="F439" s="193" t="s">
        <v>81</v>
      </c>
      <c r="G439" s="14"/>
      <c r="H439" s="194">
        <v>1</v>
      </c>
      <c r="I439" s="195"/>
      <c r="J439" s="14"/>
      <c r="K439" s="14"/>
      <c r="L439" s="191"/>
      <c r="M439" s="196"/>
      <c r="N439" s="197"/>
      <c r="O439" s="197"/>
      <c r="P439" s="197"/>
      <c r="Q439" s="197"/>
      <c r="R439" s="197"/>
      <c r="S439" s="197"/>
      <c r="T439" s="198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192" t="s">
        <v>157</v>
      </c>
      <c r="AU439" s="192" t="s">
        <v>86</v>
      </c>
      <c r="AV439" s="14" t="s">
        <v>86</v>
      </c>
      <c r="AW439" s="14" t="s">
        <v>32</v>
      </c>
      <c r="AX439" s="14" t="s">
        <v>76</v>
      </c>
      <c r="AY439" s="192" t="s">
        <v>149</v>
      </c>
    </row>
    <row r="440" s="15" customFormat="1">
      <c r="A440" s="15"/>
      <c r="B440" s="199"/>
      <c r="C440" s="15"/>
      <c r="D440" s="184" t="s">
        <v>157</v>
      </c>
      <c r="E440" s="200" t="s">
        <v>1</v>
      </c>
      <c r="F440" s="201" t="s">
        <v>160</v>
      </c>
      <c r="G440" s="15"/>
      <c r="H440" s="202">
        <v>1</v>
      </c>
      <c r="I440" s="203"/>
      <c r="J440" s="15"/>
      <c r="K440" s="15"/>
      <c r="L440" s="199"/>
      <c r="M440" s="204"/>
      <c r="N440" s="205"/>
      <c r="O440" s="205"/>
      <c r="P440" s="205"/>
      <c r="Q440" s="205"/>
      <c r="R440" s="205"/>
      <c r="S440" s="205"/>
      <c r="T440" s="206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00" t="s">
        <v>157</v>
      </c>
      <c r="AU440" s="200" t="s">
        <v>86</v>
      </c>
      <c r="AV440" s="15" t="s">
        <v>150</v>
      </c>
      <c r="AW440" s="15" t="s">
        <v>32</v>
      </c>
      <c r="AX440" s="15" t="s">
        <v>81</v>
      </c>
      <c r="AY440" s="200" t="s">
        <v>149</v>
      </c>
    </row>
    <row r="441" s="2" customFormat="1" ht="24.15" customHeight="1">
      <c r="A441" s="38"/>
      <c r="B441" s="168"/>
      <c r="C441" s="169" t="s">
        <v>180</v>
      </c>
      <c r="D441" s="169" t="s">
        <v>152</v>
      </c>
      <c r="E441" s="170" t="s">
        <v>521</v>
      </c>
      <c r="F441" s="171" t="s">
        <v>522</v>
      </c>
      <c r="G441" s="172" t="s">
        <v>299</v>
      </c>
      <c r="H441" s="173">
        <v>1</v>
      </c>
      <c r="I441" s="174"/>
      <c r="J441" s="175">
        <f>ROUND(I441*H441,2)</f>
        <v>0</v>
      </c>
      <c r="K441" s="176"/>
      <c r="L441" s="39"/>
      <c r="M441" s="177" t="s">
        <v>1</v>
      </c>
      <c r="N441" s="178" t="s">
        <v>41</v>
      </c>
      <c r="O441" s="77"/>
      <c r="P441" s="179">
        <f>O441*H441</f>
        <v>0</v>
      </c>
      <c r="Q441" s="179">
        <v>0</v>
      </c>
      <c r="R441" s="179">
        <f>Q441*H441</f>
        <v>0</v>
      </c>
      <c r="S441" s="179">
        <v>0</v>
      </c>
      <c r="T441" s="180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181" t="s">
        <v>243</v>
      </c>
      <c r="AT441" s="181" t="s">
        <v>152</v>
      </c>
      <c r="AU441" s="181" t="s">
        <v>86</v>
      </c>
      <c r="AY441" s="19" t="s">
        <v>149</v>
      </c>
      <c r="BE441" s="182">
        <f>IF(N441="základní",J441,0)</f>
        <v>0</v>
      </c>
      <c r="BF441" s="182">
        <f>IF(N441="snížená",J441,0)</f>
        <v>0</v>
      </c>
      <c r="BG441" s="182">
        <f>IF(N441="zákl. přenesená",J441,0)</f>
        <v>0</v>
      </c>
      <c r="BH441" s="182">
        <f>IF(N441="sníž. přenesená",J441,0)</f>
        <v>0</v>
      </c>
      <c r="BI441" s="182">
        <f>IF(N441="nulová",J441,0)</f>
        <v>0</v>
      </c>
      <c r="BJ441" s="19" t="s">
        <v>81</v>
      </c>
      <c r="BK441" s="182">
        <f>ROUND(I441*H441,2)</f>
        <v>0</v>
      </c>
      <c r="BL441" s="19" t="s">
        <v>243</v>
      </c>
      <c r="BM441" s="181" t="s">
        <v>523</v>
      </c>
    </row>
    <row r="442" s="13" customFormat="1">
      <c r="A442" s="13"/>
      <c r="B442" s="183"/>
      <c r="C442" s="13"/>
      <c r="D442" s="184" t="s">
        <v>157</v>
      </c>
      <c r="E442" s="185" t="s">
        <v>1</v>
      </c>
      <c r="F442" s="186" t="s">
        <v>508</v>
      </c>
      <c r="G442" s="13"/>
      <c r="H442" s="185" t="s">
        <v>1</v>
      </c>
      <c r="I442" s="187"/>
      <c r="J442" s="13"/>
      <c r="K442" s="13"/>
      <c r="L442" s="183"/>
      <c r="M442" s="188"/>
      <c r="N442" s="189"/>
      <c r="O442" s="189"/>
      <c r="P442" s="189"/>
      <c r="Q442" s="189"/>
      <c r="R442" s="189"/>
      <c r="S442" s="189"/>
      <c r="T442" s="190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185" t="s">
        <v>157</v>
      </c>
      <c r="AU442" s="185" t="s">
        <v>86</v>
      </c>
      <c r="AV442" s="13" t="s">
        <v>81</v>
      </c>
      <c r="AW442" s="13" t="s">
        <v>32</v>
      </c>
      <c r="AX442" s="13" t="s">
        <v>76</v>
      </c>
      <c r="AY442" s="185" t="s">
        <v>149</v>
      </c>
    </row>
    <row r="443" s="14" customFormat="1">
      <c r="A443" s="14"/>
      <c r="B443" s="191"/>
      <c r="C443" s="14"/>
      <c r="D443" s="184" t="s">
        <v>157</v>
      </c>
      <c r="E443" s="192" t="s">
        <v>1</v>
      </c>
      <c r="F443" s="193" t="s">
        <v>81</v>
      </c>
      <c r="G443" s="14"/>
      <c r="H443" s="194">
        <v>1</v>
      </c>
      <c r="I443" s="195"/>
      <c r="J443" s="14"/>
      <c r="K443" s="14"/>
      <c r="L443" s="191"/>
      <c r="M443" s="196"/>
      <c r="N443" s="197"/>
      <c r="O443" s="197"/>
      <c r="P443" s="197"/>
      <c r="Q443" s="197"/>
      <c r="R443" s="197"/>
      <c r="S443" s="197"/>
      <c r="T443" s="198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192" t="s">
        <v>157</v>
      </c>
      <c r="AU443" s="192" t="s">
        <v>86</v>
      </c>
      <c r="AV443" s="14" t="s">
        <v>86</v>
      </c>
      <c r="AW443" s="14" t="s">
        <v>32</v>
      </c>
      <c r="AX443" s="14" t="s">
        <v>76</v>
      </c>
      <c r="AY443" s="192" t="s">
        <v>149</v>
      </c>
    </row>
    <row r="444" s="15" customFormat="1">
      <c r="A444" s="15"/>
      <c r="B444" s="199"/>
      <c r="C444" s="15"/>
      <c r="D444" s="184" t="s">
        <v>157</v>
      </c>
      <c r="E444" s="200" t="s">
        <v>1</v>
      </c>
      <c r="F444" s="201" t="s">
        <v>160</v>
      </c>
      <c r="G444" s="15"/>
      <c r="H444" s="202">
        <v>1</v>
      </c>
      <c r="I444" s="203"/>
      <c r="J444" s="15"/>
      <c r="K444" s="15"/>
      <c r="L444" s="199"/>
      <c r="M444" s="204"/>
      <c r="N444" s="205"/>
      <c r="O444" s="205"/>
      <c r="P444" s="205"/>
      <c r="Q444" s="205"/>
      <c r="R444" s="205"/>
      <c r="S444" s="205"/>
      <c r="T444" s="206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00" t="s">
        <v>157</v>
      </c>
      <c r="AU444" s="200" t="s">
        <v>86</v>
      </c>
      <c r="AV444" s="15" t="s">
        <v>150</v>
      </c>
      <c r="AW444" s="15" t="s">
        <v>32</v>
      </c>
      <c r="AX444" s="15" t="s">
        <v>81</v>
      </c>
      <c r="AY444" s="200" t="s">
        <v>149</v>
      </c>
    </row>
    <row r="445" s="2" customFormat="1" ht="16.5" customHeight="1">
      <c r="A445" s="38"/>
      <c r="B445" s="168"/>
      <c r="C445" s="212" t="s">
        <v>524</v>
      </c>
      <c r="D445" s="212" t="s">
        <v>251</v>
      </c>
      <c r="E445" s="213" t="s">
        <v>525</v>
      </c>
      <c r="F445" s="214" t="s">
        <v>526</v>
      </c>
      <c r="G445" s="215" t="s">
        <v>84</v>
      </c>
      <c r="H445" s="216">
        <v>2.4319999999999999</v>
      </c>
      <c r="I445" s="217"/>
      <c r="J445" s="218">
        <f>ROUND(I445*H445,2)</f>
        <v>0</v>
      </c>
      <c r="K445" s="219"/>
      <c r="L445" s="220"/>
      <c r="M445" s="221" t="s">
        <v>1</v>
      </c>
      <c r="N445" s="222" t="s">
        <v>41</v>
      </c>
      <c r="O445" s="77"/>
      <c r="P445" s="179">
        <f>O445*H445</f>
        <v>0</v>
      </c>
      <c r="Q445" s="179">
        <v>0.016</v>
      </c>
      <c r="R445" s="179">
        <f>Q445*H445</f>
        <v>0.038912000000000002</v>
      </c>
      <c r="S445" s="179">
        <v>0</v>
      </c>
      <c r="T445" s="180">
        <f>S445*H445</f>
        <v>0</v>
      </c>
      <c r="U445" s="38"/>
      <c r="V445" s="38"/>
      <c r="W445" s="38"/>
      <c r="X445" s="38"/>
      <c r="Y445" s="38"/>
      <c r="Z445" s="38"/>
      <c r="AA445" s="38"/>
      <c r="AB445" s="38"/>
      <c r="AC445" s="38"/>
      <c r="AD445" s="38"/>
      <c r="AE445" s="38"/>
      <c r="AR445" s="181" t="s">
        <v>350</v>
      </c>
      <c r="AT445" s="181" t="s">
        <v>251</v>
      </c>
      <c r="AU445" s="181" t="s">
        <v>86</v>
      </c>
      <c r="AY445" s="19" t="s">
        <v>149</v>
      </c>
      <c r="BE445" s="182">
        <f>IF(N445="základní",J445,0)</f>
        <v>0</v>
      </c>
      <c r="BF445" s="182">
        <f>IF(N445="snížená",J445,0)</f>
        <v>0</v>
      </c>
      <c r="BG445" s="182">
        <f>IF(N445="zákl. přenesená",J445,0)</f>
        <v>0</v>
      </c>
      <c r="BH445" s="182">
        <f>IF(N445="sníž. přenesená",J445,0)</f>
        <v>0</v>
      </c>
      <c r="BI445" s="182">
        <f>IF(N445="nulová",J445,0)</f>
        <v>0</v>
      </c>
      <c r="BJ445" s="19" t="s">
        <v>81</v>
      </c>
      <c r="BK445" s="182">
        <f>ROUND(I445*H445,2)</f>
        <v>0</v>
      </c>
      <c r="BL445" s="19" t="s">
        <v>243</v>
      </c>
      <c r="BM445" s="181" t="s">
        <v>527</v>
      </c>
    </row>
    <row r="446" s="13" customFormat="1">
      <c r="A446" s="13"/>
      <c r="B446" s="183"/>
      <c r="C446" s="13"/>
      <c r="D446" s="184" t="s">
        <v>157</v>
      </c>
      <c r="E446" s="185" t="s">
        <v>1</v>
      </c>
      <c r="F446" s="186" t="s">
        <v>508</v>
      </c>
      <c r="G446" s="13"/>
      <c r="H446" s="185" t="s">
        <v>1</v>
      </c>
      <c r="I446" s="187"/>
      <c r="J446" s="13"/>
      <c r="K446" s="13"/>
      <c r="L446" s="183"/>
      <c r="M446" s="188"/>
      <c r="N446" s="189"/>
      <c r="O446" s="189"/>
      <c r="P446" s="189"/>
      <c r="Q446" s="189"/>
      <c r="R446" s="189"/>
      <c r="S446" s="189"/>
      <c r="T446" s="190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185" t="s">
        <v>157</v>
      </c>
      <c r="AU446" s="185" t="s">
        <v>86</v>
      </c>
      <c r="AV446" s="13" t="s">
        <v>81</v>
      </c>
      <c r="AW446" s="13" t="s">
        <v>32</v>
      </c>
      <c r="AX446" s="13" t="s">
        <v>76</v>
      </c>
      <c r="AY446" s="185" t="s">
        <v>149</v>
      </c>
    </row>
    <row r="447" s="14" customFormat="1">
      <c r="A447" s="14"/>
      <c r="B447" s="191"/>
      <c r="C447" s="14"/>
      <c r="D447" s="184" t="s">
        <v>157</v>
      </c>
      <c r="E447" s="192" t="s">
        <v>1</v>
      </c>
      <c r="F447" s="193" t="s">
        <v>528</v>
      </c>
      <c r="G447" s="14"/>
      <c r="H447" s="194">
        <v>1.661</v>
      </c>
      <c r="I447" s="195"/>
      <c r="J447" s="14"/>
      <c r="K447" s="14"/>
      <c r="L447" s="191"/>
      <c r="M447" s="196"/>
      <c r="N447" s="197"/>
      <c r="O447" s="197"/>
      <c r="P447" s="197"/>
      <c r="Q447" s="197"/>
      <c r="R447" s="197"/>
      <c r="S447" s="197"/>
      <c r="T447" s="198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192" t="s">
        <v>157</v>
      </c>
      <c r="AU447" s="192" t="s">
        <v>86</v>
      </c>
      <c r="AV447" s="14" t="s">
        <v>86</v>
      </c>
      <c r="AW447" s="14" t="s">
        <v>32</v>
      </c>
      <c r="AX447" s="14" t="s">
        <v>76</v>
      </c>
      <c r="AY447" s="192" t="s">
        <v>149</v>
      </c>
    </row>
    <row r="448" s="13" customFormat="1">
      <c r="A448" s="13"/>
      <c r="B448" s="183"/>
      <c r="C448" s="13"/>
      <c r="D448" s="184" t="s">
        <v>157</v>
      </c>
      <c r="E448" s="185" t="s">
        <v>1</v>
      </c>
      <c r="F448" s="186" t="s">
        <v>510</v>
      </c>
      <c r="G448" s="13"/>
      <c r="H448" s="185" t="s">
        <v>1</v>
      </c>
      <c r="I448" s="187"/>
      <c r="J448" s="13"/>
      <c r="K448" s="13"/>
      <c r="L448" s="183"/>
      <c r="M448" s="188"/>
      <c r="N448" s="189"/>
      <c r="O448" s="189"/>
      <c r="P448" s="189"/>
      <c r="Q448" s="189"/>
      <c r="R448" s="189"/>
      <c r="S448" s="189"/>
      <c r="T448" s="190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185" t="s">
        <v>157</v>
      </c>
      <c r="AU448" s="185" t="s">
        <v>86</v>
      </c>
      <c r="AV448" s="13" t="s">
        <v>81</v>
      </c>
      <c r="AW448" s="13" t="s">
        <v>32</v>
      </c>
      <c r="AX448" s="13" t="s">
        <v>76</v>
      </c>
      <c r="AY448" s="185" t="s">
        <v>149</v>
      </c>
    </row>
    <row r="449" s="14" customFormat="1">
      <c r="A449" s="14"/>
      <c r="B449" s="191"/>
      <c r="C449" s="14"/>
      <c r="D449" s="184" t="s">
        <v>157</v>
      </c>
      <c r="E449" s="192" t="s">
        <v>1</v>
      </c>
      <c r="F449" s="193" t="s">
        <v>529</v>
      </c>
      <c r="G449" s="14"/>
      <c r="H449" s="194">
        <v>0.55000000000000004</v>
      </c>
      <c r="I449" s="195"/>
      <c r="J449" s="14"/>
      <c r="K449" s="14"/>
      <c r="L449" s="191"/>
      <c r="M449" s="196"/>
      <c r="N449" s="197"/>
      <c r="O449" s="197"/>
      <c r="P449" s="197"/>
      <c r="Q449" s="197"/>
      <c r="R449" s="197"/>
      <c r="S449" s="197"/>
      <c r="T449" s="198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192" t="s">
        <v>157</v>
      </c>
      <c r="AU449" s="192" t="s">
        <v>86</v>
      </c>
      <c r="AV449" s="14" t="s">
        <v>86</v>
      </c>
      <c r="AW449" s="14" t="s">
        <v>32</v>
      </c>
      <c r="AX449" s="14" t="s">
        <v>76</v>
      </c>
      <c r="AY449" s="192" t="s">
        <v>149</v>
      </c>
    </row>
    <row r="450" s="15" customFormat="1">
      <c r="A450" s="15"/>
      <c r="B450" s="199"/>
      <c r="C450" s="15"/>
      <c r="D450" s="184" t="s">
        <v>157</v>
      </c>
      <c r="E450" s="200" t="s">
        <v>1</v>
      </c>
      <c r="F450" s="201" t="s">
        <v>160</v>
      </c>
      <c r="G450" s="15"/>
      <c r="H450" s="202">
        <v>2.2110000000000003</v>
      </c>
      <c r="I450" s="203"/>
      <c r="J450" s="15"/>
      <c r="K450" s="15"/>
      <c r="L450" s="199"/>
      <c r="M450" s="204"/>
      <c r="N450" s="205"/>
      <c r="O450" s="205"/>
      <c r="P450" s="205"/>
      <c r="Q450" s="205"/>
      <c r="R450" s="205"/>
      <c r="S450" s="205"/>
      <c r="T450" s="206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00" t="s">
        <v>157</v>
      </c>
      <c r="AU450" s="200" t="s">
        <v>86</v>
      </c>
      <c r="AV450" s="15" t="s">
        <v>150</v>
      </c>
      <c r="AW450" s="15" t="s">
        <v>32</v>
      </c>
      <c r="AX450" s="15" t="s">
        <v>81</v>
      </c>
      <c r="AY450" s="200" t="s">
        <v>149</v>
      </c>
    </row>
    <row r="451" s="14" customFormat="1">
      <c r="A451" s="14"/>
      <c r="B451" s="191"/>
      <c r="C451" s="14"/>
      <c r="D451" s="184" t="s">
        <v>157</v>
      </c>
      <c r="E451" s="14"/>
      <c r="F451" s="193" t="s">
        <v>530</v>
      </c>
      <c r="G451" s="14"/>
      <c r="H451" s="194">
        <v>2.4319999999999999</v>
      </c>
      <c r="I451" s="195"/>
      <c r="J451" s="14"/>
      <c r="K451" s="14"/>
      <c r="L451" s="191"/>
      <c r="M451" s="196"/>
      <c r="N451" s="197"/>
      <c r="O451" s="197"/>
      <c r="P451" s="197"/>
      <c r="Q451" s="197"/>
      <c r="R451" s="197"/>
      <c r="S451" s="197"/>
      <c r="T451" s="198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192" t="s">
        <v>157</v>
      </c>
      <c r="AU451" s="192" t="s">
        <v>86</v>
      </c>
      <c r="AV451" s="14" t="s">
        <v>86</v>
      </c>
      <c r="AW451" s="14" t="s">
        <v>3</v>
      </c>
      <c r="AX451" s="14" t="s">
        <v>81</v>
      </c>
      <c r="AY451" s="192" t="s">
        <v>149</v>
      </c>
    </row>
    <row r="452" s="2" customFormat="1" ht="24.15" customHeight="1">
      <c r="A452" s="38"/>
      <c r="B452" s="168"/>
      <c r="C452" s="169" t="s">
        <v>256</v>
      </c>
      <c r="D452" s="169" t="s">
        <v>152</v>
      </c>
      <c r="E452" s="170" t="s">
        <v>531</v>
      </c>
      <c r="F452" s="171" t="s">
        <v>532</v>
      </c>
      <c r="G452" s="172" t="s">
        <v>84</v>
      </c>
      <c r="H452" s="173">
        <v>2.2109999999999999</v>
      </c>
      <c r="I452" s="174"/>
      <c r="J452" s="175">
        <f>ROUND(I452*H452,2)</f>
        <v>0</v>
      </c>
      <c r="K452" s="176"/>
      <c r="L452" s="39"/>
      <c r="M452" s="177" t="s">
        <v>1</v>
      </c>
      <c r="N452" s="178" t="s">
        <v>41</v>
      </c>
      <c r="O452" s="77"/>
      <c r="P452" s="179">
        <f>O452*H452</f>
        <v>0</v>
      </c>
      <c r="Q452" s="179">
        <v>0</v>
      </c>
      <c r="R452" s="179">
        <f>Q452*H452</f>
        <v>0</v>
      </c>
      <c r="S452" s="179">
        <v>0.02</v>
      </c>
      <c r="T452" s="180">
        <f>S452*H452</f>
        <v>0.044219999999999995</v>
      </c>
      <c r="U452" s="38"/>
      <c r="V452" s="38"/>
      <c r="W452" s="38"/>
      <c r="X452" s="38"/>
      <c r="Y452" s="38"/>
      <c r="Z452" s="38"/>
      <c r="AA452" s="38"/>
      <c r="AB452" s="38"/>
      <c r="AC452" s="38"/>
      <c r="AD452" s="38"/>
      <c r="AE452" s="38"/>
      <c r="AR452" s="181" t="s">
        <v>243</v>
      </c>
      <c r="AT452" s="181" t="s">
        <v>152</v>
      </c>
      <c r="AU452" s="181" t="s">
        <v>86</v>
      </c>
      <c r="AY452" s="19" t="s">
        <v>149</v>
      </c>
      <c r="BE452" s="182">
        <f>IF(N452="základní",J452,0)</f>
        <v>0</v>
      </c>
      <c r="BF452" s="182">
        <f>IF(N452="snížená",J452,0)</f>
        <v>0</v>
      </c>
      <c r="BG452" s="182">
        <f>IF(N452="zákl. přenesená",J452,0)</f>
        <v>0</v>
      </c>
      <c r="BH452" s="182">
        <f>IF(N452="sníž. přenesená",J452,0)</f>
        <v>0</v>
      </c>
      <c r="BI452" s="182">
        <f>IF(N452="nulová",J452,0)</f>
        <v>0</v>
      </c>
      <c r="BJ452" s="19" t="s">
        <v>81</v>
      </c>
      <c r="BK452" s="182">
        <f>ROUND(I452*H452,2)</f>
        <v>0</v>
      </c>
      <c r="BL452" s="19" t="s">
        <v>243</v>
      </c>
      <c r="BM452" s="181" t="s">
        <v>533</v>
      </c>
    </row>
    <row r="453" s="13" customFormat="1">
      <c r="A453" s="13"/>
      <c r="B453" s="183"/>
      <c r="C453" s="13"/>
      <c r="D453" s="184" t="s">
        <v>157</v>
      </c>
      <c r="E453" s="185" t="s">
        <v>1</v>
      </c>
      <c r="F453" s="186" t="s">
        <v>534</v>
      </c>
      <c r="G453" s="13"/>
      <c r="H453" s="185" t="s">
        <v>1</v>
      </c>
      <c r="I453" s="187"/>
      <c r="J453" s="13"/>
      <c r="K453" s="13"/>
      <c r="L453" s="183"/>
      <c r="M453" s="188"/>
      <c r="N453" s="189"/>
      <c r="O453" s="189"/>
      <c r="P453" s="189"/>
      <c r="Q453" s="189"/>
      <c r="R453" s="189"/>
      <c r="S453" s="189"/>
      <c r="T453" s="190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185" t="s">
        <v>157</v>
      </c>
      <c r="AU453" s="185" t="s">
        <v>86</v>
      </c>
      <c r="AV453" s="13" t="s">
        <v>81</v>
      </c>
      <c r="AW453" s="13" t="s">
        <v>32</v>
      </c>
      <c r="AX453" s="13" t="s">
        <v>76</v>
      </c>
      <c r="AY453" s="185" t="s">
        <v>149</v>
      </c>
    </row>
    <row r="454" s="14" customFormat="1">
      <c r="A454" s="14"/>
      <c r="B454" s="191"/>
      <c r="C454" s="14"/>
      <c r="D454" s="184" t="s">
        <v>157</v>
      </c>
      <c r="E454" s="192" t="s">
        <v>1</v>
      </c>
      <c r="F454" s="193" t="s">
        <v>528</v>
      </c>
      <c r="G454" s="14"/>
      <c r="H454" s="194">
        <v>1.661</v>
      </c>
      <c r="I454" s="195"/>
      <c r="J454" s="14"/>
      <c r="K454" s="14"/>
      <c r="L454" s="191"/>
      <c r="M454" s="196"/>
      <c r="N454" s="197"/>
      <c r="O454" s="197"/>
      <c r="P454" s="197"/>
      <c r="Q454" s="197"/>
      <c r="R454" s="197"/>
      <c r="S454" s="197"/>
      <c r="T454" s="198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192" t="s">
        <v>157</v>
      </c>
      <c r="AU454" s="192" t="s">
        <v>86</v>
      </c>
      <c r="AV454" s="14" t="s">
        <v>86</v>
      </c>
      <c r="AW454" s="14" t="s">
        <v>32</v>
      </c>
      <c r="AX454" s="14" t="s">
        <v>76</v>
      </c>
      <c r="AY454" s="192" t="s">
        <v>149</v>
      </c>
    </row>
    <row r="455" s="14" customFormat="1">
      <c r="A455" s="14"/>
      <c r="B455" s="191"/>
      <c r="C455" s="14"/>
      <c r="D455" s="184" t="s">
        <v>157</v>
      </c>
      <c r="E455" s="192" t="s">
        <v>1</v>
      </c>
      <c r="F455" s="193" t="s">
        <v>529</v>
      </c>
      <c r="G455" s="14"/>
      <c r="H455" s="194">
        <v>0.55000000000000004</v>
      </c>
      <c r="I455" s="195"/>
      <c r="J455" s="14"/>
      <c r="K455" s="14"/>
      <c r="L455" s="191"/>
      <c r="M455" s="196"/>
      <c r="N455" s="197"/>
      <c r="O455" s="197"/>
      <c r="P455" s="197"/>
      <c r="Q455" s="197"/>
      <c r="R455" s="197"/>
      <c r="S455" s="197"/>
      <c r="T455" s="19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192" t="s">
        <v>157</v>
      </c>
      <c r="AU455" s="192" t="s">
        <v>86</v>
      </c>
      <c r="AV455" s="14" t="s">
        <v>86</v>
      </c>
      <c r="AW455" s="14" t="s">
        <v>32</v>
      </c>
      <c r="AX455" s="14" t="s">
        <v>76</v>
      </c>
      <c r="AY455" s="192" t="s">
        <v>149</v>
      </c>
    </row>
    <row r="456" s="15" customFormat="1">
      <c r="A456" s="15"/>
      <c r="B456" s="199"/>
      <c r="C456" s="15"/>
      <c r="D456" s="184" t="s">
        <v>157</v>
      </c>
      <c r="E456" s="200" t="s">
        <v>1</v>
      </c>
      <c r="F456" s="201" t="s">
        <v>160</v>
      </c>
      <c r="G456" s="15"/>
      <c r="H456" s="202">
        <v>2.2109999999999999</v>
      </c>
      <c r="I456" s="203"/>
      <c r="J456" s="15"/>
      <c r="K456" s="15"/>
      <c r="L456" s="199"/>
      <c r="M456" s="204"/>
      <c r="N456" s="205"/>
      <c r="O456" s="205"/>
      <c r="P456" s="205"/>
      <c r="Q456" s="205"/>
      <c r="R456" s="205"/>
      <c r="S456" s="205"/>
      <c r="T456" s="206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00" t="s">
        <v>157</v>
      </c>
      <c r="AU456" s="200" t="s">
        <v>86</v>
      </c>
      <c r="AV456" s="15" t="s">
        <v>150</v>
      </c>
      <c r="AW456" s="15" t="s">
        <v>32</v>
      </c>
      <c r="AX456" s="15" t="s">
        <v>81</v>
      </c>
      <c r="AY456" s="200" t="s">
        <v>149</v>
      </c>
    </row>
    <row r="457" s="2" customFormat="1" ht="24.15" customHeight="1">
      <c r="A457" s="38"/>
      <c r="B457" s="168"/>
      <c r="C457" s="169" t="s">
        <v>535</v>
      </c>
      <c r="D457" s="169" t="s">
        <v>152</v>
      </c>
      <c r="E457" s="170" t="s">
        <v>536</v>
      </c>
      <c r="F457" s="171" t="s">
        <v>537</v>
      </c>
      <c r="G457" s="172" t="s">
        <v>453</v>
      </c>
      <c r="H457" s="173"/>
      <c r="I457" s="174"/>
      <c r="J457" s="175">
        <f>ROUND(I457*H457,2)</f>
        <v>0</v>
      </c>
      <c r="K457" s="176"/>
      <c r="L457" s="39"/>
      <c r="M457" s="177" t="s">
        <v>1</v>
      </c>
      <c r="N457" s="178" t="s">
        <v>41</v>
      </c>
      <c r="O457" s="77"/>
      <c r="P457" s="179">
        <f>O457*H457</f>
        <v>0</v>
      </c>
      <c r="Q457" s="179">
        <v>0</v>
      </c>
      <c r="R457" s="179">
        <f>Q457*H457</f>
        <v>0</v>
      </c>
      <c r="S457" s="179">
        <v>0</v>
      </c>
      <c r="T457" s="180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181" t="s">
        <v>243</v>
      </c>
      <c r="AT457" s="181" t="s">
        <v>152</v>
      </c>
      <c r="AU457" s="181" t="s">
        <v>86</v>
      </c>
      <c r="AY457" s="19" t="s">
        <v>149</v>
      </c>
      <c r="BE457" s="182">
        <f>IF(N457="základní",J457,0)</f>
        <v>0</v>
      </c>
      <c r="BF457" s="182">
        <f>IF(N457="snížená",J457,0)</f>
        <v>0</v>
      </c>
      <c r="BG457" s="182">
        <f>IF(N457="zákl. přenesená",J457,0)</f>
        <v>0</v>
      </c>
      <c r="BH457" s="182">
        <f>IF(N457="sníž. přenesená",J457,0)</f>
        <v>0</v>
      </c>
      <c r="BI457" s="182">
        <f>IF(N457="nulová",J457,0)</f>
        <v>0</v>
      </c>
      <c r="BJ457" s="19" t="s">
        <v>81</v>
      </c>
      <c r="BK457" s="182">
        <f>ROUND(I457*H457,2)</f>
        <v>0</v>
      </c>
      <c r="BL457" s="19" t="s">
        <v>243</v>
      </c>
      <c r="BM457" s="181" t="s">
        <v>538</v>
      </c>
    </row>
    <row r="458" s="12" customFormat="1" ht="22.8" customHeight="1">
      <c r="A458" s="12"/>
      <c r="B458" s="156"/>
      <c r="C458" s="12"/>
      <c r="D458" s="157" t="s">
        <v>75</v>
      </c>
      <c r="E458" s="166" t="s">
        <v>539</v>
      </c>
      <c r="F458" s="166" t="s">
        <v>540</v>
      </c>
      <c r="G458" s="12"/>
      <c r="H458" s="12"/>
      <c r="I458" s="159"/>
      <c r="J458" s="167">
        <f>BK458</f>
        <v>0</v>
      </c>
      <c r="K458" s="12"/>
      <c r="L458" s="156"/>
      <c r="M458" s="160"/>
      <c r="N458" s="161"/>
      <c r="O458" s="161"/>
      <c r="P458" s="162">
        <f>SUM(P459:P498)</f>
        <v>0</v>
      </c>
      <c r="Q458" s="161"/>
      <c r="R458" s="162">
        <f>SUM(R459:R498)</f>
        <v>0.94418994000000001</v>
      </c>
      <c r="S458" s="161"/>
      <c r="T458" s="163">
        <f>SUM(T459:T498)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157" t="s">
        <v>86</v>
      </c>
      <c r="AT458" s="164" t="s">
        <v>75</v>
      </c>
      <c r="AU458" s="164" t="s">
        <v>81</v>
      </c>
      <c r="AY458" s="157" t="s">
        <v>149</v>
      </c>
      <c r="BK458" s="165">
        <f>SUM(BK459:BK498)</f>
        <v>0</v>
      </c>
    </row>
    <row r="459" s="2" customFormat="1" ht="16.5" customHeight="1">
      <c r="A459" s="38"/>
      <c r="B459" s="168"/>
      <c r="C459" s="169" t="s">
        <v>541</v>
      </c>
      <c r="D459" s="169" t="s">
        <v>152</v>
      </c>
      <c r="E459" s="170" t="s">
        <v>542</v>
      </c>
      <c r="F459" s="171" t="s">
        <v>543</v>
      </c>
      <c r="G459" s="172" t="s">
        <v>84</v>
      </c>
      <c r="H459" s="173">
        <v>25.07</v>
      </c>
      <c r="I459" s="174"/>
      <c r="J459" s="175">
        <f>ROUND(I459*H459,2)</f>
        <v>0</v>
      </c>
      <c r="K459" s="176"/>
      <c r="L459" s="39"/>
      <c r="M459" s="177" t="s">
        <v>1</v>
      </c>
      <c r="N459" s="178" t="s">
        <v>41</v>
      </c>
      <c r="O459" s="77"/>
      <c r="P459" s="179">
        <f>O459*H459</f>
        <v>0</v>
      </c>
      <c r="Q459" s="179">
        <v>0</v>
      </c>
      <c r="R459" s="179">
        <f>Q459*H459</f>
        <v>0</v>
      </c>
      <c r="S459" s="179">
        <v>0</v>
      </c>
      <c r="T459" s="180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181" t="s">
        <v>243</v>
      </c>
      <c r="AT459" s="181" t="s">
        <v>152</v>
      </c>
      <c r="AU459" s="181" t="s">
        <v>86</v>
      </c>
      <c r="AY459" s="19" t="s">
        <v>149</v>
      </c>
      <c r="BE459" s="182">
        <f>IF(N459="základní",J459,0)</f>
        <v>0</v>
      </c>
      <c r="BF459" s="182">
        <f>IF(N459="snížená",J459,0)</f>
        <v>0</v>
      </c>
      <c r="BG459" s="182">
        <f>IF(N459="zákl. přenesená",J459,0)</f>
        <v>0</v>
      </c>
      <c r="BH459" s="182">
        <f>IF(N459="sníž. přenesená",J459,0)</f>
        <v>0</v>
      </c>
      <c r="BI459" s="182">
        <f>IF(N459="nulová",J459,0)</f>
        <v>0</v>
      </c>
      <c r="BJ459" s="19" t="s">
        <v>81</v>
      </c>
      <c r="BK459" s="182">
        <f>ROUND(I459*H459,2)</f>
        <v>0</v>
      </c>
      <c r="BL459" s="19" t="s">
        <v>243</v>
      </c>
      <c r="BM459" s="181" t="s">
        <v>544</v>
      </c>
    </row>
    <row r="460" s="14" customFormat="1">
      <c r="A460" s="14"/>
      <c r="B460" s="191"/>
      <c r="C460" s="14"/>
      <c r="D460" s="184" t="s">
        <v>157</v>
      </c>
      <c r="E460" s="192" t="s">
        <v>1</v>
      </c>
      <c r="F460" s="193" t="s">
        <v>545</v>
      </c>
      <c r="G460" s="14"/>
      <c r="H460" s="194">
        <v>25.07</v>
      </c>
      <c r="I460" s="195"/>
      <c r="J460" s="14"/>
      <c r="K460" s="14"/>
      <c r="L460" s="191"/>
      <c r="M460" s="196"/>
      <c r="N460" s="197"/>
      <c r="O460" s="197"/>
      <c r="P460" s="197"/>
      <c r="Q460" s="197"/>
      <c r="R460" s="197"/>
      <c r="S460" s="197"/>
      <c r="T460" s="198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T460" s="192" t="s">
        <v>157</v>
      </c>
      <c r="AU460" s="192" t="s">
        <v>86</v>
      </c>
      <c r="AV460" s="14" t="s">
        <v>86</v>
      </c>
      <c r="AW460" s="14" t="s">
        <v>32</v>
      </c>
      <c r="AX460" s="14" t="s">
        <v>76</v>
      </c>
      <c r="AY460" s="192" t="s">
        <v>149</v>
      </c>
    </row>
    <row r="461" s="15" customFormat="1">
      <c r="A461" s="15"/>
      <c r="B461" s="199"/>
      <c r="C461" s="15"/>
      <c r="D461" s="184" t="s">
        <v>157</v>
      </c>
      <c r="E461" s="200" t="s">
        <v>1</v>
      </c>
      <c r="F461" s="201" t="s">
        <v>160</v>
      </c>
      <c r="G461" s="15"/>
      <c r="H461" s="202">
        <v>25.07</v>
      </c>
      <c r="I461" s="203"/>
      <c r="J461" s="15"/>
      <c r="K461" s="15"/>
      <c r="L461" s="199"/>
      <c r="M461" s="204"/>
      <c r="N461" s="205"/>
      <c r="O461" s="205"/>
      <c r="P461" s="205"/>
      <c r="Q461" s="205"/>
      <c r="R461" s="205"/>
      <c r="S461" s="205"/>
      <c r="T461" s="206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00" t="s">
        <v>157</v>
      </c>
      <c r="AU461" s="200" t="s">
        <v>86</v>
      </c>
      <c r="AV461" s="15" t="s">
        <v>150</v>
      </c>
      <c r="AW461" s="15" t="s">
        <v>32</v>
      </c>
      <c r="AX461" s="15" t="s">
        <v>81</v>
      </c>
      <c r="AY461" s="200" t="s">
        <v>149</v>
      </c>
    </row>
    <row r="462" s="2" customFormat="1">
      <c r="A462" s="38"/>
      <c r="B462" s="39"/>
      <c r="C462" s="38"/>
      <c r="D462" s="184" t="s">
        <v>188</v>
      </c>
      <c r="E462" s="38"/>
      <c r="F462" s="207" t="s">
        <v>546</v>
      </c>
      <c r="G462" s="38"/>
      <c r="H462" s="38"/>
      <c r="I462" s="38"/>
      <c r="J462" s="38"/>
      <c r="K462" s="38"/>
      <c r="L462" s="39"/>
      <c r="M462" s="208"/>
      <c r="N462" s="209"/>
      <c r="O462" s="77"/>
      <c r="P462" s="77"/>
      <c r="Q462" s="77"/>
      <c r="R462" s="77"/>
      <c r="S462" s="77"/>
      <c r="T462" s="78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U462" s="19" t="s">
        <v>86</v>
      </c>
    </row>
    <row r="463" s="2" customFormat="1">
      <c r="A463" s="38"/>
      <c r="B463" s="39"/>
      <c r="C463" s="38"/>
      <c r="D463" s="184" t="s">
        <v>188</v>
      </c>
      <c r="E463" s="38"/>
      <c r="F463" s="210" t="s">
        <v>547</v>
      </c>
      <c r="G463" s="38"/>
      <c r="H463" s="211">
        <v>0</v>
      </c>
      <c r="I463" s="38"/>
      <c r="J463" s="38"/>
      <c r="K463" s="38"/>
      <c r="L463" s="39"/>
      <c r="M463" s="208"/>
      <c r="N463" s="209"/>
      <c r="O463" s="77"/>
      <c r="P463" s="77"/>
      <c r="Q463" s="77"/>
      <c r="R463" s="77"/>
      <c r="S463" s="77"/>
      <c r="T463" s="78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U463" s="19" t="s">
        <v>86</v>
      </c>
    </row>
    <row r="464" s="2" customFormat="1">
      <c r="A464" s="38"/>
      <c r="B464" s="39"/>
      <c r="C464" s="38"/>
      <c r="D464" s="184" t="s">
        <v>188</v>
      </c>
      <c r="E464" s="38"/>
      <c r="F464" s="210" t="s">
        <v>191</v>
      </c>
      <c r="G464" s="38"/>
      <c r="H464" s="211">
        <v>0</v>
      </c>
      <c r="I464" s="38"/>
      <c r="J464" s="38"/>
      <c r="K464" s="38"/>
      <c r="L464" s="39"/>
      <c r="M464" s="208"/>
      <c r="N464" s="209"/>
      <c r="O464" s="77"/>
      <c r="P464" s="77"/>
      <c r="Q464" s="77"/>
      <c r="R464" s="77"/>
      <c r="S464" s="77"/>
      <c r="T464" s="78"/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U464" s="19" t="s">
        <v>86</v>
      </c>
    </row>
    <row r="465" s="2" customFormat="1">
      <c r="A465" s="38"/>
      <c r="B465" s="39"/>
      <c r="C465" s="38"/>
      <c r="D465" s="184" t="s">
        <v>188</v>
      </c>
      <c r="E465" s="38"/>
      <c r="F465" s="210" t="s">
        <v>85</v>
      </c>
      <c r="G465" s="38"/>
      <c r="H465" s="211">
        <v>25.07</v>
      </c>
      <c r="I465" s="38"/>
      <c r="J465" s="38"/>
      <c r="K465" s="38"/>
      <c r="L465" s="39"/>
      <c r="M465" s="208"/>
      <c r="N465" s="209"/>
      <c r="O465" s="77"/>
      <c r="P465" s="77"/>
      <c r="Q465" s="77"/>
      <c r="R465" s="77"/>
      <c r="S465" s="77"/>
      <c r="T465" s="7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U465" s="19" t="s">
        <v>86</v>
      </c>
    </row>
    <row r="466" s="2" customFormat="1">
      <c r="A466" s="38"/>
      <c r="B466" s="39"/>
      <c r="C466" s="38"/>
      <c r="D466" s="184" t="s">
        <v>188</v>
      </c>
      <c r="E466" s="38"/>
      <c r="F466" s="210" t="s">
        <v>160</v>
      </c>
      <c r="G466" s="38"/>
      <c r="H466" s="211">
        <v>25.07</v>
      </c>
      <c r="I466" s="38"/>
      <c r="J466" s="38"/>
      <c r="K466" s="38"/>
      <c r="L466" s="39"/>
      <c r="M466" s="208"/>
      <c r="N466" s="209"/>
      <c r="O466" s="77"/>
      <c r="P466" s="77"/>
      <c r="Q466" s="77"/>
      <c r="R466" s="77"/>
      <c r="S466" s="77"/>
      <c r="T466" s="78"/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U466" s="19" t="s">
        <v>86</v>
      </c>
    </row>
    <row r="467" s="2" customFormat="1" ht="16.5" customHeight="1">
      <c r="A467" s="38"/>
      <c r="B467" s="168"/>
      <c r="C467" s="169" t="s">
        <v>548</v>
      </c>
      <c r="D467" s="169" t="s">
        <v>152</v>
      </c>
      <c r="E467" s="170" t="s">
        <v>549</v>
      </c>
      <c r="F467" s="171" t="s">
        <v>550</v>
      </c>
      <c r="G467" s="172" t="s">
        <v>84</v>
      </c>
      <c r="H467" s="173">
        <v>25.07</v>
      </c>
      <c r="I467" s="174"/>
      <c r="J467" s="175">
        <f>ROUND(I467*H467,2)</f>
        <v>0</v>
      </c>
      <c r="K467" s="176"/>
      <c r="L467" s="39"/>
      <c r="M467" s="177" t="s">
        <v>1</v>
      </c>
      <c r="N467" s="178" t="s">
        <v>41</v>
      </c>
      <c r="O467" s="77"/>
      <c r="P467" s="179">
        <f>O467*H467</f>
        <v>0</v>
      </c>
      <c r="Q467" s="179">
        <v>0.00029999999999999997</v>
      </c>
      <c r="R467" s="179">
        <f>Q467*H467</f>
        <v>0.007520999999999999</v>
      </c>
      <c r="S467" s="179">
        <v>0</v>
      </c>
      <c r="T467" s="180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181" t="s">
        <v>243</v>
      </c>
      <c r="AT467" s="181" t="s">
        <v>152</v>
      </c>
      <c r="AU467" s="181" t="s">
        <v>86</v>
      </c>
      <c r="AY467" s="19" t="s">
        <v>149</v>
      </c>
      <c r="BE467" s="182">
        <f>IF(N467="základní",J467,0)</f>
        <v>0</v>
      </c>
      <c r="BF467" s="182">
        <f>IF(N467="snížená",J467,0)</f>
        <v>0</v>
      </c>
      <c r="BG467" s="182">
        <f>IF(N467="zákl. přenesená",J467,0)</f>
        <v>0</v>
      </c>
      <c r="BH467" s="182">
        <f>IF(N467="sníž. přenesená",J467,0)</f>
        <v>0</v>
      </c>
      <c r="BI467" s="182">
        <f>IF(N467="nulová",J467,0)</f>
        <v>0</v>
      </c>
      <c r="BJ467" s="19" t="s">
        <v>81</v>
      </c>
      <c r="BK467" s="182">
        <f>ROUND(I467*H467,2)</f>
        <v>0</v>
      </c>
      <c r="BL467" s="19" t="s">
        <v>243</v>
      </c>
      <c r="BM467" s="181" t="s">
        <v>551</v>
      </c>
    </row>
    <row r="468" s="14" customFormat="1">
      <c r="A468" s="14"/>
      <c r="B468" s="191"/>
      <c r="C468" s="14"/>
      <c r="D468" s="184" t="s">
        <v>157</v>
      </c>
      <c r="E468" s="192" t="s">
        <v>1</v>
      </c>
      <c r="F468" s="193" t="s">
        <v>545</v>
      </c>
      <c r="G468" s="14"/>
      <c r="H468" s="194">
        <v>25.07</v>
      </c>
      <c r="I468" s="195"/>
      <c r="J468" s="14"/>
      <c r="K468" s="14"/>
      <c r="L468" s="191"/>
      <c r="M468" s="196"/>
      <c r="N468" s="197"/>
      <c r="O468" s="197"/>
      <c r="P468" s="197"/>
      <c r="Q468" s="197"/>
      <c r="R468" s="197"/>
      <c r="S468" s="197"/>
      <c r="T468" s="19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192" t="s">
        <v>157</v>
      </c>
      <c r="AU468" s="192" t="s">
        <v>86</v>
      </c>
      <c r="AV468" s="14" t="s">
        <v>86</v>
      </c>
      <c r="AW468" s="14" t="s">
        <v>32</v>
      </c>
      <c r="AX468" s="14" t="s">
        <v>76</v>
      </c>
      <c r="AY468" s="192" t="s">
        <v>149</v>
      </c>
    </row>
    <row r="469" s="15" customFormat="1">
      <c r="A469" s="15"/>
      <c r="B469" s="199"/>
      <c r="C469" s="15"/>
      <c r="D469" s="184" t="s">
        <v>157</v>
      </c>
      <c r="E469" s="200" t="s">
        <v>1</v>
      </c>
      <c r="F469" s="201" t="s">
        <v>160</v>
      </c>
      <c r="G469" s="15"/>
      <c r="H469" s="202">
        <v>25.07</v>
      </c>
      <c r="I469" s="203"/>
      <c r="J469" s="15"/>
      <c r="K469" s="15"/>
      <c r="L469" s="199"/>
      <c r="M469" s="204"/>
      <c r="N469" s="205"/>
      <c r="O469" s="205"/>
      <c r="P469" s="205"/>
      <c r="Q469" s="205"/>
      <c r="R469" s="205"/>
      <c r="S469" s="205"/>
      <c r="T469" s="206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00" t="s">
        <v>157</v>
      </c>
      <c r="AU469" s="200" t="s">
        <v>86</v>
      </c>
      <c r="AV469" s="15" t="s">
        <v>150</v>
      </c>
      <c r="AW469" s="15" t="s">
        <v>32</v>
      </c>
      <c r="AX469" s="15" t="s">
        <v>81</v>
      </c>
      <c r="AY469" s="200" t="s">
        <v>149</v>
      </c>
    </row>
    <row r="470" s="2" customFormat="1">
      <c r="A470" s="38"/>
      <c r="B470" s="39"/>
      <c r="C470" s="38"/>
      <c r="D470" s="184" t="s">
        <v>188</v>
      </c>
      <c r="E470" s="38"/>
      <c r="F470" s="207" t="s">
        <v>546</v>
      </c>
      <c r="G470" s="38"/>
      <c r="H470" s="38"/>
      <c r="I470" s="38"/>
      <c r="J470" s="38"/>
      <c r="K470" s="38"/>
      <c r="L470" s="39"/>
      <c r="M470" s="208"/>
      <c r="N470" s="209"/>
      <c r="O470" s="77"/>
      <c r="P470" s="77"/>
      <c r="Q470" s="77"/>
      <c r="R470" s="77"/>
      <c r="S470" s="77"/>
      <c r="T470" s="7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U470" s="19" t="s">
        <v>86</v>
      </c>
    </row>
    <row r="471" s="2" customFormat="1">
      <c r="A471" s="38"/>
      <c r="B471" s="39"/>
      <c r="C471" s="38"/>
      <c r="D471" s="184" t="s">
        <v>188</v>
      </c>
      <c r="E471" s="38"/>
      <c r="F471" s="210" t="s">
        <v>547</v>
      </c>
      <c r="G471" s="38"/>
      <c r="H471" s="211">
        <v>0</v>
      </c>
      <c r="I471" s="38"/>
      <c r="J471" s="38"/>
      <c r="K471" s="38"/>
      <c r="L471" s="39"/>
      <c r="M471" s="208"/>
      <c r="N471" s="209"/>
      <c r="O471" s="77"/>
      <c r="P471" s="77"/>
      <c r="Q471" s="77"/>
      <c r="R471" s="77"/>
      <c r="S471" s="77"/>
      <c r="T471" s="78"/>
      <c r="U471" s="38"/>
      <c r="V471" s="38"/>
      <c r="W471" s="38"/>
      <c r="X471" s="38"/>
      <c r="Y471" s="38"/>
      <c r="Z471" s="38"/>
      <c r="AA471" s="38"/>
      <c r="AB471" s="38"/>
      <c r="AC471" s="38"/>
      <c r="AD471" s="38"/>
      <c r="AE471" s="38"/>
      <c r="AU471" s="19" t="s">
        <v>86</v>
      </c>
    </row>
    <row r="472" s="2" customFormat="1">
      <c r="A472" s="38"/>
      <c r="B472" s="39"/>
      <c r="C472" s="38"/>
      <c r="D472" s="184" t="s">
        <v>188</v>
      </c>
      <c r="E472" s="38"/>
      <c r="F472" s="210" t="s">
        <v>191</v>
      </c>
      <c r="G472" s="38"/>
      <c r="H472" s="211">
        <v>0</v>
      </c>
      <c r="I472" s="38"/>
      <c r="J472" s="38"/>
      <c r="K472" s="38"/>
      <c r="L472" s="39"/>
      <c r="M472" s="208"/>
      <c r="N472" s="209"/>
      <c r="O472" s="77"/>
      <c r="P472" s="77"/>
      <c r="Q472" s="77"/>
      <c r="R472" s="77"/>
      <c r="S472" s="77"/>
      <c r="T472" s="78"/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U472" s="19" t="s">
        <v>86</v>
      </c>
    </row>
    <row r="473" s="2" customFormat="1">
      <c r="A473" s="38"/>
      <c r="B473" s="39"/>
      <c r="C473" s="38"/>
      <c r="D473" s="184" t="s">
        <v>188</v>
      </c>
      <c r="E473" s="38"/>
      <c r="F473" s="210" t="s">
        <v>85</v>
      </c>
      <c r="G473" s="38"/>
      <c r="H473" s="211">
        <v>25.07</v>
      </c>
      <c r="I473" s="38"/>
      <c r="J473" s="38"/>
      <c r="K473" s="38"/>
      <c r="L473" s="39"/>
      <c r="M473" s="208"/>
      <c r="N473" s="209"/>
      <c r="O473" s="77"/>
      <c r="P473" s="77"/>
      <c r="Q473" s="77"/>
      <c r="R473" s="77"/>
      <c r="S473" s="77"/>
      <c r="T473" s="7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U473" s="19" t="s">
        <v>86</v>
      </c>
    </row>
    <row r="474" s="2" customFormat="1">
      <c r="A474" s="38"/>
      <c r="B474" s="39"/>
      <c r="C474" s="38"/>
      <c r="D474" s="184" t="s">
        <v>188</v>
      </c>
      <c r="E474" s="38"/>
      <c r="F474" s="210" t="s">
        <v>160</v>
      </c>
      <c r="G474" s="38"/>
      <c r="H474" s="211">
        <v>25.07</v>
      </c>
      <c r="I474" s="38"/>
      <c r="J474" s="38"/>
      <c r="K474" s="38"/>
      <c r="L474" s="39"/>
      <c r="M474" s="208"/>
      <c r="N474" s="209"/>
      <c r="O474" s="77"/>
      <c r="P474" s="77"/>
      <c r="Q474" s="77"/>
      <c r="R474" s="77"/>
      <c r="S474" s="77"/>
      <c r="T474" s="78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U474" s="19" t="s">
        <v>86</v>
      </c>
    </row>
    <row r="475" s="2" customFormat="1" ht="33" customHeight="1">
      <c r="A475" s="38"/>
      <c r="B475" s="168"/>
      <c r="C475" s="169" t="s">
        <v>552</v>
      </c>
      <c r="D475" s="169" t="s">
        <v>152</v>
      </c>
      <c r="E475" s="170" t="s">
        <v>553</v>
      </c>
      <c r="F475" s="171" t="s">
        <v>554</v>
      </c>
      <c r="G475" s="172" t="s">
        <v>84</v>
      </c>
      <c r="H475" s="173">
        <v>25.07</v>
      </c>
      <c r="I475" s="174"/>
      <c r="J475" s="175">
        <f>ROUND(I475*H475,2)</f>
        <v>0</v>
      </c>
      <c r="K475" s="176"/>
      <c r="L475" s="39"/>
      <c r="M475" s="177" t="s">
        <v>1</v>
      </c>
      <c r="N475" s="178" t="s">
        <v>41</v>
      </c>
      <c r="O475" s="77"/>
      <c r="P475" s="179">
        <f>O475*H475</f>
        <v>0</v>
      </c>
      <c r="Q475" s="179">
        <v>0.0090299999999999998</v>
      </c>
      <c r="R475" s="179">
        <f>Q475*H475</f>
        <v>0.2263821</v>
      </c>
      <c r="S475" s="179">
        <v>0</v>
      </c>
      <c r="T475" s="180">
        <f>S475*H475</f>
        <v>0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181" t="s">
        <v>243</v>
      </c>
      <c r="AT475" s="181" t="s">
        <v>152</v>
      </c>
      <c r="AU475" s="181" t="s">
        <v>86</v>
      </c>
      <c r="AY475" s="19" t="s">
        <v>149</v>
      </c>
      <c r="BE475" s="182">
        <f>IF(N475="základní",J475,0)</f>
        <v>0</v>
      </c>
      <c r="BF475" s="182">
        <f>IF(N475="snížená",J475,0)</f>
        <v>0</v>
      </c>
      <c r="BG475" s="182">
        <f>IF(N475="zákl. přenesená",J475,0)</f>
        <v>0</v>
      </c>
      <c r="BH475" s="182">
        <f>IF(N475="sníž. přenesená",J475,0)</f>
        <v>0</v>
      </c>
      <c r="BI475" s="182">
        <f>IF(N475="nulová",J475,0)</f>
        <v>0</v>
      </c>
      <c r="BJ475" s="19" t="s">
        <v>81</v>
      </c>
      <c r="BK475" s="182">
        <f>ROUND(I475*H475,2)</f>
        <v>0</v>
      </c>
      <c r="BL475" s="19" t="s">
        <v>243</v>
      </c>
      <c r="BM475" s="181" t="s">
        <v>555</v>
      </c>
    </row>
    <row r="476" s="13" customFormat="1">
      <c r="A476" s="13"/>
      <c r="B476" s="183"/>
      <c r="C476" s="13"/>
      <c r="D476" s="184" t="s">
        <v>157</v>
      </c>
      <c r="E476" s="185" t="s">
        <v>1</v>
      </c>
      <c r="F476" s="186" t="s">
        <v>547</v>
      </c>
      <c r="G476" s="13"/>
      <c r="H476" s="185" t="s">
        <v>1</v>
      </c>
      <c r="I476" s="187"/>
      <c r="J476" s="13"/>
      <c r="K476" s="13"/>
      <c r="L476" s="183"/>
      <c r="M476" s="188"/>
      <c r="N476" s="189"/>
      <c r="O476" s="189"/>
      <c r="P476" s="189"/>
      <c r="Q476" s="189"/>
      <c r="R476" s="189"/>
      <c r="S476" s="189"/>
      <c r="T476" s="190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185" t="s">
        <v>157</v>
      </c>
      <c r="AU476" s="185" t="s">
        <v>86</v>
      </c>
      <c r="AV476" s="13" t="s">
        <v>81</v>
      </c>
      <c r="AW476" s="13" t="s">
        <v>32</v>
      </c>
      <c r="AX476" s="13" t="s">
        <v>76</v>
      </c>
      <c r="AY476" s="185" t="s">
        <v>149</v>
      </c>
    </row>
    <row r="477" s="13" customFormat="1">
      <c r="A477" s="13"/>
      <c r="B477" s="183"/>
      <c r="C477" s="13"/>
      <c r="D477" s="184" t="s">
        <v>157</v>
      </c>
      <c r="E477" s="185" t="s">
        <v>1</v>
      </c>
      <c r="F477" s="186" t="s">
        <v>191</v>
      </c>
      <c r="G477" s="13"/>
      <c r="H477" s="185" t="s">
        <v>1</v>
      </c>
      <c r="I477" s="187"/>
      <c r="J477" s="13"/>
      <c r="K477" s="13"/>
      <c r="L477" s="183"/>
      <c r="M477" s="188"/>
      <c r="N477" s="189"/>
      <c r="O477" s="189"/>
      <c r="P477" s="189"/>
      <c r="Q477" s="189"/>
      <c r="R477" s="189"/>
      <c r="S477" s="189"/>
      <c r="T477" s="190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185" t="s">
        <v>157</v>
      </c>
      <c r="AU477" s="185" t="s">
        <v>86</v>
      </c>
      <c r="AV477" s="13" t="s">
        <v>81</v>
      </c>
      <c r="AW477" s="13" t="s">
        <v>32</v>
      </c>
      <c r="AX477" s="13" t="s">
        <v>76</v>
      </c>
      <c r="AY477" s="185" t="s">
        <v>149</v>
      </c>
    </row>
    <row r="478" s="14" customFormat="1">
      <c r="A478" s="14"/>
      <c r="B478" s="191"/>
      <c r="C478" s="14"/>
      <c r="D478" s="184" t="s">
        <v>157</v>
      </c>
      <c r="E478" s="192" t="s">
        <v>1</v>
      </c>
      <c r="F478" s="193" t="s">
        <v>85</v>
      </c>
      <c r="G478" s="14"/>
      <c r="H478" s="194">
        <v>25.07</v>
      </c>
      <c r="I478" s="195"/>
      <c r="J478" s="14"/>
      <c r="K478" s="14"/>
      <c r="L478" s="191"/>
      <c r="M478" s="196"/>
      <c r="N478" s="197"/>
      <c r="O478" s="197"/>
      <c r="P478" s="197"/>
      <c r="Q478" s="197"/>
      <c r="R478" s="197"/>
      <c r="S478" s="197"/>
      <c r="T478" s="198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192" t="s">
        <v>157</v>
      </c>
      <c r="AU478" s="192" t="s">
        <v>86</v>
      </c>
      <c r="AV478" s="14" t="s">
        <v>86</v>
      </c>
      <c r="AW478" s="14" t="s">
        <v>32</v>
      </c>
      <c r="AX478" s="14" t="s">
        <v>76</v>
      </c>
      <c r="AY478" s="192" t="s">
        <v>149</v>
      </c>
    </row>
    <row r="479" s="15" customFormat="1">
      <c r="A479" s="15"/>
      <c r="B479" s="199"/>
      <c r="C479" s="15"/>
      <c r="D479" s="184" t="s">
        <v>157</v>
      </c>
      <c r="E479" s="200" t="s">
        <v>83</v>
      </c>
      <c r="F479" s="201" t="s">
        <v>160</v>
      </c>
      <c r="G479" s="15"/>
      <c r="H479" s="202">
        <v>25.07</v>
      </c>
      <c r="I479" s="203"/>
      <c r="J479" s="15"/>
      <c r="K479" s="15"/>
      <c r="L479" s="199"/>
      <c r="M479" s="204"/>
      <c r="N479" s="205"/>
      <c r="O479" s="205"/>
      <c r="P479" s="205"/>
      <c r="Q479" s="205"/>
      <c r="R479" s="205"/>
      <c r="S479" s="205"/>
      <c r="T479" s="206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  <c r="AE479" s="15"/>
      <c r="AT479" s="200" t="s">
        <v>157</v>
      </c>
      <c r="AU479" s="200" t="s">
        <v>86</v>
      </c>
      <c r="AV479" s="15" t="s">
        <v>150</v>
      </c>
      <c r="AW479" s="15" t="s">
        <v>32</v>
      </c>
      <c r="AX479" s="15" t="s">
        <v>81</v>
      </c>
      <c r="AY479" s="200" t="s">
        <v>149</v>
      </c>
    </row>
    <row r="480" s="2" customFormat="1" ht="44.25" customHeight="1">
      <c r="A480" s="38"/>
      <c r="B480" s="168"/>
      <c r="C480" s="212" t="s">
        <v>556</v>
      </c>
      <c r="D480" s="212" t="s">
        <v>251</v>
      </c>
      <c r="E480" s="213" t="s">
        <v>557</v>
      </c>
      <c r="F480" s="214" t="s">
        <v>558</v>
      </c>
      <c r="G480" s="215" t="s">
        <v>84</v>
      </c>
      <c r="H480" s="216">
        <v>28.831</v>
      </c>
      <c r="I480" s="217"/>
      <c r="J480" s="218">
        <f>ROUND(I480*H480,2)</f>
        <v>0</v>
      </c>
      <c r="K480" s="219"/>
      <c r="L480" s="220"/>
      <c r="M480" s="221" t="s">
        <v>1</v>
      </c>
      <c r="N480" s="222" t="s">
        <v>41</v>
      </c>
      <c r="O480" s="77"/>
      <c r="P480" s="179">
        <f>O480*H480</f>
        <v>0</v>
      </c>
      <c r="Q480" s="179">
        <v>0.021999999999999999</v>
      </c>
      <c r="R480" s="179">
        <f>Q480*H480</f>
        <v>0.6342819999999999</v>
      </c>
      <c r="S480" s="179">
        <v>0</v>
      </c>
      <c r="T480" s="180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181" t="s">
        <v>350</v>
      </c>
      <c r="AT480" s="181" t="s">
        <v>251</v>
      </c>
      <c r="AU480" s="181" t="s">
        <v>86</v>
      </c>
      <c r="AY480" s="19" t="s">
        <v>149</v>
      </c>
      <c r="BE480" s="182">
        <f>IF(N480="základní",J480,0)</f>
        <v>0</v>
      </c>
      <c r="BF480" s="182">
        <f>IF(N480="snížená",J480,0)</f>
        <v>0</v>
      </c>
      <c r="BG480" s="182">
        <f>IF(N480="zákl. přenesená",J480,0)</f>
        <v>0</v>
      </c>
      <c r="BH480" s="182">
        <f>IF(N480="sníž. přenesená",J480,0)</f>
        <v>0</v>
      </c>
      <c r="BI480" s="182">
        <f>IF(N480="nulová",J480,0)</f>
        <v>0</v>
      </c>
      <c r="BJ480" s="19" t="s">
        <v>81</v>
      </c>
      <c r="BK480" s="182">
        <f>ROUND(I480*H480,2)</f>
        <v>0</v>
      </c>
      <c r="BL480" s="19" t="s">
        <v>243</v>
      </c>
      <c r="BM480" s="181" t="s">
        <v>559</v>
      </c>
    </row>
    <row r="481" s="14" customFormat="1">
      <c r="A481" s="14"/>
      <c r="B481" s="191"/>
      <c r="C481" s="14"/>
      <c r="D481" s="184" t="s">
        <v>157</v>
      </c>
      <c r="E481" s="14"/>
      <c r="F481" s="193" t="s">
        <v>560</v>
      </c>
      <c r="G481" s="14"/>
      <c r="H481" s="194">
        <v>28.831</v>
      </c>
      <c r="I481" s="195"/>
      <c r="J481" s="14"/>
      <c r="K481" s="14"/>
      <c r="L481" s="191"/>
      <c r="M481" s="196"/>
      <c r="N481" s="197"/>
      <c r="O481" s="197"/>
      <c r="P481" s="197"/>
      <c r="Q481" s="197"/>
      <c r="R481" s="197"/>
      <c r="S481" s="197"/>
      <c r="T481" s="198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192" t="s">
        <v>157</v>
      </c>
      <c r="AU481" s="192" t="s">
        <v>86</v>
      </c>
      <c r="AV481" s="14" t="s">
        <v>86</v>
      </c>
      <c r="AW481" s="14" t="s">
        <v>3</v>
      </c>
      <c r="AX481" s="14" t="s">
        <v>81</v>
      </c>
      <c r="AY481" s="192" t="s">
        <v>149</v>
      </c>
    </row>
    <row r="482" s="2" customFormat="1" ht="33" customHeight="1">
      <c r="A482" s="38"/>
      <c r="B482" s="168"/>
      <c r="C482" s="169" t="s">
        <v>561</v>
      </c>
      <c r="D482" s="169" t="s">
        <v>152</v>
      </c>
      <c r="E482" s="170" t="s">
        <v>562</v>
      </c>
      <c r="F482" s="171" t="s">
        <v>563</v>
      </c>
      <c r="G482" s="172" t="s">
        <v>246</v>
      </c>
      <c r="H482" s="173">
        <v>20.170000000000002</v>
      </c>
      <c r="I482" s="174"/>
      <c r="J482" s="175">
        <f>ROUND(I482*H482,2)</f>
        <v>0</v>
      </c>
      <c r="K482" s="176"/>
      <c r="L482" s="39"/>
      <c r="M482" s="177" t="s">
        <v>1</v>
      </c>
      <c r="N482" s="178" t="s">
        <v>41</v>
      </c>
      <c r="O482" s="77"/>
      <c r="P482" s="179">
        <f>O482*H482</f>
        <v>0</v>
      </c>
      <c r="Q482" s="179">
        <v>0.00058</v>
      </c>
      <c r="R482" s="179">
        <f>Q482*H482</f>
        <v>0.011698600000000002</v>
      </c>
      <c r="S482" s="179">
        <v>0</v>
      </c>
      <c r="T482" s="180">
        <f>S482*H482</f>
        <v>0</v>
      </c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R482" s="181" t="s">
        <v>243</v>
      </c>
      <c r="AT482" s="181" t="s">
        <v>152</v>
      </c>
      <c r="AU482" s="181" t="s">
        <v>86</v>
      </c>
      <c r="AY482" s="19" t="s">
        <v>149</v>
      </c>
      <c r="BE482" s="182">
        <f>IF(N482="základní",J482,0)</f>
        <v>0</v>
      </c>
      <c r="BF482" s="182">
        <f>IF(N482="snížená",J482,0)</f>
        <v>0</v>
      </c>
      <c r="BG482" s="182">
        <f>IF(N482="zákl. přenesená",J482,0)</f>
        <v>0</v>
      </c>
      <c r="BH482" s="182">
        <f>IF(N482="sníž. přenesená",J482,0)</f>
        <v>0</v>
      </c>
      <c r="BI482" s="182">
        <f>IF(N482="nulová",J482,0)</f>
        <v>0</v>
      </c>
      <c r="BJ482" s="19" t="s">
        <v>81</v>
      </c>
      <c r="BK482" s="182">
        <f>ROUND(I482*H482,2)</f>
        <v>0</v>
      </c>
      <c r="BL482" s="19" t="s">
        <v>243</v>
      </c>
      <c r="BM482" s="181" t="s">
        <v>564</v>
      </c>
    </row>
    <row r="483" s="13" customFormat="1">
      <c r="A483" s="13"/>
      <c r="B483" s="183"/>
      <c r="C483" s="13"/>
      <c r="D483" s="184" t="s">
        <v>157</v>
      </c>
      <c r="E483" s="185" t="s">
        <v>1</v>
      </c>
      <c r="F483" s="186" t="s">
        <v>565</v>
      </c>
      <c r="G483" s="13"/>
      <c r="H483" s="185" t="s">
        <v>1</v>
      </c>
      <c r="I483" s="187"/>
      <c r="J483" s="13"/>
      <c r="K483" s="13"/>
      <c r="L483" s="183"/>
      <c r="M483" s="188"/>
      <c r="N483" s="189"/>
      <c r="O483" s="189"/>
      <c r="P483" s="189"/>
      <c r="Q483" s="189"/>
      <c r="R483" s="189"/>
      <c r="S483" s="189"/>
      <c r="T483" s="190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185" t="s">
        <v>157</v>
      </c>
      <c r="AU483" s="185" t="s">
        <v>86</v>
      </c>
      <c r="AV483" s="13" t="s">
        <v>81</v>
      </c>
      <c r="AW483" s="13" t="s">
        <v>32</v>
      </c>
      <c r="AX483" s="13" t="s">
        <v>76</v>
      </c>
      <c r="AY483" s="185" t="s">
        <v>149</v>
      </c>
    </row>
    <row r="484" s="14" customFormat="1">
      <c r="A484" s="14"/>
      <c r="B484" s="191"/>
      <c r="C484" s="14"/>
      <c r="D484" s="184" t="s">
        <v>157</v>
      </c>
      <c r="E484" s="192" t="s">
        <v>1</v>
      </c>
      <c r="F484" s="193" t="s">
        <v>566</v>
      </c>
      <c r="G484" s="14"/>
      <c r="H484" s="194">
        <v>20.170000000000002</v>
      </c>
      <c r="I484" s="195"/>
      <c r="J484" s="14"/>
      <c r="K484" s="14"/>
      <c r="L484" s="191"/>
      <c r="M484" s="196"/>
      <c r="N484" s="197"/>
      <c r="O484" s="197"/>
      <c r="P484" s="197"/>
      <c r="Q484" s="197"/>
      <c r="R484" s="197"/>
      <c r="S484" s="197"/>
      <c r="T484" s="19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192" t="s">
        <v>157</v>
      </c>
      <c r="AU484" s="192" t="s">
        <v>86</v>
      </c>
      <c r="AV484" s="14" t="s">
        <v>86</v>
      </c>
      <c r="AW484" s="14" t="s">
        <v>32</v>
      </c>
      <c r="AX484" s="14" t="s">
        <v>76</v>
      </c>
      <c r="AY484" s="192" t="s">
        <v>149</v>
      </c>
    </row>
    <row r="485" s="15" customFormat="1">
      <c r="A485" s="15"/>
      <c r="B485" s="199"/>
      <c r="C485" s="15"/>
      <c r="D485" s="184" t="s">
        <v>157</v>
      </c>
      <c r="E485" s="200" t="s">
        <v>1</v>
      </c>
      <c r="F485" s="201" t="s">
        <v>160</v>
      </c>
      <c r="G485" s="15"/>
      <c r="H485" s="202">
        <v>20.170000000000002</v>
      </c>
      <c r="I485" s="203"/>
      <c r="J485" s="15"/>
      <c r="K485" s="15"/>
      <c r="L485" s="199"/>
      <c r="M485" s="204"/>
      <c r="N485" s="205"/>
      <c r="O485" s="205"/>
      <c r="P485" s="205"/>
      <c r="Q485" s="205"/>
      <c r="R485" s="205"/>
      <c r="S485" s="205"/>
      <c r="T485" s="206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T485" s="200" t="s">
        <v>157</v>
      </c>
      <c r="AU485" s="200" t="s">
        <v>86</v>
      </c>
      <c r="AV485" s="15" t="s">
        <v>150</v>
      </c>
      <c r="AW485" s="15" t="s">
        <v>32</v>
      </c>
      <c r="AX485" s="15" t="s">
        <v>81</v>
      </c>
      <c r="AY485" s="200" t="s">
        <v>149</v>
      </c>
    </row>
    <row r="486" s="2" customFormat="1" ht="24.15" customHeight="1">
      <c r="A486" s="38"/>
      <c r="B486" s="168"/>
      <c r="C486" s="212" t="s">
        <v>567</v>
      </c>
      <c r="D486" s="212" t="s">
        <v>251</v>
      </c>
      <c r="E486" s="213" t="s">
        <v>568</v>
      </c>
      <c r="F486" s="214" t="s">
        <v>569</v>
      </c>
      <c r="G486" s="215" t="s">
        <v>246</v>
      </c>
      <c r="H486" s="216">
        <v>23.196000000000002</v>
      </c>
      <c r="I486" s="217"/>
      <c r="J486" s="218">
        <f>ROUND(I486*H486,2)</f>
        <v>0</v>
      </c>
      <c r="K486" s="219"/>
      <c r="L486" s="220"/>
      <c r="M486" s="221" t="s">
        <v>1</v>
      </c>
      <c r="N486" s="222" t="s">
        <v>41</v>
      </c>
      <c r="O486" s="77"/>
      <c r="P486" s="179">
        <f>O486*H486</f>
        <v>0</v>
      </c>
      <c r="Q486" s="179">
        <v>0.00264</v>
      </c>
      <c r="R486" s="179">
        <f>Q486*H486</f>
        <v>0.061237440000000004</v>
      </c>
      <c r="S486" s="179">
        <v>0</v>
      </c>
      <c r="T486" s="180">
        <f>S486*H486</f>
        <v>0</v>
      </c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R486" s="181" t="s">
        <v>350</v>
      </c>
      <c r="AT486" s="181" t="s">
        <v>251</v>
      </c>
      <c r="AU486" s="181" t="s">
        <v>86</v>
      </c>
      <c r="AY486" s="19" t="s">
        <v>149</v>
      </c>
      <c r="BE486" s="182">
        <f>IF(N486="základní",J486,0)</f>
        <v>0</v>
      </c>
      <c r="BF486" s="182">
        <f>IF(N486="snížená",J486,0)</f>
        <v>0</v>
      </c>
      <c r="BG486" s="182">
        <f>IF(N486="zákl. přenesená",J486,0)</f>
        <v>0</v>
      </c>
      <c r="BH486" s="182">
        <f>IF(N486="sníž. přenesená",J486,0)</f>
        <v>0</v>
      </c>
      <c r="BI486" s="182">
        <f>IF(N486="nulová",J486,0)</f>
        <v>0</v>
      </c>
      <c r="BJ486" s="19" t="s">
        <v>81</v>
      </c>
      <c r="BK486" s="182">
        <f>ROUND(I486*H486,2)</f>
        <v>0</v>
      </c>
      <c r="BL486" s="19" t="s">
        <v>243</v>
      </c>
      <c r="BM486" s="181" t="s">
        <v>570</v>
      </c>
    </row>
    <row r="487" s="14" customFormat="1">
      <c r="A487" s="14"/>
      <c r="B487" s="191"/>
      <c r="C487" s="14"/>
      <c r="D487" s="184" t="s">
        <v>157</v>
      </c>
      <c r="E487" s="14"/>
      <c r="F487" s="193" t="s">
        <v>571</v>
      </c>
      <c r="G487" s="14"/>
      <c r="H487" s="194">
        <v>23.196000000000002</v>
      </c>
      <c r="I487" s="195"/>
      <c r="J487" s="14"/>
      <c r="K487" s="14"/>
      <c r="L487" s="191"/>
      <c r="M487" s="196"/>
      <c r="N487" s="197"/>
      <c r="O487" s="197"/>
      <c r="P487" s="197"/>
      <c r="Q487" s="197"/>
      <c r="R487" s="197"/>
      <c r="S487" s="197"/>
      <c r="T487" s="198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192" t="s">
        <v>157</v>
      </c>
      <c r="AU487" s="192" t="s">
        <v>86</v>
      </c>
      <c r="AV487" s="14" t="s">
        <v>86</v>
      </c>
      <c r="AW487" s="14" t="s">
        <v>3</v>
      </c>
      <c r="AX487" s="14" t="s">
        <v>81</v>
      </c>
      <c r="AY487" s="192" t="s">
        <v>149</v>
      </c>
    </row>
    <row r="488" s="2" customFormat="1" ht="16.5" customHeight="1">
      <c r="A488" s="38"/>
      <c r="B488" s="168"/>
      <c r="C488" s="169" t="s">
        <v>572</v>
      </c>
      <c r="D488" s="169" t="s">
        <v>152</v>
      </c>
      <c r="E488" s="170" t="s">
        <v>573</v>
      </c>
      <c r="F488" s="171" t="s">
        <v>574</v>
      </c>
      <c r="G488" s="172" t="s">
        <v>246</v>
      </c>
      <c r="H488" s="173">
        <v>20.170000000000002</v>
      </c>
      <c r="I488" s="174"/>
      <c r="J488" s="175">
        <f>ROUND(I488*H488,2)</f>
        <v>0</v>
      </c>
      <c r="K488" s="176"/>
      <c r="L488" s="39"/>
      <c r="M488" s="177" t="s">
        <v>1</v>
      </c>
      <c r="N488" s="178" t="s">
        <v>41</v>
      </c>
      <c r="O488" s="77"/>
      <c r="P488" s="179">
        <f>O488*H488</f>
        <v>0</v>
      </c>
      <c r="Q488" s="179">
        <v>9.0000000000000006E-05</v>
      </c>
      <c r="R488" s="179">
        <f>Q488*H488</f>
        <v>0.0018153000000000002</v>
      </c>
      <c r="S488" s="179">
        <v>0</v>
      </c>
      <c r="T488" s="180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181" t="s">
        <v>243</v>
      </c>
      <c r="AT488" s="181" t="s">
        <v>152</v>
      </c>
      <c r="AU488" s="181" t="s">
        <v>86</v>
      </c>
      <c r="AY488" s="19" t="s">
        <v>149</v>
      </c>
      <c r="BE488" s="182">
        <f>IF(N488="základní",J488,0)</f>
        <v>0</v>
      </c>
      <c r="BF488" s="182">
        <f>IF(N488="snížená",J488,0)</f>
        <v>0</v>
      </c>
      <c r="BG488" s="182">
        <f>IF(N488="zákl. přenesená",J488,0)</f>
        <v>0</v>
      </c>
      <c r="BH488" s="182">
        <f>IF(N488="sníž. přenesená",J488,0)</f>
        <v>0</v>
      </c>
      <c r="BI488" s="182">
        <f>IF(N488="nulová",J488,0)</f>
        <v>0</v>
      </c>
      <c r="BJ488" s="19" t="s">
        <v>81</v>
      </c>
      <c r="BK488" s="182">
        <f>ROUND(I488*H488,2)</f>
        <v>0</v>
      </c>
      <c r="BL488" s="19" t="s">
        <v>243</v>
      </c>
      <c r="BM488" s="181" t="s">
        <v>575</v>
      </c>
    </row>
    <row r="489" s="2" customFormat="1" ht="21.75" customHeight="1">
      <c r="A489" s="38"/>
      <c r="B489" s="168"/>
      <c r="C489" s="169" t="s">
        <v>576</v>
      </c>
      <c r="D489" s="169" t="s">
        <v>152</v>
      </c>
      <c r="E489" s="170" t="s">
        <v>577</v>
      </c>
      <c r="F489" s="171" t="s">
        <v>578</v>
      </c>
      <c r="G489" s="172" t="s">
        <v>246</v>
      </c>
      <c r="H489" s="173">
        <v>26</v>
      </c>
      <c r="I489" s="174"/>
      <c r="J489" s="175">
        <f>ROUND(I489*H489,2)</f>
        <v>0</v>
      </c>
      <c r="K489" s="176"/>
      <c r="L489" s="39"/>
      <c r="M489" s="177" t="s">
        <v>1</v>
      </c>
      <c r="N489" s="178" t="s">
        <v>41</v>
      </c>
      <c r="O489" s="77"/>
      <c r="P489" s="179">
        <f>O489*H489</f>
        <v>0</v>
      </c>
      <c r="Q489" s="179">
        <v>0</v>
      </c>
      <c r="R489" s="179">
        <f>Q489*H489</f>
        <v>0</v>
      </c>
      <c r="S489" s="179">
        <v>0</v>
      </c>
      <c r="T489" s="180">
        <f>S489*H489</f>
        <v>0</v>
      </c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R489" s="181" t="s">
        <v>243</v>
      </c>
      <c r="AT489" s="181" t="s">
        <v>152</v>
      </c>
      <c r="AU489" s="181" t="s">
        <v>86</v>
      </c>
      <c r="AY489" s="19" t="s">
        <v>149</v>
      </c>
      <c r="BE489" s="182">
        <f>IF(N489="základní",J489,0)</f>
        <v>0</v>
      </c>
      <c r="BF489" s="182">
        <f>IF(N489="snížená",J489,0)</f>
        <v>0</v>
      </c>
      <c r="BG489" s="182">
        <f>IF(N489="zákl. přenesená",J489,0)</f>
        <v>0</v>
      </c>
      <c r="BH489" s="182">
        <f>IF(N489="sníž. přenesená",J489,0)</f>
        <v>0</v>
      </c>
      <c r="BI489" s="182">
        <f>IF(N489="nulová",J489,0)</f>
        <v>0</v>
      </c>
      <c r="BJ489" s="19" t="s">
        <v>81</v>
      </c>
      <c r="BK489" s="182">
        <f>ROUND(I489*H489,2)</f>
        <v>0</v>
      </c>
      <c r="BL489" s="19" t="s">
        <v>243</v>
      </c>
      <c r="BM489" s="181" t="s">
        <v>579</v>
      </c>
    </row>
    <row r="490" s="2" customFormat="1" ht="24.15" customHeight="1">
      <c r="A490" s="38"/>
      <c r="B490" s="168"/>
      <c r="C490" s="169" t="s">
        <v>580</v>
      </c>
      <c r="D490" s="169" t="s">
        <v>152</v>
      </c>
      <c r="E490" s="170" t="s">
        <v>581</v>
      </c>
      <c r="F490" s="171" t="s">
        <v>582</v>
      </c>
      <c r="G490" s="172" t="s">
        <v>84</v>
      </c>
      <c r="H490" s="173">
        <v>25.07</v>
      </c>
      <c r="I490" s="174"/>
      <c r="J490" s="175">
        <f>ROUND(I490*H490,2)</f>
        <v>0</v>
      </c>
      <c r="K490" s="176"/>
      <c r="L490" s="39"/>
      <c r="M490" s="177" t="s">
        <v>1</v>
      </c>
      <c r="N490" s="178" t="s">
        <v>41</v>
      </c>
      <c r="O490" s="77"/>
      <c r="P490" s="179">
        <f>O490*H490</f>
        <v>0</v>
      </c>
      <c r="Q490" s="179">
        <v>5.0000000000000002E-05</v>
      </c>
      <c r="R490" s="179">
        <f>Q490*H490</f>
        <v>0.0012535000000000001</v>
      </c>
      <c r="S490" s="179">
        <v>0</v>
      </c>
      <c r="T490" s="180">
        <f>S490*H490</f>
        <v>0</v>
      </c>
      <c r="U490" s="38"/>
      <c r="V490" s="38"/>
      <c r="W490" s="38"/>
      <c r="X490" s="38"/>
      <c r="Y490" s="38"/>
      <c r="Z490" s="38"/>
      <c r="AA490" s="38"/>
      <c r="AB490" s="38"/>
      <c r="AC490" s="38"/>
      <c r="AD490" s="38"/>
      <c r="AE490" s="38"/>
      <c r="AR490" s="181" t="s">
        <v>243</v>
      </c>
      <c r="AT490" s="181" t="s">
        <v>152</v>
      </c>
      <c r="AU490" s="181" t="s">
        <v>86</v>
      </c>
      <c r="AY490" s="19" t="s">
        <v>149</v>
      </c>
      <c r="BE490" s="182">
        <f>IF(N490="základní",J490,0)</f>
        <v>0</v>
      </c>
      <c r="BF490" s="182">
        <f>IF(N490="snížená",J490,0)</f>
        <v>0</v>
      </c>
      <c r="BG490" s="182">
        <f>IF(N490="zákl. přenesená",J490,0)</f>
        <v>0</v>
      </c>
      <c r="BH490" s="182">
        <f>IF(N490="sníž. přenesená",J490,0)</f>
        <v>0</v>
      </c>
      <c r="BI490" s="182">
        <f>IF(N490="nulová",J490,0)</f>
        <v>0</v>
      </c>
      <c r="BJ490" s="19" t="s">
        <v>81</v>
      </c>
      <c r="BK490" s="182">
        <f>ROUND(I490*H490,2)</f>
        <v>0</v>
      </c>
      <c r="BL490" s="19" t="s">
        <v>243</v>
      </c>
      <c r="BM490" s="181" t="s">
        <v>583</v>
      </c>
    </row>
    <row r="491" s="14" customFormat="1">
      <c r="A491" s="14"/>
      <c r="B491" s="191"/>
      <c r="C491" s="14"/>
      <c r="D491" s="184" t="s">
        <v>157</v>
      </c>
      <c r="E491" s="192" t="s">
        <v>1</v>
      </c>
      <c r="F491" s="193" t="s">
        <v>545</v>
      </c>
      <c r="G491" s="14"/>
      <c r="H491" s="194">
        <v>25.07</v>
      </c>
      <c r="I491" s="195"/>
      <c r="J491" s="14"/>
      <c r="K491" s="14"/>
      <c r="L491" s="191"/>
      <c r="M491" s="196"/>
      <c r="N491" s="197"/>
      <c r="O491" s="197"/>
      <c r="P491" s="197"/>
      <c r="Q491" s="197"/>
      <c r="R491" s="197"/>
      <c r="S491" s="197"/>
      <c r="T491" s="198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192" t="s">
        <v>157</v>
      </c>
      <c r="AU491" s="192" t="s">
        <v>86</v>
      </c>
      <c r="AV491" s="14" t="s">
        <v>86</v>
      </c>
      <c r="AW491" s="14" t="s">
        <v>32</v>
      </c>
      <c r="AX491" s="14" t="s">
        <v>76</v>
      </c>
      <c r="AY491" s="192" t="s">
        <v>149</v>
      </c>
    </row>
    <row r="492" s="15" customFormat="1">
      <c r="A492" s="15"/>
      <c r="B492" s="199"/>
      <c r="C492" s="15"/>
      <c r="D492" s="184" t="s">
        <v>157</v>
      </c>
      <c r="E492" s="200" t="s">
        <v>1</v>
      </c>
      <c r="F492" s="201" t="s">
        <v>160</v>
      </c>
      <c r="G492" s="15"/>
      <c r="H492" s="202">
        <v>25.07</v>
      </c>
      <c r="I492" s="203"/>
      <c r="J492" s="15"/>
      <c r="K492" s="15"/>
      <c r="L492" s="199"/>
      <c r="M492" s="204"/>
      <c r="N492" s="205"/>
      <c r="O492" s="205"/>
      <c r="P492" s="205"/>
      <c r="Q492" s="205"/>
      <c r="R492" s="205"/>
      <c r="S492" s="205"/>
      <c r="T492" s="206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00" t="s">
        <v>157</v>
      </c>
      <c r="AU492" s="200" t="s">
        <v>86</v>
      </c>
      <c r="AV492" s="15" t="s">
        <v>150</v>
      </c>
      <c r="AW492" s="15" t="s">
        <v>32</v>
      </c>
      <c r="AX492" s="15" t="s">
        <v>81</v>
      </c>
      <c r="AY492" s="200" t="s">
        <v>149</v>
      </c>
    </row>
    <row r="493" s="2" customFormat="1">
      <c r="A493" s="38"/>
      <c r="B493" s="39"/>
      <c r="C493" s="38"/>
      <c r="D493" s="184" t="s">
        <v>188</v>
      </c>
      <c r="E493" s="38"/>
      <c r="F493" s="207" t="s">
        <v>546</v>
      </c>
      <c r="G493" s="38"/>
      <c r="H493" s="38"/>
      <c r="I493" s="38"/>
      <c r="J493" s="38"/>
      <c r="K493" s="38"/>
      <c r="L493" s="39"/>
      <c r="M493" s="208"/>
      <c r="N493" s="209"/>
      <c r="O493" s="77"/>
      <c r="P493" s="77"/>
      <c r="Q493" s="77"/>
      <c r="R493" s="77"/>
      <c r="S493" s="77"/>
      <c r="T493" s="7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U493" s="19" t="s">
        <v>86</v>
      </c>
    </row>
    <row r="494" s="2" customFormat="1">
      <c r="A494" s="38"/>
      <c r="B494" s="39"/>
      <c r="C494" s="38"/>
      <c r="D494" s="184" t="s">
        <v>188</v>
      </c>
      <c r="E494" s="38"/>
      <c r="F494" s="210" t="s">
        <v>547</v>
      </c>
      <c r="G494" s="38"/>
      <c r="H494" s="211">
        <v>0</v>
      </c>
      <c r="I494" s="38"/>
      <c r="J494" s="38"/>
      <c r="K494" s="38"/>
      <c r="L494" s="39"/>
      <c r="M494" s="208"/>
      <c r="N494" s="209"/>
      <c r="O494" s="77"/>
      <c r="P494" s="77"/>
      <c r="Q494" s="77"/>
      <c r="R494" s="77"/>
      <c r="S494" s="77"/>
      <c r="T494" s="78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U494" s="19" t="s">
        <v>86</v>
      </c>
    </row>
    <row r="495" s="2" customFormat="1">
      <c r="A495" s="38"/>
      <c r="B495" s="39"/>
      <c r="C495" s="38"/>
      <c r="D495" s="184" t="s">
        <v>188</v>
      </c>
      <c r="E495" s="38"/>
      <c r="F495" s="210" t="s">
        <v>191</v>
      </c>
      <c r="G495" s="38"/>
      <c r="H495" s="211">
        <v>0</v>
      </c>
      <c r="I495" s="38"/>
      <c r="J495" s="38"/>
      <c r="K495" s="38"/>
      <c r="L495" s="39"/>
      <c r="M495" s="208"/>
      <c r="N495" s="209"/>
      <c r="O495" s="77"/>
      <c r="P495" s="77"/>
      <c r="Q495" s="77"/>
      <c r="R495" s="77"/>
      <c r="S495" s="77"/>
      <c r="T495" s="78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U495" s="19" t="s">
        <v>86</v>
      </c>
    </row>
    <row r="496" s="2" customFormat="1">
      <c r="A496" s="38"/>
      <c r="B496" s="39"/>
      <c r="C496" s="38"/>
      <c r="D496" s="184" t="s">
        <v>188</v>
      </c>
      <c r="E496" s="38"/>
      <c r="F496" s="210" t="s">
        <v>85</v>
      </c>
      <c r="G496" s="38"/>
      <c r="H496" s="211">
        <v>25.07</v>
      </c>
      <c r="I496" s="38"/>
      <c r="J496" s="38"/>
      <c r="K496" s="38"/>
      <c r="L496" s="39"/>
      <c r="M496" s="208"/>
      <c r="N496" s="209"/>
      <c r="O496" s="77"/>
      <c r="P496" s="77"/>
      <c r="Q496" s="77"/>
      <c r="R496" s="77"/>
      <c r="S496" s="77"/>
      <c r="T496" s="7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U496" s="19" t="s">
        <v>86</v>
      </c>
    </row>
    <row r="497" s="2" customFormat="1">
      <c r="A497" s="38"/>
      <c r="B497" s="39"/>
      <c r="C497" s="38"/>
      <c r="D497" s="184" t="s">
        <v>188</v>
      </c>
      <c r="E497" s="38"/>
      <c r="F497" s="210" t="s">
        <v>160</v>
      </c>
      <c r="G497" s="38"/>
      <c r="H497" s="211">
        <v>25.07</v>
      </c>
      <c r="I497" s="38"/>
      <c r="J497" s="38"/>
      <c r="K497" s="38"/>
      <c r="L497" s="39"/>
      <c r="M497" s="208"/>
      <c r="N497" s="209"/>
      <c r="O497" s="77"/>
      <c r="P497" s="77"/>
      <c r="Q497" s="77"/>
      <c r="R497" s="77"/>
      <c r="S497" s="77"/>
      <c r="T497" s="78"/>
      <c r="U497" s="38"/>
      <c r="V497" s="38"/>
      <c r="W497" s="38"/>
      <c r="X497" s="38"/>
      <c r="Y497" s="38"/>
      <c r="Z497" s="38"/>
      <c r="AA497" s="38"/>
      <c r="AB497" s="38"/>
      <c r="AC497" s="38"/>
      <c r="AD497" s="38"/>
      <c r="AE497" s="38"/>
      <c r="AU497" s="19" t="s">
        <v>86</v>
      </c>
    </row>
    <row r="498" s="2" customFormat="1" ht="24.15" customHeight="1">
      <c r="A498" s="38"/>
      <c r="B498" s="168"/>
      <c r="C498" s="169" t="s">
        <v>584</v>
      </c>
      <c r="D498" s="169" t="s">
        <v>152</v>
      </c>
      <c r="E498" s="170" t="s">
        <v>585</v>
      </c>
      <c r="F498" s="171" t="s">
        <v>586</v>
      </c>
      <c r="G498" s="172" t="s">
        <v>453</v>
      </c>
      <c r="H498" s="173"/>
      <c r="I498" s="174"/>
      <c r="J498" s="175">
        <f>ROUND(I498*H498,2)</f>
        <v>0</v>
      </c>
      <c r="K498" s="176"/>
      <c r="L498" s="39"/>
      <c r="M498" s="177" t="s">
        <v>1</v>
      </c>
      <c r="N498" s="178" t="s">
        <v>41</v>
      </c>
      <c r="O498" s="77"/>
      <c r="P498" s="179">
        <f>O498*H498</f>
        <v>0</v>
      </c>
      <c r="Q498" s="179">
        <v>0</v>
      </c>
      <c r="R498" s="179">
        <f>Q498*H498</f>
        <v>0</v>
      </c>
      <c r="S498" s="179">
        <v>0</v>
      </c>
      <c r="T498" s="180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181" t="s">
        <v>243</v>
      </c>
      <c r="AT498" s="181" t="s">
        <v>152</v>
      </c>
      <c r="AU498" s="181" t="s">
        <v>86</v>
      </c>
      <c r="AY498" s="19" t="s">
        <v>149</v>
      </c>
      <c r="BE498" s="182">
        <f>IF(N498="základní",J498,0)</f>
        <v>0</v>
      </c>
      <c r="BF498" s="182">
        <f>IF(N498="snížená",J498,0)</f>
        <v>0</v>
      </c>
      <c r="BG498" s="182">
        <f>IF(N498="zákl. přenesená",J498,0)</f>
        <v>0</v>
      </c>
      <c r="BH498" s="182">
        <f>IF(N498="sníž. přenesená",J498,0)</f>
        <v>0</v>
      </c>
      <c r="BI498" s="182">
        <f>IF(N498="nulová",J498,0)</f>
        <v>0</v>
      </c>
      <c r="BJ498" s="19" t="s">
        <v>81</v>
      </c>
      <c r="BK498" s="182">
        <f>ROUND(I498*H498,2)</f>
        <v>0</v>
      </c>
      <c r="BL498" s="19" t="s">
        <v>243</v>
      </c>
      <c r="BM498" s="181" t="s">
        <v>587</v>
      </c>
    </row>
    <row r="499" s="12" customFormat="1" ht="22.8" customHeight="1">
      <c r="A499" s="12"/>
      <c r="B499" s="156"/>
      <c r="C499" s="12"/>
      <c r="D499" s="157" t="s">
        <v>75</v>
      </c>
      <c r="E499" s="166" t="s">
        <v>588</v>
      </c>
      <c r="F499" s="166" t="s">
        <v>589</v>
      </c>
      <c r="G499" s="12"/>
      <c r="H499" s="12"/>
      <c r="I499" s="159"/>
      <c r="J499" s="167">
        <f>BK499</f>
        <v>0</v>
      </c>
      <c r="K499" s="12"/>
      <c r="L499" s="156"/>
      <c r="M499" s="160"/>
      <c r="N499" s="161"/>
      <c r="O499" s="161"/>
      <c r="P499" s="162">
        <f>SUM(P500:P606)</f>
        <v>0</v>
      </c>
      <c r="Q499" s="161"/>
      <c r="R499" s="162">
        <f>SUM(R500:R606)</f>
        <v>2.6832850000000006</v>
      </c>
      <c r="S499" s="161"/>
      <c r="T499" s="163">
        <f>SUM(T500:T606)</f>
        <v>0</v>
      </c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R499" s="157" t="s">
        <v>86</v>
      </c>
      <c r="AT499" s="164" t="s">
        <v>75</v>
      </c>
      <c r="AU499" s="164" t="s">
        <v>81</v>
      </c>
      <c r="AY499" s="157" t="s">
        <v>149</v>
      </c>
      <c r="BK499" s="165">
        <f>SUM(BK500:BK606)</f>
        <v>0</v>
      </c>
    </row>
    <row r="500" s="2" customFormat="1" ht="16.5" customHeight="1">
      <c r="A500" s="38"/>
      <c r="B500" s="168"/>
      <c r="C500" s="169" t="s">
        <v>590</v>
      </c>
      <c r="D500" s="169" t="s">
        <v>152</v>
      </c>
      <c r="E500" s="170" t="s">
        <v>591</v>
      </c>
      <c r="F500" s="171" t="s">
        <v>592</v>
      </c>
      <c r="G500" s="172" t="s">
        <v>84</v>
      </c>
      <c r="H500" s="173">
        <v>35.453000000000003</v>
      </c>
      <c r="I500" s="174"/>
      <c r="J500" s="175">
        <f>ROUND(I500*H500,2)</f>
        <v>0</v>
      </c>
      <c r="K500" s="176"/>
      <c r="L500" s="39"/>
      <c r="M500" s="177" t="s">
        <v>1</v>
      </c>
      <c r="N500" s="178" t="s">
        <v>41</v>
      </c>
      <c r="O500" s="77"/>
      <c r="P500" s="179">
        <f>O500*H500</f>
        <v>0</v>
      </c>
      <c r="Q500" s="179">
        <v>0.0050000000000000001</v>
      </c>
      <c r="R500" s="179">
        <f>Q500*H500</f>
        <v>0.17726500000000001</v>
      </c>
      <c r="S500" s="179">
        <v>0</v>
      </c>
      <c r="T500" s="180">
        <f>S500*H500</f>
        <v>0</v>
      </c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R500" s="181" t="s">
        <v>243</v>
      </c>
      <c r="AT500" s="181" t="s">
        <v>152</v>
      </c>
      <c r="AU500" s="181" t="s">
        <v>86</v>
      </c>
      <c r="AY500" s="19" t="s">
        <v>149</v>
      </c>
      <c r="BE500" s="182">
        <f>IF(N500="základní",J500,0)</f>
        <v>0</v>
      </c>
      <c r="BF500" s="182">
        <f>IF(N500="snížená",J500,0)</f>
        <v>0</v>
      </c>
      <c r="BG500" s="182">
        <f>IF(N500="zákl. přenesená",J500,0)</f>
        <v>0</v>
      </c>
      <c r="BH500" s="182">
        <f>IF(N500="sníž. přenesená",J500,0)</f>
        <v>0</v>
      </c>
      <c r="BI500" s="182">
        <f>IF(N500="nulová",J500,0)</f>
        <v>0</v>
      </c>
      <c r="BJ500" s="19" t="s">
        <v>81</v>
      </c>
      <c r="BK500" s="182">
        <f>ROUND(I500*H500,2)</f>
        <v>0</v>
      </c>
      <c r="BL500" s="19" t="s">
        <v>243</v>
      </c>
      <c r="BM500" s="181" t="s">
        <v>593</v>
      </c>
    </row>
    <row r="501" s="13" customFormat="1">
      <c r="A501" s="13"/>
      <c r="B501" s="183"/>
      <c r="C501" s="13"/>
      <c r="D501" s="184" t="s">
        <v>157</v>
      </c>
      <c r="E501" s="185" t="s">
        <v>1</v>
      </c>
      <c r="F501" s="186" t="s">
        <v>594</v>
      </c>
      <c r="G501" s="13"/>
      <c r="H501" s="185" t="s">
        <v>1</v>
      </c>
      <c r="I501" s="187"/>
      <c r="J501" s="13"/>
      <c r="K501" s="13"/>
      <c r="L501" s="183"/>
      <c r="M501" s="188"/>
      <c r="N501" s="189"/>
      <c r="O501" s="189"/>
      <c r="P501" s="189"/>
      <c r="Q501" s="189"/>
      <c r="R501" s="189"/>
      <c r="S501" s="189"/>
      <c r="T501" s="190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185" t="s">
        <v>157</v>
      </c>
      <c r="AU501" s="185" t="s">
        <v>86</v>
      </c>
      <c r="AV501" s="13" t="s">
        <v>81</v>
      </c>
      <c r="AW501" s="13" t="s">
        <v>32</v>
      </c>
      <c r="AX501" s="13" t="s">
        <v>76</v>
      </c>
      <c r="AY501" s="185" t="s">
        <v>149</v>
      </c>
    </row>
    <row r="502" s="13" customFormat="1">
      <c r="A502" s="13"/>
      <c r="B502" s="183"/>
      <c r="C502" s="13"/>
      <c r="D502" s="184" t="s">
        <v>157</v>
      </c>
      <c r="E502" s="185" t="s">
        <v>1</v>
      </c>
      <c r="F502" s="186" t="s">
        <v>595</v>
      </c>
      <c r="G502" s="13"/>
      <c r="H502" s="185" t="s">
        <v>1</v>
      </c>
      <c r="I502" s="187"/>
      <c r="J502" s="13"/>
      <c r="K502" s="13"/>
      <c r="L502" s="183"/>
      <c r="M502" s="188"/>
      <c r="N502" s="189"/>
      <c r="O502" s="189"/>
      <c r="P502" s="189"/>
      <c r="Q502" s="189"/>
      <c r="R502" s="189"/>
      <c r="S502" s="189"/>
      <c r="T502" s="190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185" t="s">
        <v>157</v>
      </c>
      <c r="AU502" s="185" t="s">
        <v>86</v>
      </c>
      <c r="AV502" s="13" t="s">
        <v>81</v>
      </c>
      <c r="AW502" s="13" t="s">
        <v>32</v>
      </c>
      <c r="AX502" s="13" t="s">
        <v>76</v>
      </c>
      <c r="AY502" s="185" t="s">
        <v>149</v>
      </c>
    </row>
    <row r="503" s="14" customFormat="1">
      <c r="A503" s="14"/>
      <c r="B503" s="191"/>
      <c r="C503" s="14"/>
      <c r="D503" s="184" t="s">
        <v>157</v>
      </c>
      <c r="E503" s="192" t="s">
        <v>1</v>
      </c>
      <c r="F503" s="193" t="s">
        <v>596</v>
      </c>
      <c r="G503" s="14"/>
      <c r="H503" s="194">
        <v>7.3929999999999998</v>
      </c>
      <c r="I503" s="195"/>
      <c r="J503" s="14"/>
      <c r="K503" s="14"/>
      <c r="L503" s="191"/>
      <c r="M503" s="196"/>
      <c r="N503" s="197"/>
      <c r="O503" s="197"/>
      <c r="P503" s="197"/>
      <c r="Q503" s="197"/>
      <c r="R503" s="197"/>
      <c r="S503" s="197"/>
      <c r="T503" s="198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192" t="s">
        <v>157</v>
      </c>
      <c r="AU503" s="192" t="s">
        <v>86</v>
      </c>
      <c r="AV503" s="14" t="s">
        <v>86</v>
      </c>
      <c r="AW503" s="14" t="s">
        <v>32</v>
      </c>
      <c r="AX503" s="14" t="s">
        <v>76</v>
      </c>
      <c r="AY503" s="192" t="s">
        <v>149</v>
      </c>
    </row>
    <row r="504" s="13" customFormat="1">
      <c r="A504" s="13"/>
      <c r="B504" s="183"/>
      <c r="C504" s="13"/>
      <c r="D504" s="184" t="s">
        <v>157</v>
      </c>
      <c r="E504" s="185" t="s">
        <v>1</v>
      </c>
      <c r="F504" s="186" t="s">
        <v>597</v>
      </c>
      <c r="G504" s="13"/>
      <c r="H504" s="185" t="s">
        <v>1</v>
      </c>
      <c r="I504" s="187"/>
      <c r="J504" s="13"/>
      <c r="K504" s="13"/>
      <c r="L504" s="183"/>
      <c r="M504" s="188"/>
      <c r="N504" s="189"/>
      <c r="O504" s="189"/>
      <c r="P504" s="189"/>
      <c r="Q504" s="189"/>
      <c r="R504" s="189"/>
      <c r="S504" s="189"/>
      <c r="T504" s="190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185" t="s">
        <v>157</v>
      </c>
      <c r="AU504" s="185" t="s">
        <v>86</v>
      </c>
      <c r="AV504" s="13" t="s">
        <v>81</v>
      </c>
      <c r="AW504" s="13" t="s">
        <v>32</v>
      </c>
      <c r="AX504" s="13" t="s">
        <v>76</v>
      </c>
      <c r="AY504" s="185" t="s">
        <v>149</v>
      </c>
    </row>
    <row r="505" s="14" customFormat="1">
      <c r="A505" s="14"/>
      <c r="B505" s="191"/>
      <c r="C505" s="14"/>
      <c r="D505" s="184" t="s">
        <v>157</v>
      </c>
      <c r="E505" s="192" t="s">
        <v>1</v>
      </c>
      <c r="F505" s="193" t="s">
        <v>598</v>
      </c>
      <c r="G505" s="14"/>
      <c r="H505" s="194">
        <v>11.92</v>
      </c>
      <c r="I505" s="195"/>
      <c r="J505" s="14"/>
      <c r="K505" s="14"/>
      <c r="L505" s="191"/>
      <c r="M505" s="196"/>
      <c r="N505" s="197"/>
      <c r="O505" s="197"/>
      <c r="P505" s="197"/>
      <c r="Q505" s="197"/>
      <c r="R505" s="197"/>
      <c r="S505" s="197"/>
      <c r="T505" s="198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192" t="s">
        <v>157</v>
      </c>
      <c r="AU505" s="192" t="s">
        <v>86</v>
      </c>
      <c r="AV505" s="14" t="s">
        <v>86</v>
      </c>
      <c r="AW505" s="14" t="s">
        <v>32</v>
      </c>
      <c r="AX505" s="14" t="s">
        <v>76</v>
      </c>
      <c r="AY505" s="192" t="s">
        <v>149</v>
      </c>
    </row>
    <row r="506" s="13" customFormat="1">
      <c r="A506" s="13"/>
      <c r="B506" s="183"/>
      <c r="C506" s="13"/>
      <c r="D506" s="184" t="s">
        <v>157</v>
      </c>
      <c r="E506" s="185" t="s">
        <v>1</v>
      </c>
      <c r="F506" s="186" t="s">
        <v>599</v>
      </c>
      <c r="G506" s="13"/>
      <c r="H506" s="185" t="s">
        <v>1</v>
      </c>
      <c r="I506" s="187"/>
      <c r="J506" s="13"/>
      <c r="K506" s="13"/>
      <c r="L506" s="183"/>
      <c r="M506" s="188"/>
      <c r="N506" s="189"/>
      <c r="O506" s="189"/>
      <c r="P506" s="189"/>
      <c r="Q506" s="189"/>
      <c r="R506" s="189"/>
      <c r="S506" s="189"/>
      <c r="T506" s="190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185" t="s">
        <v>157</v>
      </c>
      <c r="AU506" s="185" t="s">
        <v>86</v>
      </c>
      <c r="AV506" s="13" t="s">
        <v>81</v>
      </c>
      <c r="AW506" s="13" t="s">
        <v>32</v>
      </c>
      <c r="AX506" s="13" t="s">
        <v>76</v>
      </c>
      <c r="AY506" s="185" t="s">
        <v>149</v>
      </c>
    </row>
    <row r="507" s="14" customFormat="1">
      <c r="A507" s="14"/>
      <c r="B507" s="191"/>
      <c r="C507" s="14"/>
      <c r="D507" s="184" t="s">
        <v>157</v>
      </c>
      <c r="E507" s="192" t="s">
        <v>1</v>
      </c>
      <c r="F507" s="193" t="s">
        <v>600</v>
      </c>
      <c r="G507" s="14"/>
      <c r="H507" s="194">
        <v>6.6189999999999998</v>
      </c>
      <c r="I507" s="195"/>
      <c r="J507" s="14"/>
      <c r="K507" s="14"/>
      <c r="L507" s="191"/>
      <c r="M507" s="196"/>
      <c r="N507" s="197"/>
      <c r="O507" s="197"/>
      <c r="P507" s="197"/>
      <c r="Q507" s="197"/>
      <c r="R507" s="197"/>
      <c r="S507" s="197"/>
      <c r="T507" s="198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192" t="s">
        <v>157</v>
      </c>
      <c r="AU507" s="192" t="s">
        <v>86</v>
      </c>
      <c r="AV507" s="14" t="s">
        <v>86</v>
      </c>
      <c r="AW507" s="14" t="s">
        <v>32</v>
      </c>
      <c r="AX507" s="14" t="s">
        <v>76</v>
      </c>
      <c r="AY507" s="192" t="s">
        <v>149</v>
      </c>
    </row>
    <row r="508" s="16" customFormat="1">
      <c r="A508" s="16"/>
      <c r="B508" s="225"/>
      <c r="C508" s="16"/>
      <c r="D508" s="184" t="s">
        <v>157</v>
      </c>
      <c r="E508" s="226" t="s">
        <v>1</v>
      </c>
      <c r="F508" s="227" t="s">
        <v>601</v>
      </c>
      <c r="G508" s="16"/>
      <c r="H508" s="228">
        <v>25.931999999999999</v>
      </c>
      <c r="I508" s="229"/>
      <c r="J508" s="16"/>
      <c r="K508" s="16"/>
      <c r="L508" s="225"/>
      <c r="M508" s="230"/>
      <c r="N508" s="231"/>
      <c r="O508" s="231"/>
      <c r="P508" s="231"/>
      <c r="Q508" s="231"/>
      <c r="R508" s="231"/>
      <c r="S508" s="231"/>
      <c r="T508" s="232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T508" s="226" t="s">
        <v>157</v>
      </c>
      <c r="AU508" s="226" t="s">
        <v>86</v>
      </c>
      <c r="AV508" s="16" t="s">
        <v>167</v>
      </c>
      <c r="AW508" s="16" t="s">
        <v>32</v>
      </c>
      <c r="AX508" s="16" t="s">
        <v>76</v>
      </c>
      <c r="AY508" s="226" t="s">
        <v>149</v>
      </c>
    </row>
    <row r="509" s="13" customFormat="1">
      <c r="A509" s="13"/>
      <c r="B509" s="183"/>
      <c r="C509" s="13"/>
      <c r="D509" s="184" t="s">
        <v>157</v>
      </c>
      <c r="E509" s="185" t="s">
        <v>1</v>
      </c>
      <c r="F509" s="186" t="s">
        <v>602</v>
      </c>
      <c r="G509" s="13"/>
      <c r="H509" s="185" t="s">
        <v>1</v>
      </c>
      <c r="I509" s="187"/>
      <c r="J509" s="13"/>
      <c r="K509" s="13"/>
      <c r="L509" s="183"/>
      <c r="M509" s="188"/>
      <c r="N509" s="189"/>
      <c r="O509" s="189"/>
      <c r="P509" s="189"/>
      <c r="Q509" s="189"/>
      <c r="R509" s="189"/>
      <c r="S509" s="189"/>
      <c r="T509" s="190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185" t="s">
        <v>157</v>
      </c>
      <c r="AU509" s="185" t="s">
        <v>86</v>
      </c>
      <c r="AV509" s="13" t="s">
        <v>81</v>
      </c>
      <c r="AW509" s="13" t="s">
        <v>32</v>
      </c>
      <c r="AX509" s="13" t="s">
        <v>76</v>
      </c>
      <c r="AY509" s="185" t="s">
        <v>149</v>
      </c>
    </row>
    <row r="510" s="13" customFormat="1">
      <c r="A510" s="13"/>
      <c r="B510" s="183"/>
      <c r="C510" s="13"/>
      <c r="D510" s="184" t="s">
        <v>157</v>
      </c>
      <c r="E510" s="185" t="s">
        <v>1</v>
      </c>
      <c r="F510" s="186" t="s">
        <v>603</v>
      </c>
      <c r="G510" s="13"/>
      <c r="H510" s="185" t="s">
        <v>1</v>
      </c>
      <c r="I510" s="187"/>
      <c r="J510" s="13"/>
      <c r="K510" s="13"/>
      <c r="L510" s="183"/>
      <c r="M510" s="188"/>
      <c r="N510" s="189"/>
      <c r="O510" s="189"/>
      <c r="P510" s="189"/>
      <c r="Q510" s="189"/>
      <c r="R510" s="189"/>
      <c r="S510" s="189"/>
      <c r="T510" s="190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185" t="s">
        <v>157</v>
      </c>
      <c r="AU510" s="185" t="s">
        <v>86</v>
      </c>
      <c r="AV510" s="13" t="s">
        <v>81</v>
      </c>
      <c r="AW510" s="13" t="s">
        <v>32</v>
      </c>
      <c r="AX510" s="13" t="s">
        <v>76</v>
      </c>
      <c r="AY510" s="185" t="s">
        <v>149</v>
      </c>
    </row>
    <row r="511" s="14" customFormat="1">
      <c r="A511" s="14"/>
      <c r="B511" s="191"/>
      <c r="C511" s="14"/>
      <c r="D511" s="184" t="s">
        <v>157</v>
      </c>
      <c r="E511" s="192" t="s">
        <v>1</v>
      </c>
      <c r="F511" s="193" t="s">
        <v>604</v>
      </c>
      <c r="G511" s="14"/>
      <c r="H511" s="194">
        <v>4.5499999999999998</v>
      </c>
      <c r="I511" s="195"/>
      <c r="J511" s="14"/>
      <c r="K511" s="14"/>
      <c r="L511" s="191"/>
      <c r="M511" s="196"/>
      <c r="N511" s="197"/>
      <c r="O511" s="197"/>
      <c r="P511" s="197"/>
      <c r="Q511" s="197"/>
      <c r="R511" s="197"/>
      <c r="S511" s="197"/>
      <c r="T511" s="198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192" t="s">
        <v>157</v>
      </c>
      <c r="AU511" s="192" t="s">
        <v>86</v>
      </c>
      <c r="AV511" s="14" t="s">
        <v>86</v>
      </c>
      <c r="AW511" s="14" t="s">
        <v>32</v>
      </c>
      <c r="AX511" s="14" t="s">
        <v>76</v>
      </c>
      <c r="AY511" s="192" t="s">
        <v>149</v>
      </c>
    </row>
    <row r="512" s="13" customFormat="1">
      <c r="A512" s="13"/>
      <c r="B512" s="183"/>
      <c r="C512" s="13"/>
      <c r="D512" s="184" t="s">
        <v>157</v>
      </c>
      <c r="E512" s="185" t="s">
        <v>1</v>
      </c>
      <c r="F512" s="186" t="s">
        <v>597</v>
      </c>
      <c r="G512" s="13"/>
      <c r="H512" s="185" t="s">
        <v>1</v>
      </c>
      <c r="I512" s="187"/>
      <c r="J512" s="13"/>
      <c r="K512" s="13"/>
      <c r="L512" s="183"/>
      <c r="M512" s="188"/>
      <c r="N512" s="189"/>
      <c r="O512" s="189"/>
      <c r="P512" s="189"/>
      <c r="Q512" s="189"/>
      <c r="R512" s="189"/>
      <c r="S512" s="189"/>
      <c r="T512" s="190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185" t="s">
        <v>157</v>
      </c>
      <c r="AU512" s="185" t="s">
        <v>86</v>
      </c>
      <c r="AV512" s="13" t="s">
        <v>81</v>
      </c>
      <c r="AW512" s="13" t="s">
        <v>32</v>
      </c>
      <c r="AX512" s="13" t="s">
        <v>76</v>
      </c>
      <c r="AY512" s="185" t="s">
        <v>149</v>
      </c>
    </row>
    <row r="513" s="14" customFormat="1">
      <c r="A513" s="14"/>
      <c r="B513" s="191"/>
      <c r="C513" s="14"/>
      <c r="D513" s="184" t="s">
        <v>157</v>
      </c>
      <c r="E513" s="192" t="s">
        <v>1</v>
      </c>
      <c r="F513" s="193" t="s">
        <v>605</v>
      </c>
      <c r="G513" s="14"/>
      <c r="H513" s="194">
        <v>2.8700000000000001</v>
      </c>
      <c r="I513" s="195"/>
      <c r="J513" s="14"/>
      <c r="K513" s="14"/>
      <c r="L513" s="191"/>
      <c r="M513" s="196"/>
      <c r="N513" s="197"/>
      <c r="O513" s="197"/>
      <c r="P513" s="197"/>
      <c r="Q513" s="197"/>
      <c r="R513" s="197"/>
      <c r="S513" s="197"/>
      <c r="T513" s="198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192" t="s">
        <v>157</v>
      </c>
      <c r="AU513" s="192" t="s">
        <v>86</v>
      </c>
      <c r="AV513" s="14" t="s">
        <v>86</v>
      </c>
      <c r="AW513" s="14" t="s">
        <v>32</v>
      </c>
      <c r="AX513" s="14" t="s">
        <v>76</v>
      </c>
      <c r="AY513" s="192" t="s">
        <v>149</v>
      </c>
    </row>
    <row r="514" s="13" customFormat="1">
      <c r="A514" s="13"/>
      <c r="B514" s="183"/>
      <c r="C514" s="13"/>
      <c r="D514" s="184" t="s">
        <v>157</v>
      </c>
      <c r="E514" s="185" t="s">
        <v>1</v>
      </c>
      <c r="F514" s="186" t="s">
        <v>599</v>
      </c>
      <c r="G514" s="13"/>
      <c r="H514" s="185" t="s">
        <v>1</v>
      </c>
      <c r="I514" s="187"/>
      <c r="J514" s="13"/>
      <c r="K514" s="13"/>
      <c r="L514" s="183"/>
      <c r="M514" s="188"/>
      <c r="N514" s="189"/>
      <c r="O514" s="189"/>
      <c r="P514" s="189"/>
      <c r="Q514" s="189"/>
      <c r="R514" s="189"/>
      <c r="S514" s="189"/>
      <c r="T514" s="190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185" t="s">
        <v>157</v>
      </c>
      <c r="AU514" s="185" t="s">
        <v>86</v>
      </c>
      <c r="AV514" s="13" t="s">
        <v>81</v>
      </c>
      <c r="AW514" s="13" t="s">
        <v>32</v>
      </c>
      <c r="AX514" s="13" t="s">
        <v>76</v>
      </c>
      <c r="AY514" s="185" t="s">
        <v>149</v>
      </c>
    </row>
    <row r="515" s="14" customFormat="1">
      <c r="A515" s="14"/>
      <c r="B515" s="191"/>
      <c r="C515" s="14"/>
      <c r="D515" s="184" t="s">
        <v>157</v>
      </c>
      <c r="E515" s="192" t="s">
        <v>1</v>
      </c>
      <c r="F515" s="193" t="s">
        <v>606</v>
      </c>
      <c r="G515" s="14"/>
      <c r="H515" s="194">
        <v>2.101</v>
      </c>
      <c r="I515" s="195"/>
      <c r="J515" s="14"/>
      <c r="K515" s="14"/>
      <c r="L515" s="191"/>
      <c r="M515" s="196"/>
      <c r="N515" s="197"/>
      <c r="O515" s="197"/>
      <c r="P515" s="197"/>
      <c r="Q515" s="197"/>
      <c r="R515" s="197"/>
      <c r="S515" s="197"/>
      <c r="T515" s="198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192" t="s">
        <v>157</v>
      </c>
      <c r="AU515" s="192" t="s">
        <v>86</v>
      </c>
      <c r="AV515" s="14" t="s">
        <v>86</v>
      </c>
      <c r="AW515" s="14" t="s">
        <v>32</v>
      </c>
      <c r="AX515" s="14" t="s">
        <v>76</v>
      </c>
      <c r="AY515" s="192" t="s">
        <v>149</v>
      </c>
    </row>
    <row r="516" s="16" customFormat="1">
      <c r="A516" s="16"/>
      <c r="B516" s="225"/>
      <c r="C516" s="16"/>
      <c r="D516" s="184" t="s">
        <v>157</v>
      </c>
      <c r="E516" s="226" t="s">
        <v>1</v>
      </c>
      <c r="F516" s="227" t="s">
        <v>601</v>
      </c>
      <c r="G516" s="16"/>
      <c r="H516" s="228">
        <v>9.5210000000000008</v>
      </c>
      <c r="I516" s="229"/>
      <c r="J516" s="16"/>
      <c r="K516" s="16"/>
      <c r="L516" s="225"/>
      <c r="M516" s="230"/>
      <c r="N516" s="231"/>
      <c r="O516" s="231"/>
      <c r="P516" s="231"/>
      <c r="Q516" s="231"/>
      <c r="R516" s="231"/>
      <c r="S516" s="231"/>
      <c r="T516" s="232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T516" s="226" t="s">
        <v>157</v>
      </c>
      <c r="AU516" s="226" t="s">
        <v>86</v>
      </c>
      <c r="AV516" s="16" t="s">
        <v>167</v>
      </c>
      <c r="AW516" s="16" t="s">
        <v>32</v>
      </c>
      <c r="AX516" s="16" t="s">
        <v>76</v>
      </c>
      <c r="AY516" s="226" t="s">
        <v>149</v>
      </c>
    </row>
    <row r="517" s="15" customFormat="1">
      <c r="A517" s="15"/>
      <c r="B517" s="199"/>
      <c r="C517" s="15"/>
      <c r="D517" s="184" t="s">
        <v>157</v>
      </c>
      <c r="E517" s="200" t="s">
        <v>1</v>
      </c>
      <c r="F517" s="201" t="s">
        <v>160</v>
      </c>
      <c r="G517" s="15"/>
      <c r="H517" s="202">
        <v>35.452999999999996</v>
      </c>
      <c r="I517" s="203"/>
      <c r="J517" s="15"/>
      <c r="K517" s="15"/>
      <c r="L517" s="199"/>
      <c r="M517" s="204"/>
      <c r="N517" s="205"/>
      <c r="O517" s="205"/>
      <c r="P517" s="205"/>
      <c r="Q517" s="205"/>
      <c r="R517" s="205"/>
      <c r="S517" s="205"/>
      <c r="T517" s="206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  <c r="AE517" s="15"/>
      <c r="AT517" s="200" t="s">
        <v>157</v>
      </c>
      <c r="AU517" s="200" t="s">
        <v>86</v>
      </c>
      <c r="AV517" s="15" t="s">
        <v>150</v>
      </c>
      <c r="AW517" s="15" t="s">
        <v>32</v>
      </c>
      <c r="AX517" s="15" t="s">
        <v>81</v>
      </c>
      <c r="AY517" s="200" t="s">
        <v>149</v>
      </c>
    </row>
    <row r="518" s="2" customFormat="1" ht="16.5" customHeight="1">
      <c r="A518" s="38"/>
      <c r="B518" s="168"/>
      <c r="C518" s="169" t="s">
        <v>607</v>
      </c>
      <c r="D518" s="169" t="s">
        <v>152</v>
      </c>
      <c r="E518" s="170" t="s">
        <v>608</v>
      </c>
      <c r="F518" s="171" t="s">
        <v>609</v>
      </c>
      <c r="G518" s="172" t="s">
        <v>84</v>
      </c>
      <c r="H518" s="173">
        <v>12.68</v>
      </c>
      <c r="I518" s="174"/>
      <c r="J518" s="175">
        <f>ROUND(I518*H518,2)</f>
        <v>0</v>
      </c>
      <c r="K518" s="176"/>
      <c r="L518" s="39"/>
      <c r="M518" s="177" t="s">
        <v>1</v>
      </c>
      <c r="N518" s="178" t="s">
        <v>41</v>
      </c>
      <c r="O518" s="77"/>
      <c r="P518" s="179">
        <f>O518*H518</f>
        <v>0</v>
      </c>
      <c r="Q518" s="179">
        <v>0</v>
      </c>
      <c r="R518" s="179">
        <f>Q518*H518</f>
        <v>0</v>
      </c>
      <c r="S518" s="179">
        <v>0</v>
      </c>
      <c r="T518" s="180">
        <f>S518*H518</f>
        <v>0</v>
      </c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R518" s="181" t="s">
        <v>243</v>
      </c>
      <c r="AT518" s="181" t="s">
        <v>152</v>
      </c>
      <c r="AU518" s="181" t="s">
        <v>86</v>
      </c>
      <c r="AY518" s="19" t="s">
        <v>149</v>
      </c>
      <c r="BE518" s="182">
        <f>IF(N518="základní",J518,0)</f>
        <v>0</v>
      </c>
      <c r="BF518" s="182">
        <f>IF(N518="snížená",J518,0)</f>
        <v>0</v>
      </c>
      <c r="BG518" s="182">
        <f>IF(N518="zákl. přenesená",J518,0)</f>
        <v>0</v>
      </c>
      <c r="BH518" s="182">
        <f>IF(N518="sníž. přenesená",J518,0)</f>
        <v>0</v>
      </c>
      <c r="BI518" s="182">
        <f>IF(N518="nulová",J518,0)</f>
        <v>0</v>
      </c>
      <c r="BJ518" s="19" t="s">
        <v>81</v>
      </c>
      <c r="BK518" s="182">
        <f>ROUND(I518*H518,2)</f>
        <v>0</v>
      </c>
      <c r="BL518" s="19" t="s">
        <v>243</v>
      </c>
      <c r="BM518" s="181" t="s">
        <v>610</v>
      </c>
    </row>
    <row r="519" s="13" customFormat="1">
      <c r="A519" s="13"/>
      <c r="B519" s="183"/>
      <c r="C519" s="13"/>
      <c r="D519" s="184" t="s">
        <v>157</v>
      </c>
      <c r="E519" s="185" t="s">
        <v>1</v>
      </c>
      <c r="F519" s="186" t="s">
        <v>508</v>
      </c>
      <c r="G519" s="13"/>
      <c r="H519" s="185" t="s">
        <v>1</v>
      </c>
      <c r="I519" s="187"/>
      <c r="J519" s="13"/>
      <c r="K519" s="13"/>
      <c r="L519" s="183"/>
      <c r="M519" s="188"/>
      <c r="N519" s="189"/>
      <c r="O519" s="189"/>
      <c r="P519" s="189"/>
      <c r="Q519" s="189"/>
      <c r="R519" s="189"/>
      <c r="S519" s="189"/>
      <c r="T519" s="190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185" t="s">
        <v>157</v>
      </c>
      <c r="AU519" s="185" t="s">
        <v>86</v>
      </c>
      <c r="AV519" s="13" t="s">
        <v>81</v>
      </c>
      <c r="AW519" s="13" t="s">
        <v>32</v>
      </c>
      <c r="AX519" s="13" t="s">
        <v>76</v>
      </c>
      <c r="AY519" s="185" t="s">
        <v>149</v>
      </c>
    </row>
    <row r="520" s="13" customFormat="1">
      <c r="A520" s="13"/>
      <c r="B520" s="183"/>
      <c r="C520" s="13"/>
      <c r="D520" s="184" t="s">
        <v>157</v>
      </c>
      <c r="E520" s="185" t="s">
        <v>1</v>
      </c>
      <c r="F520" s="186" t="s">
        <v>603</v>
      </c>
      <c r="G520" s="13"/>
      <c r="H520" s="185" t="s">
        <v>1</v>
      </c>
      <c r="I520" s="187"/>
      <c r="J520" s="13"/>
      <c r="K520" s="13"/>
      <c r="L520" s="183"/>
      <c r="M520" s="188"/>
      <c r="N520" s="189"/>
      <c r="O520" s="189"/>
      <c r="P520" s="189"/>
      <c r="Q520" s="189"/>
      <c r="R520" s="189"/>
      <c r="S520" s="189"/>
      <c r="T520" s="190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185" t="s">
        <v>157</v>
      </c>
      <c r="AU520" s="185" t="s">
        <v>86</v>
      </c>
      <c r="AV520" s="13" t="s">
        <v>81</v>
      </c>
      <c r="AW520" s="13" t="s">
        <v>32</v>
      </c>
      <c r="AX520" s="13" t="s">
        <v>76</v>
      </c>
      <c r="AY520" s="185" t="s">
        <v>149</v>
      </c>
    </row>
    <row r="521" s="14" customFormat="1">
      <c r="A521" s="14"/>
      <c r="B521" s="191"/>
      <c r="C521" s="14"/>
      <c r="D521" s="184" t="s">
        <v>157</v>
      </c>
      <c r="E521" s="192" t="s">
        <v>1</v>
      </c>
      <c r="F521" s="193" t="s">
        <v>611</v>
      </c>
      <c r="G521" s="14"/>
      <c r="H521" s="194">
        <v>8.1300000000000008</v>
      </c>
      <c r="I521" s="195"/>
      <c r="J521" s="14"/>
      <c r="K521" s="14"/>
      <c r="L521" s="191"/>
      <c r="M521" s="196"/>
      <c r="N521" s="197"/>
      <c r="O521" s="197"/>
      <c r="P521" s="197"/>
      <c r="Q521" s="197"/>
      <c r="R521" s="197"/>
      <c r="S521" s="197"/>
      <c r="T521" s="198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192" t="s">
        <v>157</v>
      </c>
      <c r="AU521" s="192" t="s">
        <v>86</v>
      </c>
      <c r="AV521" s="14" t="s">
        <v>86</v>
      </c>
      <c r="AW521" s="14" t="s">
        <v>32</v>
      </c>
      <c r="AX521" s="14" t="s">
        <v>76</v>
      </c>
      <c r="AY521" s="192" t="s">
        <v>149</v>
      </c>
    </row>
    <row r="522" s="16" customFormat="1">
      <c r="A522" s="16"/>
      <c r="B522" s="225"/>
      <c r="C522" s="16"/>
      <c r="D522" s="184" t="s">
        <v>157</v>
      </c>
      <c r="E522" s="226" t="s">
        <v>1</v>
      </c>
      <c r="F522" s="227" t="s">
        <v>601</v>
      </c>
      <c r="G522" s="16"/>
      <c r="H522" s="228">
        <v>8.1300000000000008</v>
      </c>
      <c r="I522" s="229"/>
      <c r="J522" s="16"/>
      <c r="K522" s="16"/>
      <c r="L522" s="225"/>
      <c r="M522" s="230"/>
      <c r="N522" s="231"/>
      <c r="O522" s="231"/>
      <c r="P522" s="231"/>
      <c r="Q522" s="231"/>
      <c r="R522" s="231"/>
      <c r="S522" s="231"/>
      <c r="T522" s="232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T522" s="226" t="s">
        <v>157</v>
      </c>
      <c r="AU522" s="226" t="s">
        <v>86</v>
      </c>
      <c r="AV522" s="16" t="s">
        <v>167</v>
      </c>
      <c r="AW522" s="16" t="s">
        <v>32</v>
      </c>
      <c r="AX522" s="16" t="s">
        <v>76</v>
      </c>
      <c r="AY522" s="226" t="s">
        <v>149</v>
      </c>
    </row>
    <row r="523" s="13" customFormat="1">
      <c r="A523" s="13"/>
      <c r="B523" s="183"/>
      <c r="C523" s="13"/>
      <c r="D523" s="184" t="s">
        <v>157</v>
      </c>
      <c r="E523" s="185" t="s">
        <v>1</v>
      </c>
      <c r="F523" s="186" t="s">
        <v>510</v>
      </c>
      <c r="G523" s="13"/>
      <c r="H523" s="185" t="s">
        <v>1</v>
      </c>
      <c r="I523" s="187"/>
      <c r="J523" s="13"/>
      <c r="K523" s="13"/>
      <c r="L523" s="183"/>
      <c r="M523" s="188"/>
      <c r="N523" s="189"/>
      <c r="O523" s="189"/>
      <c r="P523" s="189"/>
      <c r="Q523" s="189"/>
      <c r="R523" s="189"/>
      <c r="S523" s="189"/>
      <c r="T523" s="190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185" t="s">
        <v>157</v>
      </c>
      <c r="AU523" s="185" t="s">
        <v>86</v>
      </c>
      <c r="AV523" s="13" t="s">
        <v>81</v>
      </c>
      <c r="AW523" s="13" t="s">
        <v>32</v>
      </c>
      <c r="AX523" s="13" t="s">
        <v>76</v>
      </c>
      <c r="AY523" s="185" t="s">
        <v>149</v>
      </c>
    </row>
    <row r="524" s="13" customFormat="1">
      <c r="A524" s="13"/>
      <c r="B524" s="183"/>
      <c r="C524" s="13"/>
      <c r="D524" s="184" t="s">
        <v>157</v>
      </c>
      <c r="E524" s="185" t="s">
        <v>1</v>
      </c>
      <c r="F524" s="186" t="s">
        <v>603</v>
      </c>
      <c r="G524" s="13"/>
      <c r="H524" s="185" t="s">
        <v>1</v>
      </c>
      <c r="I524" s="187"/>
      <c r="J524" s="13"/>
      <c r="K524" s="13"/>
      <c r="L524" s="183"/>
      <c r="M524" s="188"/>
      <c r="N524" s="189"/>
      <c r="O524" s="189"/>
      <c r="P524" s="189"/>
      <c r="Q524" s="189"/>
      <c r="R524" s="189"/>
      <c r="S524" s="189"/>
      <c r="T524" s="190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185" t="s">
        <v>157</v>
      </c>
      <c r="AU524" s="185" t="s">
        <v>86</v>
      </c>
      <c r="AV524" s="13" t="s">
        <v>81</v>
      </c>
      <c r="AW524" s="13" t="s">
        <v>32</v>
      </c>
      <c r="AX524" s="13" t="s">
        <v>76</v>
      </c>
      <c r="AY524" s="185" t="s">
        <v>149</v>
      </c>
    </row>
    <row r="525" s="14" customFormat="1">
      <c r="A525" s="14"/>
      <c r="B525" s="191"/>
      <c r="C525" s="14"/>
      <c r="D525" s="184" t="s">
        <v>157</v>
      </c>
      <c r="E525" s="192" t="s">
        <v>1</v>
      </c>
      <c r="F525" s="193" t="s">
        <v>604</v>
      </c>
      <c r="G525" s="14"/>
      <c r="H525" s="194">
        <v>4.5499999999999998</v>
      </c>
      <c r="I525" s="195"/>
      <c r="J525" s="14"/>
      <c r="K525" s="14"/>
      <c r="L525" s="191"/>
      <c r="M525" s="196"/>
      <c r="N525" s="197"/>
      <c r="O525" s="197"/>
      <c r="P525" s="197"/>
      <c r="Q525" s="197"/>
      <c r="R525" s="197"/>
      <c r="S525" s="197"/>
      <c r="T525" s="19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192" t="s">
        <v>157</v>
      </c>
      <c r="AU525" s="192" t="s">
        <v>86</v>
      </c>
      <c r="AV525" s="14" t="s">
        <v>86</v>
      </c>
      <c r="AW525" s="14" t="s">
        <v>32</v>
      </c>
      <c r="AX525" s="14" t="s">
        <v>76</v>
      </c>
      <c r="AY525" s="192" t="s">
        <v>149</v>
      </c>
    </row>
    <row r="526" s="16" customFormat="1">
      <c r="A526" s="16"/>
      <c r="B526" s="225"/>
      <c r="C526" s="16"/>
      <c r="D526" s="184" t="s">
        <v>157</v>
      </c>
      <c r="E526" s="226" t="s">
        <v>1</v>
      </c>
      <c r="F526" s="227" t="s">
        <v>601</v>
      </c>
      <c r="G526" s="16"/>
      <c r="H526" s="228">
        <v>4.5499999999999998</v>
      </c>
      <c r="I526" s="229"/>
      <c r="J526" s="16"/>
      <c r="K526" s="16"/>
      <c r="L526" s="225"/>
      <c r="M526" s="230"/>
      <c r="N526" s="231"/>
      <c r="O526" s="231"/>
      <c r="P526" s="231"/>
      <c r="Q526" s="231"/>
      <c r="R526" s="231"/>
      <c r="S526" s="231"/>
      <c r="T526" s="232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T526" s="226" t="s">
        <v>157</v>
      </c>
      <c r="AU526" s="226" t="s">
        <v>86</v>
      </c>
      <c r="AV526" s="16" t="s">
        <v>167</v>
      </c>
      <c r="AW526" s="16" t="s">
        <v>32</v>
      </c>
      <c r="AX526" s="16" t="s">
        <v>76</v>
      </c>
      <c r="AY526" s="226" t="s">
        <v>149</v>
      </c>
    </row>
    <row r="527" s="15" customFormat="1">
      <c r="A527" s="15"/>
      <c r="B527" s="199"/>
      <c r="C527" s="15"/>
      <c r="D527" s="184" t="s">
        <v>157</v>
      </c>
      <c r="E527" s="200" t="s">
        <v>1</v>
      </c>
      <c r="F527" s="201" t="s">
        <v>160</v>
      </c>
      <c r="G527" s="15"/>
      <c r="H527" s="202">
        <v>12.68</v>
      </c>
      <c r="I527" s="203"/>
      <c r="J527" s="15"/>
      <c r="K527" s="15"/>
      <c r="L527" s="199"/>
      <c r="M527" s="204"/>
      <c r="N527" s="205"/>
      <c r="O527" s="205"/>
      <c r="P527" s="205"/>
      <c r="Q527" s="205"/>
      <c r="R527" s="205"/>
      <c r="S527" s="205"/>
      <c r="T527" s="206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00" t="s">
        <v>157</v>
      </c>
      <c r="AU527" s="200" t="s">
        <v>86</v>
      </c>
      <c r="AV527" s="15" t="s">
        <v>150</v>
      </c>
      <c r="AW527" s="15" t="s">
        <v>32</v>
      </c>
      <c r="AX527" s="15" t="s">
        <v>81</v>
      </c>
      <c r="AY527" s="200" t="s">
        <v>149</v>
      </c>
    </row>
    <row r="528" s="2" customFormat="1" ht="16.5" customHeight="1">
      <c r="A528" s="38"/>
      <c r="B528" s="168"/>
      <c r="C528" s="169" t="s">
        <v>612</v>
      </c>
      <c r="D528" s="169" t="s">
        <v>152</v>
      </c>
      <c r="E528" s="170" t="s">
        <v>613</v>
      </c>
      <c r="F528" s="171" t="s">
        <v>614</v>
      </c>
      <c r="G528" s="172" t="s">
        <v>84</v>
      </c>
      <c r="H528" s="173">
        <v>22.306999999999999</v>
      </c>
      <c r="I528" s="174"/>
      <c r="J528" s="175">
        <f>ROUND(I528*H528,2)</f>
        <v>0</v>
      </c>
      <c r="K528" s="176"/>
      <c r="L528" s="39"/>
      <c r="M528" s="177" t="s">
        <v>1</v>
      </c>
      <c r="N528" s="178" t="s">
        <v>41</v>
      </c>
      <c r="O528" s="77"/>
      <c r="P528" s="179">
        <f>O528*H528</f>
        <v>0</v>
      </c>
      <c r="Q528" s="179">
        <v>0</v>
      </c>
      <c r="R528" s="179">
        <f>Q528*H528</f>
        <v>0</v>
      </c>
      <c r="S528" s="179">
        <v>0</v>
      </c>
      <c r="T528" s="180">
        <f>S528*H528</f>
        <v>0</v>
      </c>
      <c r="U528" s="38"/>
      <c r="V528" s="38"/>
      <c r="W528" s="38"/>
      <c r="X528" s="38"/>
      <c r="Y528" s="38"/>
      <c r="Z528" s="38"/>
      <c r="AA528" s="38"/>
      <c r="AB528" s="38"/>
      <c r="AC528" s="38"/>
      <c r="AD528" s="38"/>
      <c r="AE528" s="38"/>
      <c r="AR528" s="181" t="s">
        <v>243</v>
      </c>
      <c r="AT528" s="181" t="s">
        <v>152</v>
      </c>
      <c r="AU528" s="181" t="s">
        <v>86</v>
      </c>
      <c r="AY528" s="19" t="s">
        <v>149</v>
      </c>
      <c r="BE528" s="182">
        <f>IF(N528="základní",J528,0)</f>
        <v>0</v>
      </c>
      <c r="BF528" s="182">
        <f>IF(N528="snížená",J528,0)</f>
        <v>0</v>
      </c>
      <c r="BG528" s="182">
        <f>IF(N528="zákl. přenesená",J528,0)</f>
        <v>0</v>
      </c>
      <c r="BH528" s="182">
        <f>IF(N528="sníž. přenesená",J528,0)</f>
        <v>0</v>
      </c>
      <c r="BI528" s="182">
        <f>IF(N528="nulová",J528,0)</f>
        <v>0</v>
      </c>
      <c r="BJ528" s="19" t="s">
        <v>81</v>
      </c>
      <c r="BK528" s="182">
        <f>ROUND(I528*H528,2)</f>
        <v>0</v>
      </c>
      <c r="BL528" s="19" t="s">
        <v>243</v>
      </c>
      <c r="BM528" s="181" t="s">
        <v>615</v>
      </c>
    </row>
    <row r="529" s="13" customFormat="1">
      <c r="A529" s="13"/>
      <c r="B529" s="183"/>
      <c r="C529" s="13"/>
      <c r="D529" s="184" t="s">
        <v>157</v>
      </c>
      <c r="E529" s="185" t="s">
        <v>1</v>
      </c>
      <c r="F529" s="186" t="s">
        <v>508</v>
      </c>
      <c r="G529" s="13"/>
      <c r="H529" s="185" t="s">
        <v>1</v>
      </c>
      <c r="I529" s="187"/>
      <c r="J529" s="13"/>
      <c r="K529" s="13"/>
      <c r="L529" s="183"/>
      <c r="M529" s="188"/>
      <c r="N529" s="189"/>
      <c r="O529" s="189"/>
      <c r="P529" s="189"/>
      <c r="Q529" s="189"/>
      <c r="R529" s="189"/>
      <c r="S529" s="189"/>
      <c r="T529" s="190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185" t="s">
        <v>157</v>
      </c>
      <c r="AU529" s="185" t="s">
        <v>86</v>
      </c>
      <c r="AV529" s="13" t="s">
        <v>81</v>
      </c>
      <c r="AW529" s="13" t="s">
        <v>32</v>
      </c>
      <c r="AX529" s="13" t="s">
        <v>76</v>
      </c>
      <c r="AY529" s="185" t="s">
        <v>149</v>
      </c>
    </row>
    <row r="530" s="13" customFormat="1">
      <c r="A530" s="13"/>
      <c r="B530" s="183"/>
      <c r="C530" s="13"/>
      <c r="D530" s="184" t="s">
        <v>157</v>
      </c>
      <c r="E530" s="185" t="s">
        <v>1</v>
      </c>
      <c r="F530" s="186" t="s">
        <v>597</v>
      </c>
      <c r="G530" s="13"/>
      <c r="H530" s="185" t="s">
        <v>1</v>
      </c>
      <c r="I530" s="187"/>
      <c r="J530" s="13"/>
      <c r="K530" s="13"/>
      <c r="L530" s="183"/>
      <c r="M530" s="188"/>
      <c r="N530" s="189"/>
      <c r="O530" s="189"/>
      <c r="P530" s="189"/>
      <c r="Q530" s="189"/>
      <c r="R530" s="189"/>
      <c r="S530" s="189"/>
      <c r="T530" s="190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185" t="s">
        <v>157</v>
      </c>
      <c r="AU530" s="185" t="s">
        <v>86</v>
      </c>
      <c r="AV530" s="13" t="s">
        <v>81</v>
      </c>
      <c r="AW530" s="13" t="s">
        <v>32</v>
      </c>
      <c r="AX530" s="13" t="s">
        <v>76</v>
      </c>
      <c r="AY530" s="185" t="s">
        <v>149</v>
      </c>
    </row>
    <row r="531" s="14" customFormat="1">
      <c r="A531" s="14"/>
      <c r="B531" s="191"/>
      <c r="C531" s="14"/>
      <c r="D531" s="184" t="s">
        <v>157</v>
      </c>
      <c r="E531" s="192" t="s">
        <v>1</v>
      </c>
      <c r="F531" s="193" t="s">
        <v>616</v>
      </c>
      <c r="G531" s="14"/>
      <c r="H531" s="194">
        <v>1.899</v>
      </c>
      <c r="I531" s="195"/>
      <c r="J531" s="14"/>
      <c r="K531" s="14"/>
      <c r="L531" s="191"/>
      <c r="M531" s="196"/>
      <c r="N531" s="197"/>
      <c r="O531" s="197"/>
      <c r="P531" s="197"/>
      <c r="Q531" s="197"/>
      <c r="R531" s="197"/>
      <c r="S531" s="197"/>
      <c r="T531" s="198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192" t="s">
        <v>157</v>
      </c>
      <c r="AU531" s="192" t="s">
        <v>86</v>
      </c>
      <c r="AV531" s="14" t="s">
        <v>86</v>
      </c>
      <c r="AW531" s="14" t="s">
        <v>32</v>
      </c>
      <c r="AX531" s="14" t="s">
        <v>76</v>
      </c>
      <c r="AY531" s="192" t="s">
        <v>149</v>
      </c>
    </row>
    <row r="532" s="14" customFormat="1">
      <c r="A532" s="14"/>
      <c r="B532" s="191"/>
      <c r="C532" s="14"/>
      <c r="D532" s="184" t="s">
        <v>157</v>
      </c>
      <c r="E532" s="192" t="s">
        <v>1</v>
      </c>
      <c r="F532" s="193" t="s">
        <v>617</v>
      </c>
      <c r="G532" s="14"/>
      <c r="H532" s="194">
        <v>1.9350000000000001</v>
      </c>
      <c r="I532" s="195"/>
      <c r="J532" s="14"/>
      <c r="K532" s="14"/>
      <c r="L532" s="191"/>
      <c r="M532" s="196"/>
      <c r="N532" s="197"/>
      <c r="O532" s="197"/>
      <c r="P532" s="197"/>
      <c r="Q532" s="197"/>
      <c r="R532" s="197"/>
      <c r="S532" s="197"/>
      <c r="T532" s="198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192" t="s">
        <v>157</v>
      </c>
      <c r="AU532" s="192" t="s">
        <v>86</v>
      </c>
      <c r="AV532" s="14" t="s">
        <v>86</v>
      </c>
      <c r="AW532" s="14" t="s">
        <v>32</v>
      </c>
      <c r="AX532" s="14" t="s">
        <v>76</v>
      </c>
      <c r="AY532" s="192" t="s">
        <v>149</v>
      </c>
    </row>
    <row r="533" s="14" customFormat="1">
      <c r="A533" s="14"/>
      <c r="B533" s="191"/>
      <c r="C533" s="14"/>
      <c r="D533" s="184" t="s">
        <v>157</v>
      </c>
      <c r="E533" s="192" t="s">
        <v>1</v>
      </c>
      <c r="F533" s="193" t="s">
        <v>618</v>
      </c>
      <c r="G533" s="14"/>
      <c r="H533" s="194">
        <v>2.181</v>
      </c>
      <c r="I533" s="195"/>
      <c r="J533" s="14"/>
      <c r="K533" s="14"/>
      <c r="L533" s="191"/>
      <c r="M533" s="196"/>
      <c r="N533" s="197"/>
      <c r="O533" s="197"/>
      <c r="P533" s="197"/>
      <c r="Q533" s="197"/>
      <c r="R533" s="197"/>
      <c r="S533" s="197"/>
      <c r="T533" s="198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192" t="s">
        <v>157</v>
      </c>
      <c r="AU533" s="192" t="s">
        <v>86</v>
      </c>
      <c r="AV533" s="14" t="s">
        <v>86</v>
      </c>
      <c r="AW533" s="14" t="s">
        <v>32</v>
      </c>
      <c r="AX533" s="14" t="s">
        <v>76</v>
      </c>
      <c r="AY533" s="192" t="s">
        <v>149</v>
      </c>
    </row>
    <row r="534" s="14" customFormat="1">
      <c r="A534" s="14"/>
      <c r="B534" s="191"/>
      <c r="C534" s="14"/>
      <c r="D534" s="184" t="s">
        <v>157</v>
      </c>
      <c r="E534" s="192" t="s">
        <v>1</v>
      </c>
      <c r="F534" s="193" t="s">
        <v>619</v>
      </c>
      <c r="G534" s="14"/>
      <c r="H534" s="194">
        <v>2.3250000000000002</v>
      </c>
      <c r="I534" s="195"/>
      <c r="J534" s="14"/>
      <c r="K534" s="14"/>
      <c r="L534" s="191"/>
      <c r="M534" s="196"/>
      <c r="N534" s="197"/>
      <c r="O534" s="197"/>
      <c r="P534" s="197"/>
      <c r="Q534" s="197"/>
      <c r="R534" s="197"/>
      <c r="S534" s="197"/>
      <c r="T534" s="198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192" t="s">
        <v>157</v>
      </c>
      <c r="AU534" s="192" t="s">
        <v>86</v>
      </c>
      <c r="AV534" s="14" t="s">
        <v>86</v>
      </c>
      <c r="AW534" s="14" t="s">
        <v>32</v>
      </c>
      <c r="AX534" s="14" t="s">
        <v>76</v>
      </c>
      <c r="AY534" s="192" t="s">
        <v>149</v>
      </c>
    </row>
    <row r="535" s="14" customFormat="1">
      <c r="A535" s="14"/>
      <c r="B535" s="191"/>
      <c r="C535" s="14"/>
      <c r="D535" s="184" t="s">
        <v>157</v>
      </c>
      <c r="E535" s="192" t="s">
        <v>1</v>
      </c>
      <c r="F535" s="193" t="s">
        <v>620</v>
      </c>
      <c r="G535" s="14"/>
      <c r="H535" s="194">
        <v>2.2200000000000002</v>
      </c>
      <c r="I535" s="195"/>
      <c r="J535" s="14"/>
      <c r="K535" s="14"/>
      <c r="L535" s="191"/>
      <c r="M535" s="196"/>
      <c r="N535" s="197"/>
      <c r="O535" s="197"/>
      <c r="P535" s="197"/>
      <c r="Q535" s="197"/>
      <c r="R535" s="197"/>
      <c r="S535" s="197"/>
      <c r="T535" s="198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192" t="s">
        <v>157</v>
      </c>
      <c r="AU535" s="192" t="s">
        <v>86</v>
      </c>
      <c r="AV535" s="14" t="s">
        <v>86</v>
      </c>
      <c r="AW535" s="14" t="s">
        <v>32</v>
      </c>
      <c r="AX535" s="14" t="s">
        <v>76</v>
      </c>
      <c r="AY535" s="192" t="s">
        <v>149</v>
      </c>
    </row>
    <row r="536" s="14" customFormat="1">
      <c r="A536" s="14"/>
      <c r="B536" s="191"/>
      <c r="C536" s="14"/>
      <c r="D536" s="184" t="s">
        <v>157</v>
      </c>
      <c r="E536" s="192" t="s">
        <v>1</v>
      </c>
      <c r="F536" s="193" t="s">
        <v>621</v>
      </c>
      <c r="G536" s="14"/>
      <c r="H536" s="194">
        <v>1.377</v>
      </c>
      <c r="I536" s="195"/>
      <c r="J536" s="14"/>
      <c r="K536" s="14"/>
      <c r="L536" s="191"/>
      <c r="M536" s="196"/>
      <c r="N536" s="197"/>
      <c r="O536" s="197"/>
      <c r="P536" s="197"/>
      <c r="Q536" s="197"/>
      <c r="R536" s="197"/>
      <c r="S536" s="197"/>
      <c r="T536" s="198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192" t="s">
        <v>157</v>
      </c>
      <c r="AU536" s="192" t="s">
        <v>86</v>
      </c>
      <c r="AV536" s="14" t="s">
        <v>86</v>
      </c>
      <c r="AW536" s="14" t="s">
        <v>32</v>
      </c>
      <c r="AX536" s="14" t="s">
        <v>76</v>
      </c>
      <c r="AY536" s="192" t="s">
        <v>149</v>
      </c>
    </row>
    <row r="537" s="13" customFormat="1">
      <c r="A537" s="13"/>
      <c r="B537" s="183"/>
      <c r="C537" s="13"/>
      <c r="D537" s="184" t="s">
        <v>157</v>
      </c>
      <c r="E537" s="185" t="s">
        <v>1</v>
      </c>
      <c r="F537" s="186" t="s">
        <v>599</v>
      </c>
      <c r="G537" s="13"/>
      <c r="H537" s="185" t="s">
        <v>1</v>
      </c>
      <c r="I537" s="187"/>
      <c r="J537" s="13"/>
      <c r="K537" s="13"/>
      <c r="L537" s="183"/>
      <c r="M537" s="188"/>
      <c r="N537" s="189"/>
      <c r="O537" s="189"/>
      <c r="P537" s="189"/>
      <c r="Q537" s="189"/>
      <c r="R537" s="189"/>
      <c r="S537" s="189"/>
      <c r="T537" s="190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185" t="s">
        <v>157</v>
      </c>
      <c r="AU537" s="185" t="s">
        <v>86</v>
      </c>
      <c r="AV537" s="13" t="s">
        <v>81</v>
      </c>
      <c r="AW537" s="13" t="s">
        <v>32</v>
      </c>
      <c r="AX537" s="13" t="s">
        <v>76</v>
      </c>
      <c r="AY537" s="185" t="s">
        <v>149</v>
      </c>
    </row>
    <row r="538" s="14" customFormat="1">
      <c r="A538" s="14"/>
      <c r="B538" s="191"/>
      <c r="C538" s="14"/>
      <c r="D538" s="184" t="s">
        <v>157</v>
      </c>
      <c r="E538" s="192" t="s">
        <v>1</v>
      </c>
      <c r="F538" s="193" t="s">
        <v>622</v>
      </c>
      <c r="G538" s="14"/>
      <c r="H538" s="194">
        <v>0.84999999999999998</v>
      </c>
      <c r="I538" s="195"/>
      <c r="J538" s="14"/>
      <c r="K538" s="14"/>
      <c r="L538" s="191"/>
      <c r="M538" s="196"/>
      <c r="N538" s="197"/>
      <c r="O538" s="197"/>
      <c r="P538" s="197"/>
      <c r="Q538" s="197"/>
      <c r="R538" s="197"/>
      <c r="S538" s="197"/>
      <c r="T538" s="198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192" t="s">
        <v>157</v>
      </c>
      <c r="AU538" s="192" t="s">
        <v>86</v>
      </c>
      <c r="AV538" s="14" t="s">
        <v>86</v>
      </c>
      <c r="AW538" s="14" t="s">
        <v>32</v>
      </c>
      <c r="AX538" s="14" t="s">
        <v>76</v>
      </c>
      <c r="AY538" s="192" t="s">
        <v>149</v>
      </c>
    </row>
    <row r="539" s="14" customFormat="1">
      <c r="A539" s="14"/>
      <c r="B539" s="191"/>
      <c r="C539" s="14"/>
      <c r="D539" s="184" t="s">
        <v>157</v>
      </c>
      <c r="E539" s="192" t="s">
        <v>1</v>
      </c>
      <c r="F539" s="193" t="s">
        <v>623</v>
      </c>
      <c r="G539" s="14"/>
      <c r="H539" s="194">
        <v>0.91800000000000004</v>
      </c>
      <c r="I539" s="195"/>
      <c r="J539" s="14"/>
      <c r="K539" s="14"/>
      <c r="L539" s="191"/>
      <c r="M539" s="196"/>
      <c r="N539" s="197"/>
      <c r="O539" s="197"/>
      <c r="P539" s="197"/>
      <c r="Q539" s="197"/>
      <c r="R539" s="197"/>
      <c r="S539" s="197"/>
      <c r="T539" s="198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192" t="s">
        <v>157</v>
      </c>
      <c r="AU539" s="192" t="s">
        <v>86</v>
      </c>
      <c r="AV539" s="14" t="s">
        <v>86</v>
      </c>
      <c r="AW539" s="14" t="s">
        <v>32</v>
      </c>
      <c r="AX539" s="14" t="s">
        <v>76</v>
      </c>
      <c r="AY539" s="192" t="s">
        <v>149</v>
      </c>
    </row>
    <row r="540" s="14" customFormat="1">
      <c r="A540" s="14"/>
      <c r="B540" s="191"/>
      <c r="C540" s="14"/>
      <c r="D540" s="184" t="s">
        <v>157</v>
      </c>
      <c r="E540" s="192" t="s">
        <v>1</v>
      </c>
      <c r="F540" s="193" t="s">
        <v>624</v>
      </c>
      <c r="G540" s="14"/>
      <c r="H540" s="194">
        <v>0.93500000000000005</v>
      </c>
      <c r="I540" s="195"/>
      <c r="J540" s="14"/>
      <c r="K540" s="14"/>
      <c r="L540" s="191"/>
      <c r="M540" s="196"/>
      <c r="N540" s="197"/>
      <c r="O540" s="197"/>
      <c r="P540" s="197"/>
      <c r="Q540" s="197"/>
      <c r="R540" s="197"/>
      <c r="S540" s="197"/>
      <c r="T540" s="198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192" t="s">
        <v>157</v>
      </c>
      <c r="AU540" s="192" t="s">
        <v>86</v>
      </c>
      <c r="AV540" s="14" t="s">
        <v>86</v>
      </c>
      <c r="AW540" s="14" t="s">
        <v>32</v>
      </c>
      <c r="AX540" s="14" t="s">
        <v>76</v>
      </c>
      <c r="AY540" s="192" t="s">
        <v>149</v>
      </c>
    </row>
    <row r="541" s="14" customFormat="1">
      <c r="A541" s="14"/>
      <c r="B541" s="191"/>
      <c r="C541" s="14"/>
      <c r="D541" s="184" t="s">
        <v>157</v>
      </c>
      <c r="E541" s="192" t="s">
        <v>1</v>
      </c>
      <c r="F541" s="193" t="s">
        <v>625</v>
      </c>
      <c r="G541" s="14"/>
      <c r="H541" s="194">
        <v>1.0540000000000001</v>
      </c>
      <c r="I541" s="195"/>
      <c r="J541" s="14"/>
      <c r="K541" s="14"/>
      <c r="L541" s="191"/>
      <c r="M541" s="196"/>
      <c r="N541" s="197"/>
      <c r="O541" s="197"/>
      <c r="P541" s="197"/>
      <c r="Q541" s="197"/>
      <c r="R541" s="197"/>
      <c r="S541" s="197"/>
      <c r="T541" s="198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192" t="s">
        <v>157</v>
      </c>
      <c r="AU541" s="192" t="s">
        <v>86</v>
      </c>
      <c r="AV541" s="14" t="s">
        <v>86</v>
      </c>
      <c r="AW541" s="14" t="s">
        <v>32</v>
      </c>
      <c r="AX541" s="14" t="s">
        <v>76</v>
      </c>
      <c r="AY541" s="192" t="s">
        <v>149</v>
      </c>
    </row>
    <row r="542" s="14" customFormat="1">
      <c r="A542" s="14"/>
      <c r="B542" s="191"/>
      <c r="C542" s="14"/>
      <c r="D542" s="184" t="s">
        <v>157</v>
      </c>
      <c r="E542" s="192" t="s">
        <v>1</v>
      </c>
      <c r="F542" s="193" t="s">
        <v>626</v>
      </c>
      <c r="G542" s="14"/>
      <c r="H542" s="194">
        <v>1.1240000000000001</v>
      </c>
      <c r="I542" s="195"/>
      <c r="J542" s="14"/>
      <c r="K542" s="14"/>
      <c r="L542" s="191"/>
      <c r="M542" s="196"/>
      <c r="N542" s="197"/>
      <c r="O542" s="197"/>
      <c r="P542" s="197"/>
      <c r="Q542" s="197"/>
      <c r="R542" s="197"/>
      <c r="S542" s="197"/>
      <c r="T542" s="198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192" t="s">
        <v>157</v>
      </c>
      <c r="AU542" s="192" t="s">
        <v>86</v>
      </c>
      <c r="AV542" s="14" t="s">
        <v>86</v>
      </c>
      <c r="AW542" s="14" t="s">
        <v>32</v>
      </c>
      <c r="AX542" s="14" t="s">
        <v>76</v>
      </c>
      <c r="AY542" s="192" t="s">
        <v>149</v>
      </c>
    </row>
    <row r="543" s="14" customFormat="1">
      <c r="A543" s="14"/>
      <c r="B543" s="191"/>
      <c r="C543" s="14"/>
      <c r="D543" s="184" t="s">
        <v>157</v>
      </c>
      <c r="E543" s="192" t="s">
        <v>1</v>
      </c>
      <c r="F543" s="193" t="s">
        <v>627</v>
      </c>
      <c r="G543" s="14"/>
      <c r="H543" s="194">
        <v>1.073</v>
      </c>
      <c r="I543" s="195"/>
      <c r="J543" s="14"/>
      <c r="K543" s="14"/>
      <c r="L543" s="191"/>
      <c r="M543" s="196"/>
      <c r="N543" s="197"/>
      <c r="O543" s="197"/>
      <c r="P543" s="197"/>
      <c r="Q543" s="197"/>
      <c r="R543" s="197"/>
      <c r="S543" s="197"/>
      <c r="T543" s="198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192" t="s">
        <v>157</v>
      </c>
      <c r="AU543" s="192" t="s">
        <v>86</v>
      </c>
      <c r="AV543" s="14" t="s">
        <v>86</v>
      </c>
      <c r="AW543" s="14" t="s">
        <v>32</v>
      </c>
      <c r="AX543" s="14" t="s">
        <v>76</v>
      </c>
      <c r="AY543" s="192" t="s">
        <v>149</v>
      </c>
    </row>
    <row r="544" s="14" customFormat="1">
      <c r="A544" s="14"/>
      <c r="B544" s="191"/>
      <c r="C544" s="14"/>
      <c r="D544" s="184" t="s">
        <v>157</v>
      </c>
      <c r="E544" s="192" t="s">
        <v>1</v>
      </c>
      <c r="F544" s="193" t="s">
        <v>628</v>
      </c>
      <c r="G544" s="14"/>
      <c r="H544" s="194">
        <v>0.66600000000000004</v>
      </c>
      <c r="I544" s="195"/>
      <c r="J544" s="14"/>
      <c r="K544" s="14"/>
      <c r="L544" s="191"/>
      <c r="M544" s="196"/>
      <c r="N544" s="197"/>
      <c r="O544" s="197"/>
      <c r="P544" s="197"/>
      <c r="Q544" s="197"/>
      <c r="R544" s="197"/>
      <c r="S544" s="197"/>
      <c r="T544" s="198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192" t="s">
        <v>157</v>
      </c>
      <c r="AU544" s="192" t="s">
        <v>86</v>
      </c>
      <c r="AV544" s="14" t="s">
        <v>86</v>
      </c>
      <c r="AW544" s="14" t="s">
        <v>32</v>
      </c>
      <c r="AX544" s="14" t="s">
        <v>76</v>
      </c>
      <c r="AY544" s="192" t="s">
        <v>149</v>
      </c>
    </row>
    <row r="545" s="16" customFormat="1">
      <c r="A545" s="16"/>
      <c r="B545" s="225"/>
      <c r="C545" s="16"/>
      <c r="D545" s="184" t="s">
        <v>157</v>
      </c>
      <c r="E545" s="226" t="s">
        <v>1</v>
      </c>
      <c r="F545" s="227" t="s">
        <v>601</v>
      </c>
      <c r="G545" s="16"/>
      <c r="H545" s="228">
        <v>18.557000000000002</v>
      </c>
      <c r="I545" s="229"/>
      <c r="J545" s="16"/>
      <c r="K545" s="16"/>
      <c r="L545" s="225"/>
      <c r="M545" s="230"/>
      <c r="N545" s="231"/>
      <c r="O545" s="231"/>
      <c r="P545" s="231"/>
      <c r="Q545" s="231"/>
      <c r="R545" s="231"/>
      <c r="S545" s="231"/>
      <c r="T545" s="232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T545" s="226" t="s">
        <v>157</v>
      </c>
      <c r="AU545" s="226" t="s">
        <v>86</v>
      </c>
      <c r="AV545" s="16" t="s">
        <v>167</v>
      </c>
      <c r="AW545" s="16" t="s">
        <v>32</v>
      </c>
      <c r="AX545" s="16" t="s">
        <v>76</v>
      </c>
      <c r="AY545" s="226" t="s">
        <v>149</v>
      </c>
    </row>
    <row r="546" s="13" customFormat="1">
      <c r="A546" s="13"/>
      <c r="B546" s="183"/>
      <c r="C546" s="13"/>
      <c r="D546" s="184" t="s">
        <v>157</v>
      </c>
      <c r="E546" s="185" t="s">
        <v>1</v>
      </c>
      <c r="F546" s="186" t="s">
        <v>510</v>
      </c>
      <c r="G546" s="13"/>
      <c r="H546" s="185" t="s">
        <v>1</v>
      </c>
      <c r="I546" s="187"/>
      <c r="J546" s="13"/>
      <c r="K546" s="13"/>
      <c r="L546" s="183"/>
      <c r="M546" s="188"/>
      <c r="N546" s="189"/>
      <c r="O546" s="189"/>
      <c r="P546" s="189"/>
      <c r="Q546" s="189"/>
      <c r="R546" s="189"/>
      <c r="S546" s="189"/>
      <c r="T546" s="190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185" t="s">
        <v>157</v>
      </c>
      <c r="AU546" s="185" t="s">
        <v>86</v>
      </c>
      <c r="AV546" s="13" t="s">
        <v>81</v>
      </c>
      <c r="AW546" s="13" t="s">
        <v>32</v>
      </c>
      <c r="AX546" s="13" t="s">
        <v>76</v>
      </c>
      <c r="AY546" s="185" t="s">
        <v>149</v>
      </c>
    </row>
    <row r="547" s="13" customFormat="1">
      <c r="A547" s="13"/>
      <c r="B547" s="183"/>
      <c r="C547" s="13"/>
      <c r="D547" s="184" t="s">
        <v>157</v>
      </c>
      <c r="E547" s="185" t="s">
        <v>1</v>
      </c>
      <c r="F547" s="186" t="s">
        <v>597</v>
      </c>
      <c r="G547" s="13"/>
      <c r="H547" s="185" t="s">
        <v>1</v>
      </c>
      <c r="I547" s="187"/>
      <c r="J547" s="13"/>
      <c r="K547" s="13"/>
      <c r="L547" s="183"/>
      <c r="M547" s="188"/>
      <c r="N547" s="189"/>
      <c r="O547" s="189"/>
      <c r="P547" s="189"/>
      <c r="Q547" s="189"/>
      <c r="R547" s="189"/>
      <c r="S547" s="189"/>
      <c r="T547" s="190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185" t="s">
        <v>157</v>
      </c>
      <c r="AU547" s="185" t="s">
        <v>86</v>
      </c>
      <c r="AV547" s="13" t="s">
        <v>81</v>
      </c>
      <c r="AW547" s="13" t="s">
        <v>32</v>
      </c>
      <c r="AX547" s="13" t="s">
        <v>76</v>
      </c>
      <c r="AY547" s="185" t="s">
        <v>149</v>
      </c>
    </row>
    <row r="548" s="14" customFormat="1">
      <c r="A548" s="14"/>
      <c r="B548" s="191"/>
      <c r="C548" s="14"/>
      <c r="D548" s="184" t="s">
        <v>157</v>
      </c>
      <c r="E548" s="192" t="s">
        <v>1</v>
      </c>
      <c r="F548" s="193" t="s">
        <v>629</v>
      </c>
      <c r="G548" s="14"/>
      <c r="H548" s="194">
        <v>0.78700000000000003</v>
      </c>
      <c r="I548" s="195"/>
      <c r="J548" s="14"/>
      <c r="K548" s="14"/>
      <c r="L548" s="191"/>
      <c r="M548" s="196"/>
      <c r="N548" s="197"/>
      <c r="O548" s="197"/>
      <c r="P548" s="197"/>
      <c r="Q548" s="197"/>
      <c r="R548" s="197"/>
      <c r="S548" s="197"/>
      <c r="T548" s="19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192" t="s">
        <v>157</v>
      </c>
      <c r="AU548" s="192" t="s">
        <v>86</v>
      </c>
      <c r="AV548" s="14" t="s">
        <v>86</v>
      </c>
      <c r="AW548" s="14" t="s">
        <v>32</v>
      </c>
      <c r="AX548" s="14" t="s">
        <v>76</v>
      </c>
      <c r="AY548" s="192" t="s">
        <v>149</v>
      </c>
    </row>
    <row r="549" s="14" customFormat="1">
      <c r="A549" s="14"/>
      <c r="B549" s="191"/>
      <c r="C549" s="14"/>
      <c r="D549" s="184" t="s">
        <v>157</v>
      </c>
      <c r="E549" s="192" t="s">
        <v>1</v>
      </c>
      <c r="F549" s="193" t="s">
        <v>630</v>
      </c>
      <c r="G549" s="14"/>
      <c r="H549" s="194">
        <v>0.86199999999999999</v>
      </c>
      <c r="I549" s="195"/>
      <c r="J549" s="14"/>
      <c r="K549" s="14"/>
      <c r="L549" s="191"/>
      <c r="M549" s="196"/>
      <c r="N549" s="197"/>
      <c r="O549" s="197"/>
      <c r="P549" s="197"/>
      <c r="Q549" s="197"/>
      <c r="R549" s="197"/>
      <c r="S549" s="197"/>
      <c r="T549" s="198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192" t="s">
        <v>157</v>
      </c>
      <c r="AU549" s="192" t="s">
        <v>86</v>
      </c>
      <c r="AV549" s="14" t="s">
        <v>86</v>
      </c>
      <c r="AW549" s="14" t="s">
        <v>32</v>
      </c>
      <c r="AX549" s="14" t="s">
        <v>76</v>
      </c>
      <c r="AY549" s="192" t="s">
        <v>149</v>
      </c>
    </row>
    <row r="550" s="13" customFormat="1">
      <c r="A550" s="13"/>
      <c r="B550" s="183"/>
      <c r="C550" s="13"/>
      <c r="D550" s="184" t="s">
        <v>157</v>
      </c>
      <c r="E550" s="185" t="s">
        <v>1</v>
      </c>
      <c r="F550" s="186" t="s">
        <v>599</v>
      </c>
      <c r="G550" s="13"/>
      <c r="H550" s="185" t="s">
        <v>1</v>
      </c>
      <c r="I550" s="187"/>
      <c r="J550" s="13"/>
      <c r="K550" s="13"/>
      <c r="L550" s="183"/>
      <c r="M550" s="188"/>
      <c r="N550" s="189"/>
      <c r="O550" s="189"/>
      <c r="P550" s="189"/>
      <c r="Q550" s="189"/>
      <c r="R550" s="189"/>
      <c r="S550" s="189"/>
      <c r="T550" s="190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185" t="s">
        <v>157</v>
      </c>
      <c r="AU550" s="185" t="s">
        <v>86</v>
      </c>
      <c r="AV550" s="13" t="s">
        <v>81</v>
      </c>
      <c r="AW550" s="13" t="s">
        <v>32</v>
      </c>
      <c r="AX550" s="13" t="s">
        <v>76</v>
      </c>
      <c r="AY550" s="185" t="s">
        <v>149</v>
      </c>
    </row>
    <row r="551" s="14" customFormat="1">
      <c r="A551" s="14"/>
      <c r="B551" s="191"/>
      <c r="C551" s="14"/>
      <c r="D551" s="184" t="s">
        <v>157</v>
      </c>
      <c r="E551" s="192" t="s">
        <v>1</v>
      </c>
      <c r="F551" s="193" t="s">
        <v>631</v>
      </c>
      <c r="G551" s="14"/>
      <c r="H551" s="194">
        <v>0.60599999999999998</v>
      </c>
      <c r="I551" s="195"/>
      <c r="J551" s="14"/>
      <c r="K551" s="14"/>
      <c r="L551" s="191"/>
      <c r="M551" s="196"/>
      <c r="N551" s="197"/>
      <c r="O551" s="197"/>
      <c r="P551" s="197"/>
      <c r="Q551" s="197"/>
      <c r="R551" s="197"/>
      <c r="S551" s="197"/>
      <c r="T551" s="198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192" t="s">
        <v>157</v>
      </c>
      <c r="AU551" s="192" t="s">
        <v>86</v>
      </c>
      <c r="AV551" s="14" t="s">
        <v>86</v>
      </c>
      <c r="AW551" s="14" t="s">
        <v>32</v>
      </c>
      <c r="AX551" s="14" t="s">
        <v>76</v>
      </c>
      <c r="AY551" s="192" t="s">
        <v>149</v>
      </c>
    </row>
    <row r="552" s="14" customFormat="1">
      <c r="A552" s="14"/>
      <c r="B552" s="191"/>
      <c r="C552" s="14"/>
      <c r="D552" s="184" t="s">
        <v>157</v>
      </c>
      <c r="E552" s="192" t="s">
        <v>1</v>
      </c>
      <c r="F552" s="193" t="s">
        <v>632</v>
      </c>
      <c r="G552" s="14"/>
      <c r="H552" s="194">
        <v>0.71299999999999997</v>
      </c>
      <c r="I552" s="195"/>
      <c r="J552" s="14"/>
      <c r="K552" s="14"/>
      <c r="L552" s="191"/>
      <c r="M552" s="196"/>
      <c r="N552" s="197"/>
      <c r="O552" s="197"/>
      <c r="P552" s="197"/>
      <c r="Q552" s="197"/>
      <c r="R552" s="197"/>
      <c r="S552" s="197"/>
      <c r="T552" s="198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192" t="s">
        <v>157</v>
      </c>
      <c r="AU552" s="192" t="s">
        <v>86</v>
      </c>
      <c r="AV552" s="14" t="s">
        <v>86</v>
      </c>
      <c r="AW552" s="14" t="s">
        <v>32</v>
      </c>
      <c r="AX552" s="14" t="s">
        <v>76</v>
      </c>
      <c r="AY552" s="192" t="s">
        <v>149</v>
      </c>
    </row>
    <row r="553" s="14" customFormat="1">
      <c r="A553" s="14"/>
      <c r="B553" s="191"/>
      <c r="C553" s="14"/>
      <c r="D553" s="184" t="s">
        <v>157</v>
      </c>
      <c r="E553" s="192" t="s">
        <v>1</v>
      </c>
      <c r="F553" s="193" t="s">
        <v>633</v>
      </c>
      <c r="G553" s="14"/>
      <c r="H553" s="194">
        <v>0.78200000000000003</v>
      </c>
      <c r="I553" s="195"/>
      <c r="J553" s="14"/>
      <c r="K553" s="14"/>
      <c r="L553" s="191"/>
      <c r="M553" s="196"/>
      <c r="N553" s="197"/>
      <c r="O553" s="197"/>
      <c r="P553" s="197"/>
      <c r="Q553" s="197"/>
      <c r="R553" s="197"/>
      <c r="S553" s="197"/>
      <c r="T553" s="198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192" t="s">
        <v>157</v>
      </c>
      <c r="AU553" s="192" t="s">
        <v>86</v>
      </c>
      <c r="AV553" s="14" t="s">
        <v>86</v>
      </c>
      <c r="AW553" s="14" t="s">
        <v>32</v>
      </c>
      <c r="AX553" s="14" t="s">
        <v>76</v>
      </c>
      <c r="AY553" s="192" t="s">
        <v>149</v>
      </c>
    </row>
    <row r="554" s="16" customFormat="1">
      <c r="A554" s="16"/>
      <c r="B554" s="225"/>
      <c r="C554" s="16"/>
      <c r="D554" s="184" t="s">
        <v>157</v>
      </c>
      <c r="E554" s="226" t="s">
        <v>1</v>
      </c>
      <c r="F554" s="227" t="s">
        <v>601</v>
      </c>
      <c r="G554" s="16"/>
      <c r="H554" s="228">
        <v>3.75</v>
      </c>
      <c r="I554" s="229"/>
      <c r="J554" s="16"/>
      <c r="K554" s="16"/>
      <c r="L554" s="225"/>
      <c r="M554" s="230"/>
      <c r="N554" s="231"/>
      <c r="O554" s="231"/>
      <c r="P554" s="231"/>
      <c r="Q554" s="231"/>
      <c r="R554" s="231"/>
      <c r="S554" s="231"/>
      <c r="T554" s="232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T554" s="226" t="s">
        <v>157</v>
      </c>
      <c r="AU554" s="226" t="s">
        <v>86</v>
      </c>
      <c r="AV554" s="16" t="s">
        <v>167</v>
      </c>
      <c r="AW554" s="16" t="s">
        <v>32</v>
      </c>
      <c r="AX554" s="16" t="s">
        <v>76</v>
      </c>
      <c r="AY554" s="226" t="s">
        <v>149</v>
      </c>
    </row>
    <row r="555" s="15" customFormat="1">
      <c r="A555" s="15"/>
      <c r="B555" s="199"/>
      <c r="C555" s="15"/>
      <c r="D555" s="184" t="s">
        <v>157</v>
      </c>
      <c r="E555" s="200" t="s">
        <v>1</v>
      </c>
      <c r="F555" s="201" t="s">
        <v>160</v>
      </c>
      <c r="G555" s="15"/>
      <c r="H555" s="202">
        <v>22.307000000000002</v>
      </c>
      <c r="I555" s="203"/>
      <c r="J555" s="15"/>
      <c r="K555" s="15"/>
      <c r="L555" s="199"/>
      <c r="M555" s="204"/>
      <c r="N555" s="205"/>
      <c r="O555" s="205"/>
      <c r="P555" s="205"/>
      <c r="Q555" s="205"/>
      <c r="R555" s="205"/>
      <c r="S555" s="205"/>
      <c r="T555" s="206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  <c r="AE555" s="15"/>
      <c r="AT555" s="200" t="s">
        <v>157</v>
      </c>
      <c r="AU555" s="200" t="s">
        <v>86</v>
      </c>
      <c r="AV555" s="15" t="s">
        <v>150</v>
      </c>
      <c r="AW555" s="15" t="s">
        <v>32</v>
      </c>
      <c r="AX555" s="15" t="s">
        <v>81</v>
      </c>
      <c r="AY555" s="200" t="s">
        <v>149</v>
      </c>
    </row>
    <row r="556" s="2" customFormat="1" ht="33" customHeight="1">
      <c r="A556" s="38"/>
      <c r="B556" s="168"/>
      <c r="C556" s="169" t="s">
        <v>634</v>
      </c>
      <c r="D556" s="169" t="s">
        <v>152</v>
      </c>
      <c r="E556" s="170" t="s">
        <v>635</v>
      </c>
      <c r="F556" s="171" t="s">
        <v>636</v>
      </c>
      <c r="G556" s="172" t="s">
        <v>299</v>
      </c>
      <c r="H556" s="173">
        <v>11</v>
      </c>
      <c r="I556" s="174"/>
      <c r="J556" s="175">
        <f>ROUND(I556*H556,2)</f>
        <v>0</v>
      </c>
      <c r="K556" s="176"/>
      <c r="L556" s="39"/>
      <c r="M556" s="177" t="s">
        <v>1</v>
      </c>
      <c r="N556" s="178" t="s">
        <v>41</v>
      </c>
      <c r="O556" s="77"/>
      <c r="P556" s="179">
        <f>O556*H556</f>
        <v>0</v>
      </c>
      <c r="Q556" s="179">
        <v>0.075590000000000004</v>
      </c>
      <c r="R556" s="179">
        <f>Q556*H556</f>
        <v>0.83149000000000006</v>
      </c>
      <c r="S556" s="179">
        <v>0</v>
      </c>
      <c r="T556" s="180">
        <f>S556*H556</f>
        <v>0</v>
      </c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R556" s="181" t="s">
        <v>243</v>
      </c>
      <c r="AT556" s="181" t="s">
        <v>152</v>
      </c>
      <c r="AU556" s="181" t="s">
        <v>86</v>
      </c>
      <c r="AY556" s="19" t="s">
        <v>149</v>
      </c>
      <c r="BE556" s="182">
        <f>IF(N556="základní",J556,0)</f>
        <v>0</v>
      </c>
      <c r="BF556" s="182">
        <f>IF(N556="snížená",J556,0)</f>
        <v>0</v>
      </c>
      <c r="BG556" s="182">
        <f>IF(N556="zákl. přenesená",J556,0)</f>
        <v>0</v>
      </c>
      <c r="BH556" s="182">
        <f>IF(N556="sníž. přenesená",J556,0)</f>
        <v>0</v>
      </c>
      <c r="BI556" s="182">
        <f>IF(N556="nulová",J556,0)</f>
        <v>0</v>
      </c>
      <c r="BJ556" s="19" t="s">
        <v>81</v>
      </c>
      <c r="BK556" s="182">
        <f>ROUND(I556*H556,2)</f>
        <v>0</v>
      </c>
      <c r="BL556" s="19" t="s">
        <v>243</v>
      </c>
      <c r="BM556" s="181" t="s">
        <v>637</v>
      </c>
    </row>
    <row r="557" s="13" customFormat="1">
      <c r="A557" s="13"/>
      <c r="B557" s="183"/>
      <c r="C557" s="13"/>
      <c r="D557" s="184" t="s">
        <v>157</v>
      </c>
      <c r="E557" s="185" t="s">
        <v>1</v>
      </c>
      <c r="F557" s="186" t="s">
        <v>508</v>
      </c>
      <c r="G557" s="13"/>
      <c r="H557" s="185" t="s">
        <v>1</v>
      </c>
      <c r="I557" s="187"/>
      <c r="J557" s="13"/>
      <c r="K557" s="13"/>
      <c r="L557" s="183"/>
      <c r="M557" s="188"/>
      <c r="N557" s="189"/>
      <c r="O557" s="189"/>
      <c r="P557" s="189"/>
      <c r="Q557" s="189"/>
      <c r="R557" s="189"/>
      <c r="S557" s="189"/>
      <c r="T557" s="190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185" t="s">
        <v>157</v>
      </c>
      <c r="AU557" s="185" t="s">
        <v>86</v>
      </c>
      <c r="AV557" s="13" t="s">
        <v>81</v>
      </c>
      <c r="AW557" s="13" t="s">
        <v>32</v>
      </c>
      <c r="AX557" s="13" t="s">
        <v>76</v>
      </c>
      <c r="AY557" s="185" t="s">
        <v>149</v>
      </c>
    </row>
    <row r="558" s="13" customFormat="1">
      <c r="A558" s="13"/>
      <c r="B558" s="183"/>
      <c r="C558" s="13"/>
      <c r="D558" s="184" t="s">
        <v>157</v>
      </c>
      <c r="E558" s="185" t="s">
        <v>1</v>
      </c>
      <c r="F558" s="186" t="s">
        <v>597</v>
      </c>
      <c r="G558" s="13"/>
      <c r="H558" s="185" t="s">
        <v>1</v>
      </c>
      <c r="I558" s="187"/>
      <c r="J558" s="13"/>
      <c r="K558" s="13"/>
      <c r="L558" s="183"/>
      <c r="M558" s="188"/>
      <c r="N558" s="189"/>
      <c r="O558" s="189"/>
      <c r="P558" s="189"/>
      <c r="Q558" s="189"/>
      <c r="R558" s="189"/>
      <c r="S558" s="189"/>
      <c r="T558" s="190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185" t="s">
        <v>157</v>
      </c>
      <c r="AU558" s="185" t="s">
        <v>86</v>
      </c>
      <c r="AV558" s="13" t="s">
        <v>81</v>
      </c>
      <c r="AW558" s="13" t="s">
        <v>32</v>
      </c>
      <c r="AX558" s="13" t="s">
        <v>76</v>
      </c>
      <c r="AY558" s="185" t="s">
        <v>149</v>
      </c>
    </row>
    <row r="559" s="14" customFormat="1">
      <c r="A559" s="14"/>
      <c r="B559" s="191"/>
      <c r="C559" s="14"/>
      <c r="D559" s="184" t="s">
        <v>157</v>
      </c>
      <c r="E559" s="192" t="s">
        <v>1</v>
      </c>
      <c r="F559" s="193" t="s">
        <v>638</v>
      </c>
      <c r="G559" s="14"/>
      <c r="H559" s="194">
        <v>1</v>
      </c>
      <c r="I559" s="195"/>
      <c r="J559" s="14"/>
      <c r="K559" s="14"/>
      <c r="L559" s="191"/>
      <c r="M559" s="196"/>
      <c r="N559" s="197"/>
      <c r="O559" s="197"/>
      <c r="P559" s="197"/>
      <c r="Q559" s="197"/>
      <c r="R559" s="197"/>
      <c r="S559" s="197"/>
      <c r="T559" s="198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192" t="s">
        <v>157</v>
      </c>
      <c r="AU559" s="192" t="s">
        <v>86</v>
      </c>
      <c r="AV559" s="14" t="s">
        <v>86</v>
      </c>
      <c r="AW559" s="14" t="s">
        <v>32</v>
      </c>
      <c r="AX559" s="14" t="s">
        <v>76</v>
      </c>
      <c r="AY559" s="192" t="s">
        <v>149</v>
      </c>
    </row>
    <row r="560" s="13" customFormat="1">
      <c r="A560" s="13"/>
      <c r="B560" s="183"/>
      <c r="C560" s="13"/>
      <c r="D560" s="184" t="s">
        <v>157</v>
      </c>
      <c r="E560" s="185" t="s">
        <v>1</v>
      </c>
      <c r="F560" s="186" t="s">
        <v>599</v>
      </c>
      <c r="G560" s="13"/>
      <c r="H560" s="185" t="s">
        <v>1</v>
      </c>
      <c r="I560" s="187"/>
      <c r="J560" s="13"/>
      <c r="K560" s="13"/>
      <c r="L560" s="183"/>
      <c r="M560" s="188"/>
      <c r="N560" s="189"/>
      <c r="O560" s="189"/>
      <c r="P560" s="189"/>
      <c r="Q560" s="189"/>
      <c r="R560" s="189"/>
      <c r="S560" s="189"/>
      <c r="T560" s="190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185" t="s">
        <v>157</v>
      </c>
      <c r="AU560" s="185" t="s">
        <v>86</v>
      </c>
      <c r="AV560" s="13" t="s">
        <v>81</v>
      </c>
      <c r="AW560" s="13" t="s">
        <v>32</v>
      </c>
      <c r="AX560" s="13" t="s">
        <v>76</v>
      </c>
      <c r="AY560" s="185" t="s">
        <v>149</v>
      </c>
    </row>
    <row r="561" s="14" customFormat="1">
      <c r="A561" s="14"/>
      <c r="B561" s="191"/>
      <c r="C561" s="14"/>
      <c r="D561" s="184" t="s">
        <v>157</v>
      </c>
      <c r="E561" s="192" t="s">
        <v>1</v>
      </c>
      <c r="F561" s="193" t="s">
        <v>639</v>
      </c>
      <c r="G561" s="14"/>
      <c r="H561" s="194">
        <v>1</v>
      </c>
      <c r="I561" s="195"/>
      <c r="J561" s="14"/>
      <c r="K561" s="14"/>
      <c r="L561" s="191"/>
      <c r="M561" s="196"/>
      <c r="N561" s="197"/>
      <c r="O561" s="197"/>
      <c r="P561" s="197"/>
      <c r="Q561" s="197"/>
      <c r="R561" s="197"/>
      <c r="S561" s="197"/>
      <c r="T561" s="198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T561" s="192" t="s">
        <v>157</v>
      </c>
      <c r="AU561" s="192" t="s">
        <v>86</v>
      </c>
      <c r="AV561" s="14" t="s">
        <v>86</v>
      </c>
      <c r="AW561" s="14" t="s">
        <v>32</v>
      </c>
      <c r="AX561" s="14" t="s">
        <v>76</v>
      </c>
      <c r="AY561" s="192" t="s">
        <v>149</v>
      </c>
    </row>
    <row r="562" s="14" customFormat="1">
      <c r="A562" s="14"/>
      <c r="B562" s="191"/>
      <c r="C562" s="14"/>
      <c r="D562" s="184" t="s">
        <v>157</v>
      </c>
      <c r="E562" s="192" t="s">
        <v>1</v>
      </c>
      <c r="F562" s="193" t="s">
        <v>640</v>
      </c>
      <c r="G562" s="14"/>
      <c r="H562" s="194">
        <v>1</v>
      </c>
      <c r="I562" s="195"/>
      <c r="J562" s="14"/>
      <c r="K562" s="14"/>
      <c r="L562" s="191"/>
      <c r="M562" s="196"/>
      <c r="N562" s="197"/>
      <c r="O562" s="197"/>
      <c r="P562" s="197"/>
      <c r="Q562" s="197"/>
      <c r="R562" s="197"/>
      <c r="S562" s="197"/>
      <c r="T562" s="198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192" t="s">
        <v>157</v>
      </c>
      <c r="AU562" s="192" t="s">
        <v>86</v>
      </c>
      <c r="AV562" s="14" t="s">
        <v>86</v>
      </c>
      <c r="AW562" s="14" t="s">
        <v>32</v>
      </c>
      <c r="AX562" s="14" t="s">
        <v>76</v>
      </c>
      <c r="AY562" s="192" t="s">
        <v>149</v>
      </c>
    </row>
    <row r="563" s="14" customFormat="1">
      <c r="A563" s="14"/>
      <c r="B563" s="191"/>
      <c r="C563" s="14"/>
      <c r="D563" s="184" t="s">
        <v>157</v>
      </c>
      <c r="E563" s="192" t="s">
        <v>1</v>
      </c>
      <c r="F563" s="193" t="s">
        <v>641</v>
      </c>
      <c r="G563" s="14"/>
      <c r="H563" s="194">
        <v>1</v>
      </c>
      <c r="I563" s="195"/>
      <c r="J563" s="14"/>
      <c r="K563" s="14"/>
      <c r="L563" s="191"/>
      <c r="M563" s="196"/>
      <c r="N563" s="197"/>
      <c r="O563" s="197"/>
      <c r="P563" s="197"/>
      <c r="Q563" s="197"/>
      <c r="R563" s="197"/>
      <c r="S563" s="197"/>
      <c r="T563" s="198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192" t="s">
        <v>157</v>
      </c>
      <c r="AU563" s="192" t="s">
        <v>86</v>
      </c>
      <c r="AV563" s="14" t="s">
        <v>86</v>
      </c>
      <c r="AW563" s="14" t="s">
        <v>32</v>
      </c>
      <c r="AX563" s="14" t="s">
        <v>76</v>
      </c>
      <c r="AY563" s="192" t="s">
        <v>149</v>
      </c>
    </row>
    <row r="564" s="14" customFormat="1">
      <c r="A564" s="14"/>
      <c r="B564" s="191"/>
      <c r="C564" s="14"/>
      <c r="D564" s="184" t="s">
        <v>157</v>
      </c>
      <c r="E564" s="192" t="s">
        <v>1</v>
      </c>
      <c r="F564" s="193" t="s">
        <v>642</v>
      </c>
      <c r="G564" s="14"/>
      <c r="H564" s="194">
        <v>1</v>
      </c>
      <c r="I564" s="195"/>
      <c r="J564" s="14"/>
      <c r="K564" s="14"/>
      <c r="L564" s="191"/>
      <c r="M564" s="196"/>
      <c r="N564" s="197"/>
      <c r="O564" s="197"/>
      <c r="P564" s="197"/>
      <c r="Q564" s="197"/>
      <c r="R564" s="197"/>
      <c r="S564" s="197"/>
      <c r="T564" s="198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192" t="s">
        <v>157</v>
      </c>
      <c r="AU564" s="192" t="s">
        <v>86</v>
      </c>
      <c r="AV564" s="14" t="s">
        <v>86</v>
      </c>
      <c r="AW564" s="14" t="s">
        <v>32</v>
      </c>
      <c r="AX564" s="14" t="s">
        <v>76</v>
      </c>
      <c r="AY564" s="192" t="s">
        <v>149</v>
      </c>
    </row>
    <row r="565" s="14" customFormat="1">
      <c r="A565" s="14"/>
      <c r="B565" s="191"/>
      <c r="C565" s="14"/>
      <c r="D565" s="184" t="s">
        <v>157</v>
      </c>
      <c r="E565" s="192" t="s">
        <v>1</v>
      </c>
      <c r="F565" s="193" t="s">
        <v>643</v>
      </c>
      <c r="G565" s="14"/>
      <c r="H565" s="194">
        <v>1</v>
      </c>
      <c r="I565" s="195"/>
      <c r="J565" s="14"/>
      <c r="K565" s="14"/>
      <c r="L565" s="191"/>
      <c r="M565" s="196"/>
      <c r="N565" s="197"/>
      <c r="O565" s="197"/>
      <c r="P565" s="197"/>
      <c r="Q565" s="197"/>
      <c r="R565" s="197"/>
      <c r="S565" s="197"/>
      <c r="T565" s="198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192" t="s">
        <v>157</v>
      </c>
      <c r="AU565" s="192" t="s">
        <v>86</v>
      </c>
      <c r="AV565" s="14" t="s">
        <v>86</v>
      </c>
      <c r="AW565" s="14" t="s">
        <v>32</v>
      </c>
      <c r="AX565" s="14" t="s">
        <v>76</v>
      </c>
      <c r="AY565" s="192" t="s">
        <v>149</v>
      </c>
    </row>
    <row r="566" s="16" customFormat="1">
      <c r="A566" s="16"/>
      <c r="B566" s="225"/>
      <c r="C566" s="16"/>
      <c r="D566" s="184" t="s">
        <v>157</v>
      </c>
      <c r="E566" s="226" t="s">
        <v>1</v>
      </c>
      <c r="F566" s="227" t="s">
        <v>601</v>
      </c>
      <c r="G566" s="16"/>
      <c r="H566" s="228">
        <v>6</v>
      </c>
      <c r="I566" s="229"/>
      <c r="J566" s="16"/>
      <c r="K566" s="16"/>
      <c r="L566" s="225"/>
      <c r="M566" s="230"/>
      <c r="N566" s="231"/>
      <c r="O566" s="231"/>
      <c r="P566" s="231"/>
      <c r="Q566" s="231"/>
      <c r="R566" s="231"/>
      <c r="S566" s="231"/>
      <c r="T566" s="232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T566" s="226" t="s">
        <v>157</v>
      </c>
      <c r="AU566" s="226" t="s">
        <v>86</v>
      </c>
      <c r="AV566" s="16" t="s">
        <v>167</v>
      </c>
      <c r="AW566" s="16" t="s">
        <v>32</v>
      </c>
      <c r="AX566" s="16" t="s">
        <v>76</v>
      </c>
      <c r="AY566" s="226" t="s">
        <v>149</v>
      </c>
    </row>
    <row r="567" s="13" customFormat="1">
      <c r="A567" s="13"/>
      <c r="B567" s="183"/>
      <c r="C567" s="13"/>
      <c r="D567" s="184" t="s">
        <v>157</v>
      </c>
      <c r="E567" s="185" t="s">
        <v>1</v>
      </c>
      <c r="F567" s="186" t="s">
        <v>510</v>
      </c>
      <c r="G567" s="13"/>
      <c r="H567" s="185" t="s">
        <v>1</v>
      </c>
      <c r="I567" s="187"/>
      <c r="J567" s="13"/>
      <c r="K567" s="13"/>
      <c r="L567" s="183"/>
      <c r="M567" s="188"/>
      <c r="N567" s="189"/>
      <c r="O567" s="189"/>
      <c r="P567" s="189"/>
      <c r="Q567" s="189"/>
      <c r="R567" s="189"/>
      <c r="S567" s="189"/>
      <c r="T567" s="190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185" t="s">
        <v>157</v>
      </c>
      <c r="AU567" s="185" t="s">
        <v>86</v>
      </c>
      <c r="AV567" s="13" t="s">
        <v>81</v>
      </c>
      <c r="AW567" s="13" t="s">
        <v>32</v>
      </c>
      <c r="AX567" s="13" t="s">
        <v>76</v>
      </c>
      <c r="AY567" s="185" t="s">
        <v>149</v>
      </c>
    </row>
    <row r="568" s="13" customFormat="1">
      <c r="A568" s="13"/>
      <c r="B568" s="183"/>
      <c r="C568" s="13"/>
      <c r="D568" s="184" t="s">
        <v>157</v>
      </c>
      <c r="E568" s="185" t="s">
        <v>1</v>
      </c>
      <c r="F568" s="186" t="s">
        <v>597</v>
      </c>
      <c r="G568" s="13"/>
      <c r="H568" s="185" t="s">
        <v>1</v>
      </c>
      <c r="I568" s="187"/>
      <c r="J568" s="13"/>
      <c r="K568" s="13"/>
      <c r="L568" s="183"/>
      <c r="M568" s="188"/>
      <c r="N568" s="189"/>
      <c r="O568" s="189"/>
      <c r="P568" s="189"/>
      <c r="Q568" s="189"/>
      <c r="R568" s="189"/>
      <c r="S568" s="189"/>
      <c r="T568" s="190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185" t="s">
        <v>157</v>
      </c>
      <c r="AU568" s="185" t="s">
        <v>86</v>
      </c>
      <c r="AV568" s="13" t="s">
        <v>81</v>
      </c>
      <c r="AW568" s="13" t="s">
        <v>32</v>
      </c>
      <c r="AX568" s="13" t="s">
        <v>76</v>
      </c>
      <c r="AY568" s="185" t="s">
        <v>149</v>
      </c>
    </row>
    <row r="569" s="14" customFormat="1">
      <c r="A569" s="14"/>
      <c r="B569" s="191"/>
      <c r="C569" s="14"/>
      <c r="D569" s="184" t="s">
        <v>157</v>
      </c>
      <c r="E569" s="192" t="s">
        <v>1</v>
      </c>
      <c r="F569" s="193" t="s">
        <v>644</v>
      </c>
      <c r="G569" s="14"/>
      <c r="H569" s="194">
        <v>1</v>
      </c>
      <c r="I569" s="195"/>
      <c r="J569" s="14"/>
      <c r="K569" s="14"/>
      <c r="L569" s="191"/>
      <c r="M569" s="196"/>
      <c r="N569" s="197"/>
      <c r="O569" s="197"/>
      <c r="P569" s="197"/>
      <c r="Q569" s="197"/>
      <c r="R569" s="197"/>
      <c r="S569" s="197"/>
      <c r="T569" s="198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192" t="s">
        <v>157</v>
      </c>
      <c r="AU569" s="192" t="s">
        <v>86</v>
      </c>
      <c r="AV569" s="14" t="s">
        <v>86</v>
      </c>
      <c r="AW569" s="14" t="s">
        <v>32</v>
      </c>
      <c r="AX569" s="14" t="s">
        <v>76</v>
      </c>
      <c r="AY569" s="192" t="s">
        <v>149</v>
      </c>
    </row>
    <row r="570" s="14" customFormat="1">
      <c r="A570" s="14"/>
      <c r="B570" s="191"/>
      <c r="C570" s="14"/>
      <c r="D570" s="184" t="s">
        <v>157</v>
      </c>
      <c r="E570" s="192" t="s">
        <v>1</v>
      </c>
      <c r="F570" s="193" t="s">
        <v>645</v>
      </c>
      <c r="G570" s="14"/>
      <c r="H570" s="194">
        <v>1</v>
      </c>
      <c r="I570" s="195"/>
      <c r="J570" s="14"/>
      <c r="K570" s="14"/>
      <c r="L570" s="191"/>
      <c r="M570" s="196"/>
      <c r="N570" s="197"/>
      <c r="O570" s="197"/>
      <c r="P570" s="197"/>
      <c r="Q570" s="197"/>
      <c r="R570" s="197"/>
      <c r="S570" s="197"/>
      <c r="T570" s="198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192" t="s">
        <v>157</v>
      </c>
      <c r="AU570" s="192" t="s">
        <v>86</v>
      </c>
      <c r="AV570" s="14" t="s">
        <v>86</v>
      </c>
      <c r="AW570" s="14" t="s">
        <v>32</v>
      </c>
      <c r="AX570" s="14" t="s">
        <v>76</v>
      </c>
      <c r="AY570" s="192" t="s">
        <v>149</v>
      </c>
    </row>
    <row r="571" s="13" customFormat="1">
      <c r="A571" s="13"/>
      <c r="B571" s="183"/>
      <c r="C571" s="13"/>
      <c r="D571" s="184" t="s">
        <v>157</v>
      </c>
      <c r="E571" s="185" t="s">
        <v>1</v>
      </c>
      <c r="F571" s="186" t="s">
        <v>599</v>
      </c>
      <c r="G571" s="13"/>
      <c r="H571" s="185" t="s">
        <v>1</v>
      </c>
      <c r="I571" s="187"/>
      <c r="J571" s="13"/>
      <c r="K571" s="13"/>
      <c r="L571" s="183"/>
      <c r="M571" s="188"/>
      <c r="N571" s="189"/>
      <c r="O571" s="189"/>
      <c r="P571" s="189"/>
      <c r="Q571" s="189"/>
      <c r="R571" s="189"/>
      <c r="S571" s="189"/>
      <c r="T571" s="190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185" t="s">
        <v>157</v>
      </c>
      <c r="AU571" s="185" t="s">
        <v>86</v>
      </c>
      <c r="AV571" s="13" t="s">
        <v>81</v>
      </c>
      <c r="AW571" s="13" t="s">
        <v>32</v>
      </c>
      <c r="AX571" s="13" t="s">
        <v>76</v>
      </c>
      <c r="AY571" s="185" t="s">
        <v>149</v>
      </c>
    </row>
    <row r="572" s="14" customFormat="1">
      <c r="A572" s="14"/>
      <c r="B572" s="191"/>
      <c r="C572" s="14"/>
      <c r="D572" s="184" t="s">
        <v>157</v>
      </c>
      <c r="E572" s="192" t="s">
        <v>1</v>
      </c>
      <c r="F572" s="193" t="s">
        <v>646</v>
      </c>
      <c r="G572" s="14"/>
      <c r="H572" s="194">
        <v>1</v>
      </c>
      <c r="I572" s="195"/>
      <c r="J572" s="14"/>
      <c r="K572" s="14"/>
      <c r="L572" s="191"/>
      <c r="M572" s="196"/>
      <c r="N572" s="197"/>
      <c r="O572" s="197"/>
      <c r="P572" s="197"/>
      <c r="Q572" s="197"/>
      <c r="R572" s="197"/>
      <c r="S572" s="197"/>
      <c r="T572" s="198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192" t="s">
        <v>157</v>
      </c>
      <c r="AU572" s="192" t="s">
        <v>86</v>
      </c>
      <c r="AV572" s="14" t="s">
        <v>86</v>
      </c>
      <c r="AW572" s="14" t="s">
        <v>32</v>
      </c>
      <c r="AX572" s="14" t="s">
        <v>76</v>
      </c>
      <c r="AY572" s="192" t="s">
        <v>149</v>
      </c>
    </row>
    <row r="573" s="14" customFormat="1">
      <c r="A573" s="14"/>
      <c r="B573" s="191"/>
      <c r="C573" s="14"/>
      <c r="D573" s="184" t="s">
        <v>157</v>
      </c>
      <c r="E573" s="192" t="s">
        <v>1</v>
      </c>
      <c r="F573" s="193" t="s">
        <v>647</v>
      </c>
      <c r="G573" s="14"/>
      <c r="H573" s="194">
        <v>1</v>
      </c>
      <c r="I573" s="195"/>
      <c r="J573" s="14"/>
      <c r="K573" s="14"/>
      <c r="L573" s="191"/>
      <c r="M573" s="196"/>
      <c r="N573" s="197"/>
      <c r="O573" s="197"/>
      <c r="P573" s="197"/>
      <c r="Q573" s="197"/>
      <c r="R573" s="197"/>
      <c r="S573" s="197"/>
      <c r="T573" s="198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192" t="s">
        <v>157</v>
      </c>
      <c r="AU573" s="192" t="s">
        <v>86</v>
      </c>
      <c r="AV573" s="14" t="s">
        <v>86</v>
      </c>
      <c r="AW573" s="14" t="s">
        <v>32</v>
      </c>
      <c r="AX573" s="14" t="s">
        <v>76</v>
      </c>
      <c r="AY573" s="192" t="s">
        <v>149</v>
      </c>
    </row>
    <row r="574" s="14" customFormat="1">
      <c r="A574" s="14"/>
      <c r="B574" s="191"/>
      <c r="C574" s="14"/>
      <c r="D574" s="184" t="s">
        <v>157</v>
      </c>
      <c r="E574" s="192" t="s">
        <v>1</v>
      </c>
      <c r="F574" s="193" t="s">
        <v>648</v>
      </c>
      <c r="G574" s="14"/>
      <c r="H574" s="194">
        <v>1</v>
      </c>
      <c r="I574" s="195"/>
      <c r="J574" s="14"/>
      <c r="K574" s="14"/>
      <c r="L574" s="191"/>
      <c r="M574" s="196"/>
      <c r="N574" s="197"/>
      <c r="O574" s="197"/>
      <c r="P574" s="197"/>
      <c r="Q574" s="197"/>
      <c r="R574" s="197"/>
      <c r="S574" s="197"/>
      <c r="T574" s="198"/>
      <c r="U574" s="14"/>
      <c r="V574" s="14"/>
      <c r="W574" s="14"/>
      <c r="X574" s="14"/>
      <c r="Y574" s="14"/>
      <c r="Z574" s="14"/>
      <c r="AA574" s="14"/>
      <c r="AB574" s="14"/>
      <c r="AC574" s="14"/>
      <c r="AD574" s="14"/>
      <c r="AE574" s="14"/>
      <c r="AT574" s="192" t="s">
        <v>157</v>
      </c>
      <c r="AU574" s="192" t="s">
        <v>86</v>
      </c>
      <c r="AV574" s="14" t="s">
        <v>86</v>
      </c>
      <c r="AW574" s="14" t="s">
        <v>32</v>
      </c>
      <c r="AX574" s="14" t="s">
        <v>76</v>
      </c>
      <c r="AY574" s="192" t="s">
        <v>149</v>
      </c>
    </row>
    <row r="575" s="16" customFormat="1">
      <c r="A575" s="16"/>
      <c r="B575" s="225"/>
      <c r="C575" s="16"/>
      <c r="D575" s="184" t="s">
        <v>157</v>
      </c>
      <c r="E575" s="226" t="s">
        <v>1</v>
      </c>
      <c r="F575" s="227" t="s">
        <v>601</v>
      </c>
      <c r="G575" s="16"/>
      <c r="H575" s="228">
        <v>5</v>
      </c>
      <c r="I575" s="229"/>
      <c r="J575" s="16"/>
      <c r="K575" s="16"/>
      <c r="L575" s="225"/>
      <c r="M575" s="230"/>
      <c r="N575" s="231"/>
      <c r="O575" s="231"/>
      <c r="P575" s="231"/>
      <c r="Q575" s="231"/>
      <c r="R575" s="231"/>
      <c r="S575" s="231"/>
      <c r="T575" s="232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T575" s="226" t="s">
        <v>157</v>
      </c>
      <c r="AU575" s="226" t="s">
        <v>86</v>
      </c>
      <c r="AV575" s="16" t="s">
        <v>167</v>
      </c>
      <c r="AW575" s="16" t="s">
        <v>32</v>
      </c>
      <c r="AX575" s="16" t="s">
        <v>76</v>
      </c>
      <c r="AY575" s="226" t="s">
        <v>149</v>
      </c>
    </row>
    <row r="576" s="15" customFormat="1">
      <c r="A576" s="15"/>
      <c r="B576" s="199"/>
      <c r="C576" s="15"/>
      <c r="D576" s="184" t="s">
        <v>157</v>
      </c>
      <c r="E576" s="200" t="s">
        <v>1</v>
      </c>
      <c r="F576" s="201" t="s">
        <v>160</v>
      </c>
      <c r="G576" s="15"/>
      <c r="H576" s="202">
        <v>11</v>
      </c>
      <c r="I576" s="203"/>
      <c r="J576" s="15"/>
      <c r="K576" s="15"/>
      <c r="L576" s="199"/>
      <c r="M576" s="204"/>
      <c r="N576" s="205"/>
      <c r="O576" s="205"/>
      <c r="P576" s="205"/>
      <c r="Q576" s="205"/>
      <c r="R576" s="205"/>
      <c r="S576" s="205"/>
      <c r="T576" s="206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  <c r="AE576" s="15"/>
      <c r="AT576" s="200" t="s">
        <v>157</v>
      </c>
      <c r="AU576" s="200" t="s">
        <v>86</v>
      </c>
      <c r="AV576" s="15" t="s">
        <v>150</v>
      </c>
      <c r="AW576" s="15" t="s">
        <v>32</v>
      </c>
      <c r="AX576" s="15" t="s">
        <v>81</v>
      </c>
      <c r="AY576" s="200" t="s">
        <v>149</v>
      </c>
    </row>
    <row r="577" s="2" customFormat="1" ht="33" customHeight="1">
      <c r="A577" s="38"/>
      <c r="B577" s="168"/>
      <c r="C577" s="169" t="s">
        <v>649</v>
      </c>
      <c r="D577" s="169" t="s">
        <v>152</v>
      </c>
      <c r="E577" s="170" t="s">
        <v>650</v>
      </c>
      <c r="F577" s="171" t="s">
        <v>651</v>
      </c>
      <c r="G577" s="172" t="s">
        <v>299</v>
      </c>
      <c r="H577" s="173">
        <v>11</v>
      </c>
      <c r="I577" s="174"/>
      <c r="J577" s="175">
        <f>ROUND(I577*H577,2)</f>
        <v>0</v>
      </c>
      <c r="K577" s="176"/>
      <c r="L577" s="39"/>
      <c r="M577" s="177" t="s">
        <v>1</v>
      </c>
      <c r="N577" s="178" t="s">
        <v>41</v>
      </c>
      <c r="O577" s="77"/>
      <c r="P577" s="179">
        <f>O577*H577</f>
        <v>0</v>
      </c>
      <c r="Q577" s="179">
        <v>0.15118000000000001</v>
      </c>
      <c r="R577" s="179">
        <f>Q577*H577</f>
        <v>1.6629800000000001</v>
      </c>
      <c r="S577" s="179">
        <v>0</v>
      </c>
      <c r="T577" s="180">
        <f>S577*H577</f>
        <v>0</v>
      </c>
      <c r="U577" s="38"/>
      <c r="V577" s="38"/>
      <c r="W577" s="38"/>
      <c r="X577" s="38"/>
      <c r="Y577" s="38"/>
      <c r="Z577" s="38"/>
      <c r="AA577" s="38"/>
      <c r="AB577" s="38"/>
      <c r="AC577" s="38"/>
      <c r="AD577" s="38"/>
      <c r="AE577" s="38"/>
      <c r="AR577" s="181" t="s">
        <v>243</v>
      </c>
      <c r="AT577" s="181" t="s">
        <v>152</v>
      </c>
      <c r="AU577" s="181" t="s">
        <v>86</v>
      </c>
      <c r="AY577" s="19" t="s">
        <v>149</v>
      </c>
      <c r="BE577" s="182">
        <f>IF(N577="základní",J577,0)</f>
        <v>0</v>
      </c>
      <c r="BF577" s="182">
        <f>IF(N577="snížená",J577,0)</f>
        <v>0</v>
      </c>
      <c r="BG577" s="182">
        <f>IF(N577="zákl. přenesená",J577,0)</f>
        <v>0</v>
      </c>
      <c r="BH577" s="182">
        <f>IF(N577="sníž. přenesená",J577,0)</f>
        <v>0</v>
      </c>
      <c r="BI577" s="182">
        <f>IF(N577="nulová",J577,0)</f>
        <v>0</v>
      </c>
      <c r="BJ577" s="19" t="s">
        <v>81</v>
      </c>
      <c r="BK577" s="182">
        <f>ROUND(I577*H577,2)</f>
        <v>0</v>
      </c>
      <c r="BL577" s="19" t="s">
        <v>243</v>
      </c>
      <c r="BM577" s="181" t="s">
        <v>652</v>
      </c>
    </row>
    <row r="578" s="13" customFormat="1">
      <c r="A578" s="13"/>
      <c r="B578" s="183"/>
      <c r="C578" s="13"/>
      <c r="D578" s="184" t="s">
        <v>157</v>
      </c>
      <c r="E578" s="185" t="s">
        <v>1</v>
      </c>
      <c r="F578" s="186" t="s">
        <v>508</v>
      </c>
      <c r="G578" s="13"/>
      <c r="H578" s="185" t="s">
        <v>1</v>
      </c>
      <c r="I578" s="187"/>
      <c r="J578" s="13"/>
      <c r="K578" s="13"/>
      <c r="L578" s="183"/>
      <c r="M578" s="188"/>
      <c r="N578" s="189"/>
      <c r="O578" s="189"/>
      <c r="P578" s="189"/>
      <c r="Q578" s="189"/>
      <c r="R578" s="189"/>
      <c r="S578" s="189"/>
      <c r="T578" s="190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185" t="s">
        <v>157</v>
      </c>
      <c r="AU578" s="185" t="s">
        <v>86</v>
      </c>
      <c r="AV578" s="13" t="s">
        <v>81</v>
      </c>
      <c r="AW578" s="13" t="s">
        <v>32</v>
      </c>
      <c r="AX578" s="13" t="s">
        <v>76</v>
      </c>
      <c r="AY578" s="185" t="s">
        <v>149</v>
      </c>
    </row>
    <row r="579" s="13" customFormat="1">
      <c r="A579" s="13"/>
      <c r="B579" s="183"/>
      <c r="C579" s="13"/>
      <c r="D579" s="184" t="s">
        <v>157</v>
      </c>
      <c r="E579" s="185" t="s">
        <v>1</v>
      </c>
      <c r="F579" s="186" t="s">
        <v>603</v>
      </c>
      <c r="G579" s="13"/>
      <c r="H579" s="185" t="s">
        <v>1</v>
      </c>
      <c r="I579" s="187"/>
      <c r="J579" s="13"/>
      <c r="K579" s="13"/>
      <c r="L579" s="183"/>
      <c r="M579" s="188"/>
      <c r="N579" s="189"/>
      <c r="O579" s="189"/>
      <c r="P579" s="189"/>
      <c r="Q579" s="189"/>
      <c r="R579" s="189"/>
      <c r="S579" s="189"/>
      <c r="T579" s="190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185" t="s">
        <v>157</v>
      </c>
      <c r="AU579" s="185" t="s">
        <v>86</v>
      </c>
      <c r="AV579" s="13" t="s">
        <v>81</v>
      </c>
      <c r="AW579" s="13" t="s">
        <v>32</v>
      </c>
      <c r="AX579" s="13" t="s">
        <v>76</v>
      </c>
      <c r="AY579" s="185" t="s">
        <v>149</v>
      </c>
    </row>
    <row r="580" s="14" customFormat="1">
      <c r="A580" s="14"/>
      <c r="B580" s="191"/>
      <c r="C580" s="14"/>
      <c r="D580" s="184" t="s">
        <v>157</v>
      </c>
      <c r="E580" s="192" t="s">
        <v>1</v>
      </c>
      <c r="F580" s="193" t="s">
        <v>653</v>
      </c>
      <c r="G580" s="14"/>
      <c r="H580" s="194">
        <v>1</v>
      </c>
      <c r="I580" s="195"/>
      <c r="J580" s="14"/>
      <c r="K580" s="14"/>
      <c r="L580" s="191"/>
      <c r="M580" s="196"/>
      <c r="N580" s="197"/>
      <c r="O580" s="197"/>
      <c r="P580" s="197"/>
      <c r="Q580" s="197"/>
      <c r="R580" s="197"/>
      <c r="S580" s="197"/>
      <c r="T580" s="198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192" t="s">
        <v>157</v>
      </c>
      <c r="AU580" s="192" t="s">
        <v>86</v>
      </c>
      <c r="AV580" s="14" t="s">
        <v>86</v>
      </c>
      <c r="AW580" s="14" t="s">
        <v>32</v>
      </c>
      <c r="AX580" s="14" t="s">
        <v>76</v>
      </c>
      <c r="AY580" s="192" t="s">
        <v>149</v>
      </c>
    </row>
    <row r="581" s="13" customFormat="1">
      <c r="A581" s="13"/>
      <c r="B581" s="183"/>
      <c r="C581" s="13"/>
      <c r="D581" s="184" t="s">
        <v>157</v>
      </c>
      <c r="E581" s="185" t="s">
        <v>1</v>
      </c>
      <c r="F581" s="186" t="s">
        <v>597</v>
      </c>
      <c r="G581" s="13"/>
      <c r="H581" s="185" t="s">
        <v>1</v>
      </c>
      <c r="I581" s="187"/>
      <c r="J581" s="13"/>
      <c r="K581" s="13"/>
      <c r="L581" s="183"/>
      <c r="M581" s="188"/>
      <c r="N581" s="189"/>
      <c r="O581" s="189"/>
      <c r="P581" s="189"/>
      <c r="Q581" s="189"/>
      <c r="R581" s="189"/>
      <c r="S581" s="189"/>
      <c r="T581" s="190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185" t="s">
        <v>157</v>
      </c>
      <c r="AU581" s="185" t="s">
        <v>86</v>
      </c>
      <c r="AV581" s="13" t="s">
        <v>81</v>
      </c>
      <c r="AW581" s="13" t="s">
        <v>32</v>
      </c>
      <c r="AX581" s="13" t="s">
        <v>76</v>
      </c>
      <c r="AY581" s="185" t="s">
        <v>149</v>
      </c>
    </row>
    <row r="582" s="14" customFormat="1">
      <c r="A582" s="14"/>
      <c r="B582" s="191"/>
      <c r="C582" s="14"/>
      <c r="D582" s="184" t="s">
        <v>157</v>
      </c>
      <c r="E582" s="192" t="s">
        <v>1</v>
      </c>
      <c r="F582" s="193" t="s">
        <v>654</v>
      </c>
      <c r="G582" s="14"/>
      <c r="H582" s="194">
        <v>1</v>
      </c>
      <c r="I582" s="195"/>
      <c r="J582" s="14"/>
      <c r="K582" s="14"/>
      <c r="L582" s="191"/>
      <c r="M582" s="196"/>
      <c r="N582" s="197"/>
      <c r="O582" s="197"/>
      <c r="P582" s="197"/>
      <c r="Q582" s="197"/>
      <c r="R582" s="197"/>
      <c r="S582" s="197"/>
      <c r="T582" s="198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T582" s="192" t="s">
        <v>157</v>
      </c>
      <c r="AU582" s="192" t="s">
        <v>86</v>
      </c>
      <c r="AV582" s="14" t="s">
        <v>86</v>
      </c>
      <c r="AW582" s="14" t="s">
        <v>32</v>
      </c>
      <c r="AX582" s="14" t="s">
        <v>76</v>
      </c>
      <c r="AY582" s="192" t="s">
        <v>149</v>
      </c>
    </row>
    <row r="583" s="14" customFormat="1">
      <c r="A583" s="14"/>
      <c r="B583" s="191"/>
      <c r="C583" s="14"/>
      <c r="D583" s="184" t="s">
        <v>157</v>
      </c>
      <c r="E583" s="192" t="s">
        <v>1</v>
      </c>
      <c r="F583" s="193" t="s">
        <v>655</v>
      </c>
      <c r="G583" s="14"/>
      <c r="H583" s="194">
        <v>1</v>
      </c>
      <c r="I583" s="195"/>
      <c r="J583" s="14"/>
      <c r="K583" s="14"/>
      <c r="L583" s="191"/>
      <c r="M583" s="196"/>
      <c r="N583" s="197"/>
      <c r="O583" s="197"/>
      <c r="P583" s="197"/>
      <c r="Q583" s="197"/>
      <c r="R583" s="197"/>
      <c r="S583" s="197"/>
      <c r="T583" s="198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192" t="s">
        <v>157</v>
      </c>
      <c r="AU583" s="192" t="s">
        <v>86</v>
      </c>
      <c r="AV583" s="14" t="s">
        <v>86</v>
      </c>
      <c r="AW583" s="14" t="s">
        <v>32</v>
      </c>
      <c r="AX583" s="14" t="s">
        <v>76</v>
      </c>
      <c r="AY583" s="192" t="s">
        <v>149</v>
      </c>
    </row>
    <row r="584" s="14" customFormat="1">
      <c r="A584" s="14"/>
      <c r="B584" s="191"/>
      <c r="C584" s="14"/>
      <c r="D584" s="184" t="s">
        <v>157</v>
      </c>
      <c r="E584" s="192" t="s">
        <v>1</v>
      </c>
      <c r="F584" s="193" t="s">
        <v>656</v>
      </c>
      <c r="G584" s="14"/>
      <c r="H584" s="194">
        <v>1</v>
      </c>
      <c r="I584" s="195"/>
      <c r="J584" s="14"/>
      <c r="K584" s="14"/>
      <c r="L584" s="191"/>
      <c r="M584" s="196"/>
      <c r="N584" s="197"/>
      <c r="O584" s="197"/>
      <c r="P584" s="197"/>
      <c r="Q584" s="197"/>
      <c r="R584" s="197"/>
      <c r="S584" s="197"/>
      <c r="T584" s="198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192" t="s">
        <v>157</v>
      </c>
      <c r="AU584" s="192" t="s">
        <v>86</v>
      </c>
      <c r="AV584" s="14" t="s">
        <v>86</v>
      </c>
      <c r="AW584" s="14" t="s">
        <v>32</v>
      </c>
      <c r="AX584" s="14" t="s">
        <v>76</v>
      </c>
      <c r="AY584" s="192" t="s">
        <v>149</v>
      </c>
    </row>
    <row r="585" s="14" customFormat="1">
      <c r="A585" s="14"/>
      <c r="B585" s="191"/>
      <c r="C585" s="14"/>
      <c r="D585" s="184" t="s">
        <v>157</v>
      </c>
      <c r="E585" s="192" t="s">
        <v>1</v>
      </c>
      <c r="F585" s="193" t="s">
        <v>657</v>
      </c>
      <c r="G585" s="14"/>
      <c r="H585" s="194">
        <v>1</v>
      </c>
      <c r="I585" s="195"/>
      <c r="J585" s="14"/>
      <c r="K585" s="14"/>
      <c r="L585" s="191"/>
      <c r="M585" s="196"/>
      <c r="N585" s="197"/>
      <c r="O585" s="197"/>
      <c r="P585" s="197"/>
      <c r="Q585" s="197"/>
      <c r="R585" s="197"/>
      <c r="S585" s="197"/>
      <c r="T585" s="198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192" t="s">
        <v>157</v>
      </c>
      <c r="AU585" s="192" t="s">
        <v>86</v>
      </c>
      <c r="AV585" s="14" t="s">
        <v>86</v>
      </c>
      <c r="AW585" s="14" t="s">
        <v>32</v>
      </c>
      <c r="AX585" s="14" t="s">
        <v>76</v>
      </c>
      <c r="AY585" s="192" t="s">
        <v>149</v>
      </c>
    </row>
    <row r="586" s="14" customFormat="1">
      <c r="A586" s="14"/>
      <c r="B586" s="191"/>
      <c r="C586" s="14"/>
      <c r="D586" s="184" t="s">
        <v>157</v>
      </c>
      <c r="E586" s="192" t="s">
        <v>1</v>
      </c>
      <c r="F586" s="193" t="s">
        <v>658</v>
      </c>
      <c r="G586" s="14"/>
      <c r="H586" s="194">
        <v>1</v>
      </c>
      <c r="I586" s="195"/>
      <c r="J586" s="14"/>
      <c r="K586" s="14"/>
      <c r="L586" s="191"/>
      <c r="M586" s="196"/>
      <c r="N586" s="197"/>
      <c r="O586" s="197"/>
      <c r="P586" s="197"/>
      <c r="Q586" s="197"/>
      <c r="R586" s="197"/>
      <c r="S586" s="197"/>
      <c r="T586" s="198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192" t="s">
        <v>157</v>
      </c>
      <c r="AU586" s="192" t="s">
        <v>86</v>
      </c>
      <c r="AV586" s="14" t="s">
        <v>86</v>
      </c>
      <c r="AW586" s="14" t="s">
        <v>32</v>
      </c>
      <c r="AX586" s="14" t="s">
        <v>76</v>
      </c>
      <c r="AY586" s="192" t="s">
        <v>149</v>
      </c>
    </row>
    <row r="587" s="14" customFormat="1">
      <c r="A587" s="14"/>
      <c r="B587" s="191"/>
      <c r="C587" s="14"/>
      <c r="D587" s="184" t="s">
        <v>157</v>
      </c>
      <c r="E587" s="192" t="s">
        <v>1</v>
      </c>
      <c r="F587" s="193" t="s">
        <v>659</v>
      </c>
      <c r="G587" s="14"/>
      <c r="H587" s="194">
        <v>1</v>
      </c>
      <c r="I587" s="195"/>
      <c r="J587" s="14"/>
      <c r="K587" s="14"/>
      <c r="L587" s="191"/>
      <c r="M587" s="196"/>
      <c r="N587" s="197"/>
      <c r="O587" s="197"/>
      <c r="P587" s="197"/>
      <c r="Q587" s="197"/>
      <c r="R587" s="197"/>
      <c r="S587" s="197"/>
      <c r="T587" s="198"/>
      <c r="U587" s="14"/>
      <c r="V587" s="14"/>
      <c r="W587" s="14"/>
      <c r="X587" s="14"/>
      <c r="Y587" s="14"/>
      <c r="Z587" s="14"/>
      <c r="AA587" s="14"/>
      <c r="AB587" s="14"/>
      <c r="AC587" s="14"/>
      <c r="AD587" s="14"/>
      <c r="AE587" s="14"/>
      <c r="AT587" s="192" t="s">
        <v>157</v>
      </c>
      <c r="AU587" s="192" t="s">
        <v>86</v>
      </c>
      <c r="AV587" s="14" t="s">
        <v>86</v>
      </c>
      <c r="AW587" s="14" t="s">
        <v>32</v>
      </c>
      <c r="AX587" s="14" t="s">
        <v>76</v>
      </c>
      <c r="AY587" s="192" t="s">
        <v>149</v>
      </c>
    </row>
    <row r="588" s="13" customFormat="1">
      <c r="A588" s="13"/>
      <c r="B588" s="183"/>
      <c r="C588" s="13"/>
      <c r="D588" s="184" t="s">
        <v>157</v>
      </c>
      <c r="E588" s="185" t="s">
        <v>1</v>
      </c>
      <c r="F588" s="186" t="s">
        <v>599</v>
      </c>
      <c r="G588" s="13"/>
      <c r="H588" s="185" t="s">
        <v>1</v>
      </c>
      <c r="I588" s="187"/>
      <c r="J588" s="13"/>
      <c r="K588" s="13"/>
      <c r="L588" s="183"/>
      <c r="M588" s="188"/>
      <c r="N588" s="189"/>
      <c r="O588" s="189"/>
      <c r="P588" s="189"/>
      <c r="Q588" s="189"/>
      <c r="R588" s="189"/>
      <c r="S588" s="189"/>
      <c r="T588" s="190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185" t="s">
        <v>157</v>
      </c>
      <c r="AU588" s="185" t="s">
        <v>86</v>
      </c>
      <c r="AV588" s="13" t="s">
        <v>81</v>
      </c>
      <c r="AW588" s="13" t="s">
        <v>32</v>
      </c>
      <c r="AX588" s="13" t="s">
        <v>76</v>
      </c>
      <c r="AY588" s="185" t="s">
        <v>149</v>
      </c>
    </row>
    <row r="589" s="14" customFormat="1">
      <c r="A589" s="14"/>
      <c r="B589" s="191"/>
      <c r="C589" s="14"/>
      <c r="D589" s="184" t="s">
        <v>157</v>
      </c>
      <c r="E589" s="192" t="s">
        <v>1</v>
      </c>
      <c r="F589" s="193" t="s">
        <v>660</v>
      </c>
      <c r="G589" s="14"/>
      <c r="H589" s="194">
        <v>1</v>
      </c>
      <c r="I589" s="195"/>
      <c r="J589" s="14"/>
      <c r="K589" s="14"/>
      <c r="L589" s="191"/>
      <c r="M589" s="196"/>
      <c r="N589" s="197"/>
      <c r="O589" s="197"/>
      <c r="P589" s="197"/>
      <c r="Q589" s="197"/>
      <c r="R589" s="197"/>
      <c r="S589" s="197"/>
      <c r="T589" s="198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192" t="s">
        <v>157</v>
      </c>
      <c r="AU589" s="192" t="s">
        <v>86</v>
      </c>
      <c r="AV589" s="14" t="s">
        <v>86</v>
      </c>
      <c r="AW589" s="14" t="s">
        <v>32</v>
      </c>
      <c r="AX589" s="14" t="s">
        <v>76</v>
      </c>
      <c r="AY589" s="192" t="s">
        <v>149</v>
      </c>
    </row>
    <row r="590" s="14" customFormat="1">
      <c r="A590" s="14"/>
      <c r="B590" s="191"/>
      <c r="C590" s="14"/>
      <c r="D590" s="184" t="s">
        <v>157</v>
      </c>
      <c r="E590" s="192" t="s">
        <v>1</v>
      </c>
      <c r="F590" s="193" t="s">
        <v>661</v>
      </c>
      <c r="G590" s="14"/>
      <c r="H590" s="194">
        <v>1</v>
      </c>
      <c r="I590" s="195"/>
      <c r="J590" s="14"/>
      <c r="K590" s="14"/>
      <c r="L590" s="191"/>
      <c r="M590" s="196"/>
      <c r="N590" s="197"/>
      <c r="O590" s="197"/>
      <c r="P590" s="197"/>
      <c r="Q590" s="197"/>
      <c r="R590" s="197"/>
      <c r="S590" s="197"/>
      <c r="T590" s="198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192" t="s">
        <v>157</v>
      </c>
      <c r="AU590" s="192" t="s">
        <v>86</v>
      </c>
      <c r="AV590" s="14" t="s">
        <v>86</v>
      </c>
      <c r="AW590" s="14" t="s">
        <v>32</v>
      </c>
      <c r="AX590" s="14" t="s">
        <v>76</v>
      </c>
      <c r="AY590" s="192" t="s">
        <v>149</v>
      </c>
    </row>
    <row r="591" s="14" customFormat="1">
      <c r="A591" s="14"/>
      <c r="B591" s="191"/>
      <c r="C591" s="14"/>
      <c r="D591" s="184" t="s">
        <v>157</v>
      </c>
      <c r="E591" s="192" t="s">
        <v>1</v>
      </c>
      <c r="F591" s="193" t="s">
        <v>662</v>
      </c>
      <c r="G591" s="14"/>
      <c r="H591" s="194">
        <v>1</v>
      </c>
      <c r="I591" s="195"/>
      <c r="J591" s="14"/>
      <c r="K591" s="14"/>
      <c r="L591" s="191"/>
      <c r="M591" s="196"/>
      <c r="N591" s="197"/>
      <c r="O591" s="197"/>
      <c r="P591" s="197"/>
      <c r="Q591" s="197"/>
      <c r="R591" s="197"/>
      <c r="S591" s="197"/>
      <c r="T591" s="198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192" t="s">
        <v>157</v>
      </c>
      <c r="AU591" s="192" t="s">
        <v>86</v>
      </c>
      <c r="AV591" s="14" t="s">
        <v>86</v>
      </c>
      <c r="AW591" s="14" t="s">
        <v>32</v>
      </c>
      <c r="AX591" s="14" t="s">
        <v>76</v>
      </c>
      <c r="AY591" s="192" t="s">
        <v>149</v>
      </c>
    </row>
    <row r="592" s="16" customFormat="1">
      <c r="A592" s="16"/>
      <c r="B592" s="225"/>
      <c r="C592" s="16"/>
      <c r="D592" s="184" t="s">
        <v>157</v>
      </c>
      <c r="E592" s="226" t="s">
        <v>1</v>
      </c>
      <c r="F592" s="227" t="s">
        <v>601</v>
      </c>
      <c r="G592" s="16"/>
      <c r="H592" s="228">
        <v>10</v>
      </c>
      <c r="I592" s="229"/>
      <c r="J592" s="16"/>
      <c r="K592" s="16"/>
      <c r="L592" s="225"/>
      <c r="M592" s="230"/>
      <c r="N592" s="231"/>
      <c r="O592" s="231"/>
      <c r="P592" s="231"/>
      <c r="Q592" s="231"/>
      <c r="R592" s="231"/>
      <c r="S592" s="231"/>
      <c r="T592" s="232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T592" s="226" t="s">
        <v>157</v>
      </c>
      <c r="AU592" s="226" t="s">
        <v>86</v>
      </c>
      <c r="AV592" s="16" t="s">
        <v>167</v>
      </c>
      <c r="AW592" s="16" t="s">
        <v>32</v>
      </c>
      <c r="AX592" s="16" t="s">
        <v>76</v>
      </c>
      <c r="AY592" s="226" t="s">
        <v>149</v>
      </c>
    </row>
    <row r="593" s="13" customFormat="1">
      <c r="A593" s="13"/>
      <c r="B593" s="183"/>
      <c r="C593" s="13"/>
      <c r="D593" s="184" t="s">
        <v>157</v>
      </c>
      <c r="E593" s="185" t="s">
        <v>1</v>
      </c>
      <c r="F593" s="186" t="s">
        <v>510</v>
      </c>
      <c r="G593" s="13"/>
      <c r="H593" s="185" t="s">
        <v>1</v>
      </c>
      <c r="I593" s="187"/>
      <c r="J593" s="13"/>
      <c r="K593" s="13"/>
      <c r="L593" s="183"/>
      <c r="M593" s="188"/>
      <c r="N593" s="189"/>
      <c r="O593" s="189"/>
      <c r="P593" s="189"/>
      <c r="Q593" s="189"/>
      <c r="R593" s="189"/>
      <c r="S593" s="189"/>
      <c r="T593" s="190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185" t="s">
        <v>157</v>
      </c>
      <c r="AU593" s="185" t="s">
        <v>86</v>
      </c>
      <c r="AV593" s="13" t="s">
        <v>81</v>
      </c>
      <c r="AW593" s="13" t="s">
        <v>32</v>
      </c>
      <c r="AX593" s="13" t="s">
        <v>76</v>
      </c>
      <c r="AY593" s="185" t="s">
        <v>149</v>
      </c>
    </row>
    <row r="594" s="13" customFormat="1">
      <c r="A594" s="13"/>
      <c r="B594" s="183"/>
      <c r="C594" s="13"/>
      <c r="D594" s="184" t="s">
        <v>157</v>
      </c>
      <c r="E594" s="185" t="s">
        <v>1</v>
      </c>
      <c r="F594" s="186" t="s">
        <v>603</v>
      </c>
      <c r="G594" s="13"/>
      <c r="H594" s="185" t="s">
        <v>1</v>
      </c>
      <c r="I594" s="187"/>
      <c r="J594" s="13"/>
      <c r="K594" s="13"/>
      <c r="L594" s="183"/>
      <c r="M594" s="188"/>
      <c r="N594" s="189"/>
      <c r="O594" s="189"/>
      <c r="P594" s="189"/>
      <c r="Q594" s="189"/>
      <c r="R594" s="189"/>
      <c r="S594" s="189"/>
      <c r="T594" s="190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185" t="s">
        <v>157</v>
      </c>
      <c r="AU594" s="185" t="s">
        <v>86</v>
      </c>
      <c r="AV594" s="13" t="s">
        <v>81</v>
      </c>
      <c r="AW594" s="13" t="s">
        <v>32</v>
      </c>
      <c r="AX594" s="13" t="s">
        <v>76</v>
      </c>
      <c r="AY594" s="185" t="s">
        <v>149</v>
      </c>
    </row>
    <row r="595" s="14" customFormat="1">
      <c r="A595" s="14"/>
      <c r="B595" s="191"/>
      <c r="C595" s="14"/>
      <c r="D595" s="184" t="s">
        <v>157</v>
      </c>
      <c r="E595" s="192" t="s">
        <v>1</v>
      </c>
      <c r="F595" s="193" t="s">
        <v>663</v>
      </c>
      <c r="G595" s="14"/>
      <c r="H595" s="194">
        <v>1</v>
      </c>
      <c r="I595" s="195"/>
      <c r="J595" s="14"/>
      <c r="K595" s="14"/>
      <c r="L595" s="191"/>
      <c r="M595" s="196"/>
      <c r="N595" s="197"/>
      <c r="O595" s="197"/>
      <c r="P595" s="197"/>
      <c r="Q595" s="197"/>
      <c r="R595" s="197"/>
      <c r="S595" s="197"/>
      <c r="T595" s="198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192" t="s">
        <v>157</v>
      </c>
      <c r="AU595" s="192" t="s">
        <v>86</v>
      </c>
      <c r="AV595" s="14" t="s">
        <v>86</v>
      </c>
      <c r="AW595" s="14" t="s">
        <v>32</v>
      </c>
      <c r="AX595" s="14" t="s">
        <v>76</v>
      </c>
      <c r="AY595" s="192" t="s">
        <v>149</v>
      </c>
    </row>
    <row r="596" s="16" customFormat="1">
      <c r="A596" s="16"/>
      <c r="B596" s="225"/>
      <c r="C596" s="16"/>
      <c r="D596" s="184" t="s">
        <v>157</v>
      </c>
      <c r="E596" s="226" t="s">
        <v>1</v>
      </c>
      <c r="F596" s="227" t="s">
        <v>601</v>
      </c>
      <c r="G596" s="16"/>
      <c r="H596" s="228">
        <v>1</v>
      </c>
      <c r="I596" s="229"/>
      <c r="J596" s="16"/>
      <c r="K596" s="16"/>
      <c r="L596" s="225"/>
      <c r="M596" s="230"/>
      <c r="N596" s="231"/>
      <c r="O596" s="231"/>
      <c r="P596" s="231"/>
      <c r="Q596" s="231"/>
      <c r="R596" s="231"/>
      <c r="S596" s="231"/>
      <c r="T596" s="232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T596" s="226" t="s">
        <v>157</v>
      </c>
      <c r="AU596" s="226" t="s">
        <v>86</v>
      </c>
      <c r="AV596" s="16" t="s">
        <v>167</v>
      </c>
      <c r="AW596" s="16" t="s">
        <v>32</v>
      </c>
      <c r="AX596" s="16" t="s">
        <v>76</v>
      </c>
      <c r="AY596" s="226" t="s">
        <v>149</v>
      </c>
    </row>
    <row r="597" s="15" customFormat="1">
      <c r="A597" s="15"/>
      <c r="B597" s="199"/>
      <c r="C597" s="15"/>
      <c r="D597" s="184" t="s">
        <v>157</v>
      </c>
      <c r="E597" s="200" t="s">
        <v>1</v>
      </c>
      <c r="F597" s="201" t="s">
        <v>160</v>
      </c>
      <c r="G597" s="15"/>
      <c r="H597" s="202">
        <v>11</v>
      </c>
      <c r="I597" s="203"/>
      <c r="J597" s="15"/>
      <c r="K597" s="15"/>
      <c r="L597" s="199"/>
      <c r="M597" s="204"/>
      <c r="N597" s="205"/>
      <c r="O597" s="205"/>
      <c r="P597" s="205"/>
      <c r="Q597" s="205"/>
      <c r="R597" s="205"/>
      <c r="S597" s="205"/>
      <c r="T597" s="206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00" t="s">
        <v>157</v>
      </c>
      <c r="AU597" s="200" t="s">
        <v>86</v>
      </c>
      <c r="AV597" s="15" t="s">
        <v>150</v>
      </c>
      <c r="AW597" s="15" t="s">
        <v>32</v>
      </c>
      <c r="AX597" s="15" t="s">
        <v>81</v>
      </c>
      <c r="AY597" s="200" t="s">
        <v>149</v>
      </c>
    </row>
    <row r="598" s="2" customFormat="1" ht="24.15" customHeight="1">
      <c r="A598" s="38"/>
      <c r="B598" s="168"/>
      <c r="C598" s="169" t="s">
        <v>664</v>
      </c>
      <c r="D598" s="169" t="s">
        <v>152</v>
      </c>
      <c r="E598" s="170" t="s">
        <v>665</v>
      </c>
      <c r="F598" s="171" t="s">
        <v>666</v>
      </c>
      <c r="G598" s="172" t="s">
        <v>246</v>
      </c>
      <c r="H598" s="173">
        <v>7.5</v>
      </c>
      <c r="I598" s="174"/>
      <c r="J598" s="175">
        <f>ROUND(I598*H598,2)</f>
        <v>0</v>
      </c>
      <c r="K598" s="176"/>
      <c r="L598" s="39"/>
      <c r="M598" s="177" t="s">
        <v>1</v>
      </c>
      <c r="N598" s="178" t="s">
        <v>41</v>
      </c>
      <c r="O598" s="77"/>
      <c r="P598" s="179">
        <f>O598*H598</f>
        <v>0</v>
      </c>
      <c r="Q598" s="179">
        <v>0.0015399999999999999</v>
      </c>
      <c r="R598" s="179">
        <f>Q598*H598</f>
        <v>0.01155</v>
      </c>
      <c r="S598" s="179">
        <v>0</v>
      </c>
      <c r="T598" s="180">
        <f>S598*H598</f>
        <v>0</v>
      </c>
      <c r="U598" s="38"/>
      <c r="V598" s="38"/>
      <c r="W598" s="38"/>
      <c r="X598" s="38"/>
      <c r="Y598" s="38"/>
      <c r="Z598" s="38"/>
      <c r="AA598" s="38"/>
      <c r="AB598" s="38"/>
      <c r="AC598" s="38"/>
      <c r="AD598" s="38"/>
      <c r="AE598" s="38"/>
      <c r="AR598" s="181" t="s">
        <v>243</v>
      </c>
      <c r="AT598" s="181" t="s">
        <v>152</v>
      </c>
      <c r="AU598" s="181" t="s">
        <v>86</v>
      </c>
      <c r="AY598" s="19" t="s">
        <v>149</v>
      </c>
      <c r="BE598" s="182">
        <f>IF(N598="základní",J598,0)</f>
        <v>0</v>
      </c>
      <c r="BF598" s="182">
        <f>IF(N598="snížená",J598,0)</f>
        <v>0</v>
      </c>
      <c r="BG598" s="182">
        <f>IF(N598="zákl. přenesená",J598,0)</f>
        <v>0</v>
      </c>
      <c r="BH598" s="182">
        <f>IF(N598="sníž. přenesená",J598,0)</f>
        <v>0</v>
      </c>
      <c r="BI598" s="182">
        <f>IF(N598="nulová",J598,0)</f>
        <v>0</v>
      </c>
      <c r="BJ598" s="19" t="s">
        <v>81</v>
      </c>
      <c r="BK598" s="182">
        <f>ROUND(I598*H598,2)</f>
        <v>0</v>
      </c>
      <c r="BL598" s="19" t="s">
        <v>243</v>
      </c>
      <c r="BM598" s="181" t="s">
        <v>667</v>
      </c>
    </row>
    <row r="599" s="13" customFormat="1">
      <c r="A599" s="13"/>
      <c r="B599" s="183"/>
      <c r="C599" s="13"/>
      <c r="D599" s="184" t="s">
        <v>157</v>
      </c>
      <c r="E599" s="185" t="s">
        <v>1</v>
      </c>
      <c r="F599" s="186" t="s">
        <v>508</v>
      </c>
      <c r="G599" s="13"/>
      <c r="H599" s="185" t="s">
        <v>1</v>
      </c>
      <c r="I599" s="187"/>
      <c r="J599" s="13"/>
      <c r="K599" s="13"/>
      <c r="L599" s="183"/>
      <c r="M599" s="188"/>
      <c r="N599" s="189"/>
      <c r="O599" s="189"/>
      <c r="P599" s="189"/>
      <c r="Q599" s="189"/>
      <c r="R599" s="189"/>
      <c r="S599" s="189"/>
      <c r="T599" s="190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185" t="s">
        <v>157</v>
      </c>
      <c r="AU599" s="185" t="s">
        <v>86</v>
      </c>
      <c r="AV599" s="13" t="s">
        <v>81</v>
      </c>
      <c r="AW599" s="13" t="s">
        <v>32</v>
      </c>
      <c r="AX599" s="13" t="s">
        <v>76</v>
      </c>
      <c r="AY599" s="185" t="s">
        <v>149</v>
      </c>
    </row>
    <row r="600" s="14" customFormat="1">
      <c r="A600" s="14"/>
      <c r="B600" s="191"/>
      <c r="C600" s="14"/>
      <c r="D600" s="184" t="s">
        <v>157</v>
      </c>
      <c r="E600" s="192" t="s">
        <v>1</v>
      </c>
      <c r="F600" s="193" t="s">
        <v>668</v>
      </c>
      <c r="G600" s="14"/>
      <c r="H600" s="194">
        <v>6</v>
      </c>
      <c r="I600" s="195"/>
      <c r="J600" s="14"/>
      <c r="K600" s="14"/>
      <c r="L600" s="191"/>
      <c r="M600" s="196"/>
      <c r="N600" s="197"/>
      <c r="O600" s="197"/>
      <c r="P600" s="197"/>
      <c r="Q600" s="197"/>
      <c r="R600" s="197"/>
      <c r="S600" s="197"/>
      <c r="T600" s="198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192" t="s">
        <v>157</v>
      </c>
      <c r="AU600" s="192" t="s">
        <v>86</v>
      </c>
      <c r="AV600" s="14" t="s">
        <v>86</v>
      </c>
      <c r="AW600" s="14" t="s">
        <v>32</v>
      </c>
      <c r="AX600" s="14" t="s">
        <v>76</v>
      </c>
      <c r="AY600" s="192" t="s">
        <v>149</v>
      </c>
    </row>
    <row r="601" s="16" customFormat="1">
      <c r="A601" s="16"/>
      <c r="B601" s="225"/>
      <c r="C601" s="16"/>
      <c r="D601" s="184" t="s">
        <v>157</v>
      </c>
      <c r="E601" s="226" t="s">
        <v>1</v>
      </c>
      <c r="F601" s="227" t="s">
        <v>601</v>
      </c>
      <c r="G601" s="16"/>
      <c r="H601" s="228">
        <v>6</v>
      </c>
      <c r="I601" s="229"/>
      <c r="J601" s="16"/>
      <c r="K601" s="16"/>
      <c r="L601" s="225"/>
      <c r="M601" s="230"/>
      <c r="N601" s="231"/>
      <c r="O601" s="231"/>
      <c r="P601" s="231"/>
      <c r="Q601" s="231"/>
      <c r="R601" s="231"/>
      <c r="S601" s="231"/>
      <c r="T601" s="232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T601" s="226" t="s">
        <v>157</v>
      </c>
      <c r="AU601" s="226" t="s">
        <v>86</v>
      </c>
      <c r="AV601" s="16" t="s">
        <v>167</v>
      </c>
      <c r="AW601" s="16" t="s">
        <v>32</v>
      </c>
      <c r="AX601" s="16" t="s">
        <v>76</v>
      </c>
      <c r="AY601" s="226" t="s">
        <v>149</v>
      </c>
    </row>
    <row r="602" s="13" customFormat="1">
      <c r="A602" s="13"/>
      <c r="B602" s="183"/>
      <c r="C602" s="13"/>
      <c r="D602" s="184" t="s">
        <v>157</v>
      </c>
      <c r="E602" s="185" t="s">
        <v>1</v>
      </c>
      <c r="F602" s="186" t="s">
        <v>510</v>
      </c>
      <c r="G602" s="13"/>
      <c r="H602" s="185" t="s">
        <v>1</v>
      </c>
      <c r="I602" s="187"/>
      <c r="J602" s="13"/>
      <c r="K602" s="13"/>
      <c r="L602" s="183"/>
      <c r="M602" s="188"/>
      <c r="N602" s="189"/>
      <c r="O602" s="189"/>
      <c r="P602" s="189"/>
      <c r="Q602" s="189"/>
      <c r="R602" s="189"/>
      <c r="S602" s="189"/>
      <c r="T602" s="190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185" t="s">
        <v>157</v>
      </c>
      <c r="AU602" s="185" t="s">
        <v>86</v>
      </c>
      <c r="AV602" s="13" t="s">
        <v>81</v>
      </c>
      <c r="AW602" s="13" t="s">
        <v>32</v>
      </c>
      <c r="AX602" s="13" t="s">
        <v>76</v>
      </c>
      <c r="AY602" s="185" t="s">
        <v>149</v>
      </c>
    </row>
    <row r="603" s="14" customFormat="1">
      <c r="A603" s="14"/>
      <c r="B603" s="191"/>
      <c r="C603" s="14"/>
      <c r="D603" s="184" t="s">
        <v>157</v>
      </c>
      <c r="E603" s="192" t="s">
        <v>1</v>
      </c>
      <c r="F603" s="193" t="s">
        <v>669</v>
      </c>
      <c r="G603" s="14"/>
      <c r="H603" s="194">
        <v>1.5</v>
      </c>
      <c r="I603" s="195"/>
      <c r="J603" s="14"/>
      <c r="K603" s="14"/>
      <c r="L603" s="191"/>
      <c r="M603" s="196"/>
      <c r="N603" s="197"/>
      <c r="O603" s="197"/>
      <c r="P603" s="197"/>
      <c r="Q603" s="197"/>
      <c r="R603" s="197"/>
      <c r="S603" s="197"/>
      <c r="T603" s="198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192" t="s">
        <v>157</v>
      </c>
      <c r="AU603" s="192" t="s">
        <v>86</v>
      </c>
      <c r="AV603" s="14" t="s">
        <v>86</v>
      </c>
      <c r="AW603" s="14" t="s">
        <v>32</v>
      </c>
      <c r="AX603" s="14" t="s">
        <v>76</v>
      </c>
      <c r="AY603" s="192" t="s">
        <v>149</v>
      </c>
    </row>
    <row r="604" s="16" customFormat="1">
      <c r="A604" s="16"/>
      <c r="B604" s="225"/>
      <c r="C604" s="16"/>
      <c r="D604" s="184" t="s">
        <v>157</v>
      </c>
      <c r="E604" s="226" t="s">
        <v>1</v>
      </c>
      <c r="F604" s="227" t="s">
        <v>601</v>
      </c>
      <c r="G604" s="16"/>
      <c r="H604" s="228">
        <v>1.5</v>
      </c>
      <c r="I604" s="229"/>
      <c r="J604" s="16"/>
      <c r="K604" s="16"/>
      <c r="L604" s="225"/>
      <c r="M604" s="230"/>
      <c r="N604" s="231"/>
      <c r="O604" s="231"/>
      <c r="P604" s="231"/>
      <c r="Q604" s="231"/>
      <c r="R604" s="231"/>
      <c r="S604" s="231"/>
      <c r="T604" s="232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T604" s="226" t="s">
        <v>157</v>
      </c>
      <c r="AU604" s="226" t="s">
        <v>86</v>
      </c>
      <c r="AV604" s="16" t="s">
        <v>167</v>
      </c>
      <c r="AW604" s="16" t="s">
        <v>32</v>
      </c>
      <c r="AX604" s="16" t="s">
        <v>76</v>
      </c>
      <c r="AY604" s="226" t="s">
        <v>149</v>
      </c>
    </row>
    <row r="605" s="15" customFormat="1">
      <c r="A605" s="15"/>
      <c r="B605" s="199"/>
      <c r="C605" s="15"/>
      <c r="D605" s="184" t="s">
        <v>157</v>
      </c>
      <c r="E605" s="200" t="s">
        <v>1</v>
      </c>
      <c r="F605" s="201" t="s">
        <v>160</v>
      </c>
      <c r="G605" s="15"/>
      <c r="H605" s="202">
        <v>7.5</v>
      </c>
      <c r="I605" s="203"/>
      <c r="J605" s="15"/>
      <c r="K605" s="15"/>
      <c r="L605" s="199"/>
      <c r="M605" s="204"/>
      <c r="N605" s="205"/>
      <c r="O605" s="205"/>
      <c r="P605" s="205"/>
      <c r="Q605" s="205"/>
      <c r="R605" s="205"/>
      <c r="S605" s="205"/>
      <c r="T605" s="206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00" t="s">
        <v>157</v>
      </c>
      <c r="AU605" s="200" t="s">
        <v>86</v>
      </c>
      <c r="AV605" s="15" t="s">
        <v>150</v>
      </c>
      <c r="AW605" s="15" t="s">
        <v>32</v>
      </c>
      <c r="AX605" s="15" t="s">
        <v>81</v>
      </c>
      <c r="AY605" s="200" t="s">
        <v>149</v>
      </c>
    </row>
    <row r="606" s="2" customFormat="1" ht="24.15" customHeight="1">
      <c r="A606" s="38"/>
      <c r="B606" s="168"/>
      <c r="C606" s="169" t="s">
        <v>670</v>
      </c>
      <c r="D606" s="169" t="s">
        <v>152</v>
      </c>
      <c r="E606" s="170" t="s">
        <v>671</v>
      </c>
      <c r="F606" s="171" t="s">
        <v>672</v>
      </c>
      <c r="G606" s="172" t="s">
        <v>453</v>
      </c>
      <c r="H606" s="173"/>
      <c r="I606" s="174"/>
      <c r="J606" s="175">
        <f>ROUND(I606*H606,2)</f>
        <v>0</v>
      </c>
      <c r="K606" s="176"/>
      <c r="L606" s="39"/>
      <c r="M606" s="177" t="s">
        <v>1</v>
      </c>
      <c r="N606" s="178" t="s">
        <v>41</v>
      </c>
      <c r="O606" s="77"/>
      <c r="P606" s="179">
        <f>O606*H606</f>
        <v>0</v>
      </c>
      <c r="Q606" s="179">
        <v>0</v>
      </c>
      <c r="R606" s="179">
        <f>Q606*H606</f>
        <v>0</v>
      </c>
      <c r="S606" s="179">
        <v>0</v>
      </c>
      <c r="T606" s="18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181" t="s">
        <v>243</v>
      </c>
      <c r="AT606" s="181" t="s">
        <v>152</v>
      </c>
      <c r="AU606" s="181" t="s">
        <v>86</v>
      </c>
      <c r="AY606" s="19" t="s">
        <v>149</v>
      </c>
      <c r="BE606" s="182">
        <f>IF(N606="základní",J606,0)</f>
        <v>0</v>
      </c>
      <c r="BF606" s="182">
        <f>IF(N606="snížená",J606,0)</f>
        <v>0</v>
      </c>
      <c r="BG606" s="182">
        <f>IF(N606="zákl. přenesená",J606,0)</f>
        <v>0</v>
      </c>
      <c r="BH606" s="182">
        <f>IF(N606="sníž. přenesená",J606,0)</f>
        <v>0</v>
      </c>
      <c r="BI606" s="182">
        <f>IF(N606="nulová",J606,0)</f>
        <v>0</v>
      </c>
      <c r="BJ606" s="19" t="s">
        <v>81</v>
      </c>
      <c r="BK606" s="182">
        <f>ROUND(I606*H606,2)</f>
        <v>0</v>
      </c>
      <c r="BL606" s="19" t="s">
        <v>243</v>
      </c>
      <c r="BM606" s="181" t="s">
        <v>673</v>
      </c>
    </row>
    <row r="607" s="12" customFormat="1" ht="22.8" customHeight="1">
      <c r="A607" s="12"/>
      <c r="B607" s="156"/>
      <c r="C607" s="12"/>
      <c r="D607" s="157" t="s">
        <v>75</v>
      </c>
      <c r="E607" s="166" t="s">
        <v>674</v>
      </c>
      <c r="F607" s="166" t="s">
        <v>675</v>
      </c>
      <c r="G607" s="12"/>
      <c r="H607" s="12"/>
      <c r="I607" s="159"/>
      <c r="J607" s="167">
        <f>BK607</f>
        <v>0</v>
      </c>
      <c r="K607" s="12"/>
      <c r="L607" s="156"/>
      <c r="M607" s="160"/>
      <c r="N607" s="161"/>
      <c r="O607" s="161"/>
      <c r="P607" s="162">
        <f>SUM(P608:P617)</f>
        <v>0</v>
      </c>
      <c r="Q607" s="161"/>
      <c r="R607" s="162">
        <f>SUM(R608:R617)</f>
        <v>0</v>
      </c>
      <c r="S607" s="161"/>
      <c r="T607" s="163">
        <f>SUM(T608:T617)</f>
        <v>0.081261</v>
      </c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R607" s="157" t="s">
        <v>86</v>
      </c>
      <c r="AT607" s="164" t="s">
        <v>75</v>
      </c>
      <c r="AU607" s="164" t="s">
        <v>81</v>
      </c>
      <c r="AY607" s="157" t="s">
        <v>149</v>
      </c>
      <c r="BK607" s="165">
        <f>SUM(BK608:BK617)</f>
        <v>0</v>
      </c>
    </row>
    <row r="608" s="2" customFormat="1" ht="24.15" customHeight="1">
      <c r="A608" s="38"/>
      <c r="B608" s="168"/>
      <c r="C608" s="169" t="s">
        <v>676</v>
      </c>
      <c r="D608" s="169" t="s">
        <v>152</v>
      </c>
      <c r="E608" s="170" t="s">
        <v>677</v>
      </c>
      <c r="F608" s="171" t="s">
        <v>678</v>
      </c>
      <c r="G608" s="172" t="s">
        <v>84</v>
      </c>
      <c r="H608" s="173">
        <v>25.07</v>
      </c>
      <c r="I608" s="174"/>
      <c r="J608" s="175">
        <f>ROUND(I608*H608,2)</f>
        <v>0</v>
      </c>
      <c r="K608" s="176"/>
      <c r="L608" s="39"/>
      <c r="M608" s="177" t="s">
        <v>1</v>
      </c>
      <c r="N608" s="178" t="s">
        <v>41</v>
      </c>
      <c r="O608" s="77"/>
      <c r="P608" s="179">
        <f>O608*H608</f>
        <v>0</v>
      </c>
      <c r="Q608" s="179">
        <v>0</v>
      </c>
      <c r="R608" s="179">
        <f>Q608*H608</f>
        <v>0</v>
      </c>
      <c r="S608" s="179">
        <v>0.0030000000000000001</v>
      </c>
      <c r="T608" s="180">
        <f>S608*H608</f>
        <v>0.075209999999999999</v>
      </c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R608" s="181" t="s">
        <v>243</v>
      </c>
      <c r="AT608" s="181" t="s">
        <v>152</v>
      </c>
      <c r="AU608" s="181" t="s">
        <v>86</v>
      </c>
      <c r="AY608" s="19" t="s">
        <v>149</v>
      </c>
      <c r="BE608" s="182">
        <f>IF(N608="základní",J608,0)</f>
        <v>0</v>
      </c>
      <c r="BF608" s="182">
        <f>IF(N608="snížená",J608,0)</f>
        <v>0</v>
      </c>
      <c r="BG608" s="182">
        <f>IF(N608="zákl. přenesená",J608,0)</f>
        <v>0</v>
      </c>
      <c r="BH608" s="182">
        <f>IF(N608="sníž. přenesená",J608,0)</f>
        <v>0</v>
      </c>
      <c r="BI608" s="182">
        <f>IF(N608="nulová",J608,0)</f>
        <v>0</v>
      </c>
      <c r="BJ608" s="19" t="s">
        <v>81</v>
      </c>
      <c r="BK608" s="182">
        <f>ROUND(I608*H608,2)</f>
        <v>0</v>
      </c>
      <c r="BL608" s="19" t="s">
        <v>243</v>
      </c>
      <c r="BM608" s="181" t="s">
        <v>679</v>
      </c>
    </row>
    <row r="609" s="13" customFormat="1">
      <c r="A609" s="13"/>
      <c r="B609" s="183"/>
      <c r="C609" s="13"/>
      <c r="D609" s="184" t="s">
        <v>157</v>
      </c>
      <c r="E609" s="185" t="s">
        <v>1</v>
      </c>
      <c r="F609" s="186" t="s">
        <v>680</v>
      </c>
      <c r="G609" s="13"/>
      <c r="H609" s="185" t="s">
        <v>1</v>
      </c>
      <c r="I609" s="187"/>
      <c r="J609" s="13"/>
      <c r="K609" s="13"/>
      <c r="L609" s="183"/>
      <c r="M609" s="188"/>
      <c r="N609" s="189"/>
      <c r="O609" s="189"/>
      <c r="P609" s="189"/>
      <c r="Q609" s="189"/>
      <c r="R609" s="189"/>
      <c r="S609" s="189"/>
      <c r="T609" s="190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185" t="s">
        <v>157</v>
      </c>
      <c r="AU609" s="185" t="s">
        <v>86</v>
      </c>
      <c r="AV609" s="13" t="s">
        <v>81</v>
      </c>
      <c r="AW609" s="13" t="s">
        <v>32</v>
      </c>
      <c r="AX609" s="13" t="s">
        <v>76</v>
      </c>
      <c r="AY609" s="185" t="s">
        <v>149</v>
      </c>
    </row>
    <row r="610" s="13" customFormat="1">
      <c r="A610" s="13"/>
      <c r="B610" s="183"/>
      <c r="C610" s="13"/>
      <c r="D610" s="184" t="s">
        <v>157</v>
      </c>
      <c r="E610" s="185" t="s">
        <v>1</v>
      </c>
      <c r="F610" s="186" t="s">
        <v>447</v>
      </c>
      <c r="G610" s="13"/>
      <c r="H610" s="185" t="s">
        <v>1</v>
      </c>
      <c r="I610" s="187"/>
      <c r="J610" s="13"/>
      <c r="K610" s="13"/>
      <c r="L610" s="183"/>
      <c r="M610" s="188"/>
      <c r="N610" s="189"/>
      <c r="O610" s="189"/>
      <c r="P610" s="189"/>
      <c r="Q610" s="189"/>
      <c r="R610" s="189"/>
      <c r="S610" s="189"/>
      <c r="T610" s="190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185" t="s">
        <v>157</v>
      </c>
      <c r="AU610" s="185" t="s">
        <v>86</v>
      </c>
      <c r="AV610" s="13" t="s">
        <v>81</v>
      </c>
      <c r="AW610" s="13" t="s">
        <v>32</v>
      </c>
      <c r="AX610" s="13" t="s">
        <v>76</v>
      </c>
      <c r="AY610" s="185" t="s">
        <v>149</v>
      </c>
    </row>
    <row r="611" s="14" customFormat="1">
      <c r="A611" s="14"/>
      <c r="B611" s="191"/>
      <c r="C611" s="14"/>
      <c r="D611" s="184" t="s">
        <v>157</v>
      </c>
      <c r="E611" s="192" t="s">
        <v>1</v>
      </c>
      <c r="F611" s="193" t="s">
        <v>85</v>
      </c>
      <c r="G611" s="14"/>
      <c r="H611" s="194">
        <v>25.07</v>
      </c>
      <c r="I611" s="195"/>
      <c r="J611" s="14"/>
      <c r="K611" s="14"/>
      <c r="L611" s="191"/>
      <c r="M611" s="196"/>
      <c r="N611" s="197"/>
      <c r="O611" s="197"/>
      <c r="P611" s="197"/>
      <c r="Q611" s="197"/>
      <c r="R611" s="197"/>
      <c r="S611" s="197"/>
      <c r="T611" s="198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192" t="s">
        <v>157</v>
      </c>
      <c r="AU611" s="192" t="s">
        <v>86</v>
      </c>
      <c r="AV611" s="14" t="s">
        <v>86</v>
      </c>
      <c r="AW611" s="14" t="s">
        <v>32</v>
      </c>
      <c r="AX611" s="14" t="s">
        <v>76</v>
      </c>
      <c r="AY611" s="192" t="s">
        <v>149</v>
      </c>
    </row>
    <row r="612" s="15" customFormat="1">
      <c r="A612" s="15"/>
      <c r="B612" s="199"/>
      <c r="C612" s="15"/>
      <c r="D612" s="184" t="s">
        <v>157</v>
      </c>
      <c r="E612" s="200" t="s">
        <v>1</v>
      </c>
      <c r="F612" s="201" t="s">
        <v>160</v>
      </c>
      <c r="G612" s="15"/>
      <c r="H612" s="202">
        <v>25.07</v>
      </c>
      <c r="I612" s="203"/>
      <c r="J612" s="15"/>
      <c r="K612" s="15"/>
      <c r="L612" s="199"/>
      <c r="M612" s="204"/>
      <c r="N612" s="205"/>
      <c r="O612" s="205"/>
      <c r="P612" s="205"/>
      <c r="Q612" s="205"/>
      <c r="R612" s="205"/>
      <c r="S612" s="205"/>
      <c r="T612" s="206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  <c r="AE612" s="15"/>
      <c r="AT612" s="200" t="s">
        <v>157</v>
      </c>
      <c r="AU612" s="200" t="s">
        <v>86</v>
      </c>
      <c r="AV612" s="15" t="s">
        <v>150</v>
      </c>
      <c r="AW612" s="15" t="s">
        <v>32</v>
      </c>
      <c r="AX612" s="15" t="s">
        <v>81</v>
      </c>
      <c r="AY612" s="200" t="s">
        <v>149</v>
      </c>
    </row>
    <row r="613" s="2" customFormat="1" ht="21.75" customHeight="1">
      <c r="A613" s="38"/>
      <c r="B613" s="168"/>
      <c r="C613" s="169" t="s">
        <v>681</v>
      </c>
      <c r="D613" s="169" t="s">
        <v>152</v>
      </c>
      <c r="E613" s="170" t="s">
        <v>682</v>
      </c>
      <c r="F613" s="171" t="s">
        <v>683</v>
      </c>
      <c r="G613" s="172" t="s">
        <v>246</v>
      </c>
      <c r="H613" s="173">
        <v>20.170000000000002</v>
      </c>
      <c r="I613" s="174"/>
      <c r="J613" s="175">
        <f>ROUND(I613*H613,2)</f>
        <v>0</v>
      </c>
      <c r="K613" s="176"/>
      <c r="L613" s="39"/>
      <c r="M613" s="177" t="s">
        <v>1</v>
      </c>
      <c r="N613" s="178" t="s">
        <v>41</v>
      </c>
      <c r="O613" s="77"/>
      <c r="P613" s="179">
        <f>O613*H613</f>
        <v>0</v>
      </c>
      <c r="Q613" s="179">
        <v>0</v>
      </c>
      <c r="R613" s="179">
        <f>Q613*H613</f>
        <v>0</v>
      </c>
      <c r="S613" s="179">
        <v>0.00029999999999999997</v>
      </c>
      <c r="T613" s="180">
        <f>S613*H613</f>
        <v>0.006051</v>
      </c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R613" s="181" t="s">
        <v>243</v>
      </c>
      <c r="AT613" s="181" t="s">
        <v>152</v>
      </c>
      <c r="AU613" s="181" t="s">
        <v>86</v>
      </c>
      <c r="AY613" s="19" t="s">
        <v>149</v>
      </c>
      <c r="BE613" s="182">
        <f>IF(N613="základní",J613,0)</f>
        <v>0</v>
      </c>
      <c r="BF613" s="182">
        <f>IF(N613="snížená",J613,0)</f>
        <v>0</v>
      </c>
      <c r="BG613" s="182">
        <f>IF(N613="zákl. přenesená",J613,0)</f>
        <v>0</v>
      </c>
      <c r="BH613" s="182">
        <f>IF(N613="sníž. přenesená",J613,0)</f>
        <v>0</v>
      </c>
      <c r="BI613" s="182">
        <f>IF(N613="nulová",J613,0)</f>
        <v>0</v>
      </c>
      <c r="BJ613" s="19" t="s">
        <v>81</v>
      </c>
      <c r="BK613" s="182">
        <f>ROUND(I613*H613,2)</f>
        <v>0</v>
      </c>
      <c r="BL613" s="19" t="s">
        <v>243</v>
      </c>
      <c r="BM613" s="181" t="s">
        <v>684</v>
      </c>
    </row>
    <row r="614" s="13" customFormat="1">
      <c r="A614" s="13"/>
      <c r="B614" s="183"/>
      <c r="C614" s="13"/>
      <c r="D614" s="184" t="s">
        <v>157</v>
      </c>
      <c r="E614" s="185" t="s">
        <v>1</v>
      </c>
      <c r="F614" s="186" t="s">
        <v>685</v>
      </c>
      <c r="G614" s="13"/>
      <c r="H614" s="185" t="s">
        <v>1</v>
      </c>
      <c r="I614" s="187"/>
      <c r="J614" s="13"/>
      <c r="K614" s="13"/>
      <c r="L614" s="183"/>
      <c r="M614" s="188"/>
      <c r="N614" s="189"/>
      <c r="O614" s="189"/>
      <c r="P614" s="189"/>
      <c r="Q614" s="189"/>
      <c r="R614" s="189"/>
      <c r="S614" s="189"/>
      <c r="T614" s="190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185" t="s">
        <v>157</v>
      </c>
      <c r="AU614" s="185" t="s">
        <v>86</v>
      </c>
      <c r="AV614" s="13" t="s">
        <v>81</v>
      </c>
      <c r="AW614" s="13" t="s">
        <v>32</v>
      </c>
      <c r="AX614" s="13" t="s">
        <v>76</v>
      </c>
      <c r="AY614" s="185" t="s">
        <v>149</v>
      </c>
    </row>
    <row r="615" s="13" customFormat="1">
      <c r="A615" s="13"/>
      <c r="B615" s="183"/>
      <c r="C615" s="13"/>
      <c r="D615" s="184" t="s">
        <v>157</v>
      </c>
      <c r="E615" s="185" t="s">
        <v>1</v>
      </c>
      <c r="F615" s="186" t="s">
        <v>447</v>
      </c>
      <c r="G615" s="13"/>
      <c r="H615" s="185" t="s">
        <v>1</v>
      </c>
      <c r="I615" s="187"/>
      <c r="J615" s="13"/>
      <c r="K615" s="13"/>
      <c r="L615" s="183"/>
      <c r="M615" s="188"/>
      <c r="N615" s="189"/>
      <c r="O615" s="189"/>
      <c r="P615" s="189"/>
      <c r="Q615" s="189"/>
      <c r="R615" s="189"/>
      <c r="S615" s="189"/>
      <c r="T615" s="190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185" t="s">
        <v>157</v>
      </c>
      <c r="AU615" s="185" t="s">
        <v>86</v>
      </c>
      <c r="AV615" s="13" t="s">
        <v>81</v>
      </c>
      <c r="AW615" s="13" t="s">
        <v>32</v>
      </c>
      <c r="AX615" s="13" t="s">
        <v>76</v>
      </c>
      <c r="AY615" s="185" t="s">
        <v>149</v>
      </c>
    </row>
    <row r="616" s="14" customFormat="1">
      <c r="A616" s="14"/>
      <c r="B616" s="191"/>
      <c r="C616" s="14"/>
      <c r="D616" s="184" t="s">
        <v>157</v>
      </c>
      <c r="E616" s="192" t="s">
        <v>1</v>
      </c>
      <c r="F616" s="193" t="s">
        <v>566</v>
      </c>
      <c r="G616" s="14"/>
      <c r="H616" s="194">
        <v>20.170000000000002</v>
      </c>
      <c r="I616" s="195"/>
      <c r="J616" s="14"/>
      <c r="K616" s="14"/>
      <c r="L616" s="191"/>
      <c r="M616" s="196"/>
      <c r="N616" s="197"/>
      <c r="O616" s="197"/>
      <c r="P616" s="197"/>
      <c r="Q616" s="197"/>
      <c r="R616" s="197"/>
      <c r="S616" s="197"/>
      <c r="T616" s="198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192" t="s">
        <v>157</v>
      </c>
      <c r="AU616" s="192" t="s">
        <v>86</v>
      </c>
      <c r="AV616" s="14" t="s">
        <v>86</v>
      </c>
      <c r="AW616" s="14" t="s">
        <v>32</v>
      </c>
      <c r="AX616" s="14" t="s">
        <v>76</v>
      </c>
      <c r="AY616" s="192" t="s">
        <v>149</v>
      </c>
    </row>
    <row r="617" s="15" customFormat="1">
      <c r="A617" s="15"/>
      <c r="B617" s="199"/>
      <c r="C617" s="15"/>
      <c r="D617" s="184" t="s">
        <v>157</v>
      </c>
      <c r="E617" s="200" t="s">
        <v>1</v>
      </c>
      <c r="F617" s="201" t="s">
        <v>160</v>
      </c>
      <c r="G617" s="15"/>
      <c r="H617" s="202">
        <v>20.170000000000002</v>
      </c>
      <c r="I617" s="203"/>
      <c r="J617" s="15"/>
      <c r="K617" s="15"/>
      <c r="L617" s="199"/>
      <c r="M617" s="204"/>
      <c r="N617" s="205"/>
      <c r="O617" s="205"/>
      <c r="P617" s="205"/>
      <c r="Q617" s="205"/>
      <c r="R617" s="205"/>
      <c r="S617" s="205"/>
      <c r="T617" s="206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00" t="s">
        <v>157</v>
      </c>
      <c r="AU617" s="200" t="s">
        <v>86</v>
      </c>
      <c r="AV617" s="15" t="s">
        <v>150</v>
      </c>
      <c r="AW617" s="15" t="s">
        <v>32</v>
      </c>
      <c r="AX617" s="15" t="s">
        <v>81</v>
      </c>
      <c r="AY617" s="200" t="s">
        <v>149</v>
      </c>
    </row>
    <row r="618" s="12" customFormat="1" ht="22.8" customHeight="1">
      <c r="A618" s="12"/>
      <c r="B618" s="156"/>
      <c r="C618" s="12"/>
      <c r="D618" s="157" t="s">
        <v>75</v>
      </c>
      <c r="E618" s="166" t="s">
        <v>686</v>
      </c>
      <c r="F618" s="166" t="s">
        <v>687</v>
      </c>
      <c r="G618" s="12"/>
      <c r="H618" s="12"/>
      <c r="I618" s="159"/>
      <c r="J618" s="167">
        <f>BK618</f>
        <v>0</v>
      </c>
      <c r="K618" s="12"/>
      <c r="L618" s="156"/>
      <c r="M618" s="160"/>
      <c r="N618" s="161"/>
      <c r="O618" s="161"/>
      <c r="P618" s="162">
        <f>SUM(P619:P652)</f>
        <v>0</v>
      </c>
      <c r="Q618" s="161"/>
      <c r="R618" s="162">
        <f>SUM(R619:R652)</f>
        <v>0.0189</v>
      </c>
      <c r="S618" s="161"/>
      <c r="T618" s="163">
        <f>SUM(T619:T652)</f>
        <v>0</v>
      </c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R618" s="157" t="s">
        <v>86</v>
      </c>
      <c r="AT618" s="164" t="s">
        <v>75</v>
      </c>
      <c r="AU618" s="164" t="s">
        <v>81</v>
      </c>
      <c r="AY618" s="157" t="s">
        <v>149</v>
      </c>
      <c r="BK618" s="165">
        <f>SUM(BK619:BK652)</f>
        <v>0</v>
      </c>
    </row>
    <row r="619" s="2" customFormat="1" ht="24.15" customHeight="1">
      <c r="A619" s="38"/>
      <c r="B619" s="168"/>
      <c r="C619" s="169" t="s">
        <v>688</v>
      </c>
      <c r="D619" s="169" t="s">
        <v>152</v>
      </c>
      <c r="E619" s="170" t="s">
        <v>689</v>
      </c>
      <c r="F619" s="171" t="s">
        <v>690</v>
      </c>
      <c r="G619" s="172" t="s">
        <v>84</v>
      </c>
      <c r="H619" s="173">
        <v>15</v>
      </c>
      <c r="I619" s="174"/>
      <c r="J619" s="175">
        <f>ROUND(I619*H619,2)</f>
        <v>0</v>
      </c>
      <c r="K619" s="176"/>
      <c r="L619" s="39"/>
      <c r="M619" s="177" t="s">
        <v>1</v>
      </c>
      <c r="N619" s="178" t="s">
        <v>41</v>
      </c>
      <c r="O619" s="77"/>
      <c r="P619" s="179">
        <f>O619*H619</f>
        <v>0</v>
      </c>
      <c r="Q619" s="179">
        <v>0.00034000000000000002</v>
      </c>
      <c r="R619" s="179">
        <f>Q619*H619</f>
        <v>0.0051000000000000004</v>
      </c>
      <c r="S619" s="179">
        <v>0</v>
      </c>
      <c r="T619" s="180">
        <f>S619*H619</f>
        <v>0</v>
      </c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R619" s="181" t="s">
        <v>243</v>
      </c>
      <c r="AT619" s="181" t="s">
        <v>152</v>
      </c>
      <c r="AU619" s="181" t="s">
        <v>86</v>
      </c>
      <c r="AY619" s="19" t="s">
        <v>149</v>
      </c>
      <c r="BE619" s="182">
        <f>IF(N619="základní",J619,0)</f>
        <v>0</v>
      </c>
      <c r="BF619" s="182">
        <f>IF(N619="snížená",J619,0)</f>
        <v>0</v>
      </c>
      <c r="BG619" s="182">
        <f>IF(N619="zákl. přenesená",J619,0)</f>
        <v>0</v>
      </c>
      <c r="BH619" s="182">
        <f>IF(N619="sníž. přenesená",J619,0)</f>
        <v>0</v>
      </c>
      <c r="BI619" s="182">
        <f>IF(N619="nulová",J619,0)</f>
        <v>0</v>
      </c>
      <c r="BJ619" s="19" t="s">
        <v>81</v>
      </c>
      <c r="BK619" s="182">
        <f>ROUND(I619*H619,2)</f>
        <v>0</v>
      </c>
      <c r="BL619" s="19" t="s">
        <v>243</v>
      </c>
      <c r="BM619" s="181" t="s">
        <v>691</v>
      </c>
    </row>
    <row r="620" s="13" customFormat="1">
      <c r="A620" s="13"/>
      <c r="B620" s="183"/>
      <c r="C620" s="13"/>
      <c r="D620" s="184" t="s">
        <v>157</v>
      </c>
      <c r="E620" s="185" t="s">
        <v>1</v>
      </c>
      <c r="F620" s="186" t="s">
        <v>508</v>
      </c>
      <c r="G620" s="13"/>
      <c r="H620" s="185" t="s">
        <v>1</v>
      </c>
      <c r="I620" s="187"/>
      <c r="J620" s="13"/>
      <c r="K620" s="13"/>
      <c r="L620" s="183"/>
      <c r="M620" s="188"/>
      <c r="N620" s="189"/>
      <c r="O620" s="189"/>
      <c r="P620" s="189"/>
      <c r="Q620" s="189"/>
      <c r="R620" s="189"/>
      <c r="S620" s="189"/>
      <c r="T620" s="190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185" t="s">
        <v>157</v>
      </c>
      <c r="AU620" s="185" t="s">
        <v>86</v>
      </c>
      <c r="AV620" s="13" t="s">
        <v>81</v>
      </c>
      <c r="AW620" s="13" t="s">
        <v>32</v>
      </c>
      <c r="AX620" s="13" t="s">
        <v>76</v>
      </c>
      <c r="AY620" s="185" t="s">
        <v>149</v>
      </c>
    </row>
    <row r="621" s="14" customFormat="1">
      <c r="A621" s="14"/>
      <c r="B621" s="191"/>
      <c r="C621" s="14"/>
      <c r="D621" s="184" t="s">
        <v>157</v>
      </c>
      <c r="E621" s="192" t="s">
        <v>1</v>
      </c>
      <c r="F621" s="193" t="s">
        <v>692</v>
      </c>
      <c r="G621" s="14"/>
      <c r="H621" s="194">
        <v>10</v>
      </c>
      <c r="I621" s="195"/>
      <c r="J621" s="14"/>
      <c r="K621" s="14"/>
      <c r="L621" s="191"/>
      <c r="M621" s="196"/>
      <c r="N621" s="197"/>
      <c r="O621" s="197"/>
      <c r="P621" s="197"/>
      <c r="Q621" s="197"/>
      <c r="R621" s="197"/>
      <c r="S621" s="197"/>
      <c r="T621" s="198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192" t="s">
        <v>157</v>
      </c>
      <c r="AU621" s="192" t="s">
        <v>86</v>
      </c>
      <c r="AV621" s="14" t="s">
        <v>86</v>
      </c>
      <c r="AW621" s="14" t="s">
        <v>32</v>
      </c>
      <c r="AX621" s="14" t="s">
        <v>76</v>
      </c>
      <c r="AY621" s="192" t="s">
        <v>149</v>
      </c>
    </row>
    <row r="622" s="16" customFormat="1">
      <c r="A622" s="16"/>
      <c r="B622" s="225"/>
      <c r="C622" s="16"/>
      <c r="D622" s="184" t="s">
        <v>157</v>
      </c>
      <c r="E622" s="226" t="s">
        <v>1</v>
      </c>
      <c r="F622" s="227" t="s">
        <v>601</v>
      </c>
      <c r="G622" s="16"/>
      <c r="H622" s="228">
        <v>10</v>
      </c>
      <c r="I622" s="229"/>
      <c r="J622" s="16"/>
      <c r="K622" s="16"/>
      <c r="L622" s="225"/>
      <c r="M622" s="230"/>
      <c r="N622" s="231"/>
      <c r="O622" s="231"/>
      <c r="P622" s="231"/>
      <c r="Q622" s="231"/>
      <c r="R622" s="231"/>
      <c r="S622" s="231"/>
      <c r="T622" s="232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T622" s="226" t="s">
        <v>157</v>
      </c>
      <c r="AU622" s="226" t="s">
        <v>86</v>
      </c>
      <c r="AV622" s="16" t="s">
        <v>167</v>
      </c>
      <c r="AW622" s="16" t="s">
        <v>32</v>
      </c>
      <c r="AX622" s="16" t="s">
        <v>76</v>
      </c>
      <c r="AY622" s="226" t="s">
        <v>149</v>
      </c>
    </row>
    <row r="623" s="13" customFormat="1">
      <c r="A623" s="13"/>
      <c r="B623" s="183"/>
      <c r="C623" s="13"/>
      <c r="D623" s="184" t="s">
        <v>157</v>
      </c>
      <c r="E623" s="185" t="s">
        <v>1</v>
      </c>
      <c r="F623" s="186" t="s">
        <v>510</v>
      </c>
      <c r="G623" s="13"/>
      <c r="H623" s="185" t="s">
        <v>1</v>
      </c>
      <c r="I623" s="187"/>
      <c r="J623" s="13"/>
      <c r="K623" s="13"/>
      <c r="L623" s="183"/>
      <c r="M623" s="188"/>
      <c r="N623" s="189"/>
      <c r="O623" s="189"/>
      <c r="P623" s="189"/>
      <c r="Q623" s="189"/>
      <c r="R623" s="189"/>
      <c r="S623" s="189"/>
      <c r="T623" s="190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185" t="s">
        <v>157</v>
      </c>
      <c r="AU623" s="185" t="s">
        <v>86</v>
      </c>
      <c r="AV623" s="13" t="s">
        <v>81</v>
      </c>
      <c r="AW623" s="13" t="s">
        <v>32</v>
      </c>
      <c r="AX623" s="13" t="s">
        <v>76</v>
      </c>
      <c r="AY623" s="185" t="s">
        <v>149</v>
      </c>
    </row>
    <row r="624" s="14" customFormat="1">
      <c r="A624" s="14"/>
      <c r="B624" s="191"/>
      <c r="C624" s="14"/>
      <c r="D624" s="184" t="s">
        <v>157</v>
      </c>
      <c r="E624" s="192" t="s">
        <v>1</v>
      </c>
      <c r="F624" s="193" t="s">
        <v>355</v>
      </c>
      <c r="G624" s="14"/>
      <c r="H624" s="194">
        <v>5</v>
      </c>
      <c r="I624" s="195"/>
      <c r="J624" s="14"/>
      <c r="K624" s="14"/>
      <c r="L624" s="191"/>
      <c r="M624" s="196"/>
      <c r="N624" s="197"/>
      <c r="O624" s="197"/>
      <c r="P624" s="197"/>
      <c r="Q624" s="197"/>
      <c r="R624" s="197"/>
      <c r="S624" s="197"/>
      <c r="T624" s="198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192" t="s">
        <v>157</v>
      </c>
      <c r="AU624" s="192" t="s">
        <v>86</v>
      </c>
      <c r="AV624" s="14" t="s">
        <v>86</v>
      </c>
      <c r="AW624" s="14" t="s">
        <v>32</v>
      </c>
      <c r="AX624" s="14" t="s">
        <v>76</v>
      </c>
      <c r="AY624" s="192" t="s">
        <v>149</v>
      </c>
    </row>
    <row r="625" s="16" customFormat="1">
      <c r="A625" s="16"/>
      <c r="B625" s="225"/>
      <c r="C625" s="16"/>
      <c r="D625" s="184" t="s">
        <v>157</v>
      </c>
      <c r="E625" s="226" t="s">
        <v>1</v>
      </c>
      <c r="F625" s="227" t="s">
        <v>601</v>
      </c>
      <c r="G625" s="16"/>
      <c r="H625" s="228">
        <v>5</v>
      </c>
      <c r="I625" s="229"/>
      <c r="J625" s="16"/>
      <c r="K625" s="16"/>
      <c r="L625" s="225"/>
      <c r="M625" s="230"/>
      <c r="N625" s="231"/>
      <c r="O625" s="231"/>
      <c r="P625" s="231"/>
      <c r="Q625" s="231"/>
      <c r="R625" s="231"/>
      <c r="S625" s="231"/>
      <c r="T625" s="232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T625" s="226" t="s">
        <v>157</v>
      </c>
      <c r="AU625" s="226" t="s">
        <v>86</v>
      </c>
      <c r="AV625" s="16" t="s">
        <v>167</v>
      </c>
      <c r="AW625" s="16" t="s">
        <v>32</v>
      </c>
      <c r="AX625" s="16" t="s">
        <v>76</v>
      </c>
      <c r="AY625" s="226" t="s">
        <v>149</v>
      </c>
    </row>
    <row r="626" s="15" customFormat="1">
      <c r="A626" s="15"/>
      <c r="B626" s="199"/>
      <c r="C626" s="15"/>
      <c r="D626" s="184" t="s">
        <v>157</v>
      </c>
      <c r="E626" s="200" t="s">
        <v>1</v>
      </c>
      <c r="F626" s="201" t="s">
        <v>160</v>
      </c>
      <c r="G626" s="15"/>
      <c r="H626" s="202">
        <v>15</v>
      </c>
      <c r="I626" s="203"/>
      <c r="J626" s="15"/>
      <c r="K626" s="15"/>
      <c r="L626" s="199"/>
      <c r="M626" s="204"/>
      <c r="N626" s="205"/>
      <c r="O626" s="205"/>
      <c r="P626" s="205"/>
      <c r="Q626" s="205"/>
      <c r="R626" s="205"/>
      <c r="S626" s="205"/>
      <c r="T626" s="206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00" t="s">
        <v>157</v>
      </c>
      <c r="AU626" s="200" t="s">
        <v>86</v>
      </c>
      <c r="AV626" s="15" t="s">
        <v>150</v>
      </c>
      <c r="AW626" s="15" t="s">
        <v>32</v>
      </c>
      <c r="AX626" s="15" t="s">
        <v>81</v>
      </c>
      <c r="AY626" s="200" t="s">
        <v>149</v>
      </c>
    </row>
    <row r="627" s="2" customFormat="1" ht="24.15" customHeight="1">
      <c r="A627" s="38"/>
      <c r="B627" s="168"/>
      <c r="C627" s="169" t="s">
        <v>693</v>
      </c>
      <c r="D627" s="169" t="s">
        <v>152</v>
      </c>
      <c r="E627" s="170" t="s">
        <v>694</v>
      </c>
      <c r="F627" s="171" t="s">
        <v>695</v>
      </c>
      <c r="G627" s="172" t="s">
        <v>84</v>
      </c>
      <c r="H627" s="173">
        <v>15</v>
      </c>
      <c r="I627" s="174"/>
      <c r="J627" s="175">
        <f>ROUND(I627*H627,2)</f>
        <v>0</v>
      </c>
      <c r="K627" s="176"/>
      <c r="L627" s="39"/>
      <c r="M627" s="177" t="s">
        <v>1</v>
      </c>
      <c r="N627" s="178" t="s">
        <v>41</v>
      </c>
      <c r="O627" s="77"/>
      <c r="P627" s="179">
        <f>O627*H627</f>
        <v>0</v>
      </c>
      <c r="Q627" s="179">
        <v>0.00072000000000000005</v>
      </c>
      <c r="R627" s="179">
        <f>Q627*H627</f>
        <v>0.010800000000000001</v>
      </c>
      <c r="S627" s="179">
        <v>0</v>
      </c>
      <c r="T627" s="180">
        <f>S627*H627</f>
        <v>0</v>
      </c>
      <c r="U627" s="38"/>
      <c r="V627" s="38"/>
      <c r="W627" s="38"/>
      <c r="X627" s="38"/>
      <c r="Y627" s="38"/>
      <c r="Z627" s="38"/>
      <c r="AA627" s="38"/>
      <c r="AB627" s="38"/>
      <c r="AC627" s="38"/>
      <c r="AD627" s="38"/>
      <c r="AE627" s="38"/>
      <c r="AR627" s="181" t="s">
        <v>243</v>
      </c>
      <c r="AT627" s="181" t="s">
        <v>152</v>
      </c>
      <c r="AU627" s="181" t="s">
        <v>86</v>
      </c>
      <c r="AY627" s="19" t="s">
        <v>149</v>
      </c>
      <c r="BE627" s="182">
        <f>IF(N627="základní",J627,0)</f>
        <v>0</v>
      </c>
      <c r="BF627" s="182">
        <f>IF(N627="snížená",J627,0)</f>
        <v>0</v>
      </c>
      <c r="BG627" s="182">
        <f>IF(N627="zákl. přenesená",J627,0)</f>
        <v>0</v>
      </c>
      <c r="BH627" s="182">
        <f>IF(N627="sníž. přenesená",J627,0)</f>
        <v>0</v>
      </c>
      <c r="BI627" s="182">
        <f>IF(N627="nulová",J627,0)</f>
        <v>0</v>
      </c>
      <c r="BJ627" s="19" t="s">
        <v>81</v>
      </c>
      <c r="BK627" s="182">
        <f>ROUND(I627*H627,2)</f>
        <v>0</v>
      </c>
      <c r="BL627" s="19" t="s">
        <v>243</v>
      </c>
      <c r="BM627" s="181" t="s">
        <v>696</v>
      </c>
    </row>
    <row r="628" s="13" customFormat="1">
      <c r="A628" s="13"/>
      <c r="B628" s="183"/>
      <c r="C628" s="13"/>
      <c r="D628" s="184" t="s">
        <v>157</v>
      </c>
      <c r="E628" s="185" t="s">
        <v>1</v>
      </c>
      <c r="F628" s="186" t="s">
        <v>697</v>
      </c>
      <c r="G628" s="13"/>
      <c r="H628" s="185" t="s">
        <v>1</v>
      </c>
      <c r="I628" s="187"/>
      <c r="J628" s="13"/>
      <c r="K628" s="13"/>
      <c r="L628" s="183"/>
      <c r="M628" s="188"/>
      <c r="N628" s="189"/>
      <c r="O628" s="189"/>
      <c r="P628" s="189"/>
      <c r="Q628" s="189"/>
      <c r="R628" s="189"/>
      <c r="S628" s="189"/>
      <c r="T628" s="190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185" t="s">
        <v>157</v>
      </c>
      <c r="AU628" s="185" t="s">
        <v>86</v>
      </c>
      <c r="AV628" s="13" t="s">
        <v>81</v>
      </c>
      <c r="AW628" s="13" t="s">
        <v>32</v>
      </c>
      <c r="AX628" s="13" t="s">
        <v>76</v>
      </c>
      <c r="AY628" s="185" t="s">
        <v>149</v>
      </c>
    </row>
    <row r="629" s="13" customFormat="1">
      <c r="A629" s="13"/>
      <c r="B629" s="183"/>
      <c r="C629" s="13"/>
      <c r="D629" s="184" t="s">
        <v>157</v>
      </c>
      <c r="E629" s="185" t="s">
        <v>1</v>
      </c>
      <c r="F629" s="186" t="s">
        <v>508</v>
      </c>
      <c r="G629" s="13"/>
      <c r="H629" s="185" t="s">
        <v>1</v>
      </c>
      <c r="I629" s="187"/>
      <c r="J629" s="13"/>
      <c r="K629" s="13"/>
      <c r="L629" s="183"/>
      <c r="M629" s="188"/>
      <c r="N629" s="189"/>
      <c r="O629" s="189"/>
      <c r="P629" s="189"/>
      <c r="Q629" s="189"/>
      <c r="R629" s="189"/>
      <c r="S629" s="189"/>
      <c r="T629" s="190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185" t="s">
        <v>157</v>
      </c>
      <c r="AU629" s="185" t="s">
        <v>86</v>
      </c>
      <c r="AV629" s="13" t="s">
        <v>81</v>
      </c>
      <c r="AW629" s="13" t="s">
        <v>32</v>
      </c>
      <c r="AX629" s="13" t="s">
        <v>76</v>
      </c>
      <c r="AY629" s="185" t="s">
        <v>149</v>
      </c>
    </row>
    <row r="630" s="14" customFormat="1">
      <c r="A630" s="14"/>
      <c r="B630" s="191"/>
      <c r="C630" s="14"/>
      <c r="D630" s="184" t="s">
        <v>157</v>
      </c>
      <c r="E630" s="192" t="s">
        <v>1</v>
      </c>
      <c r="F630" s="193" t="s">
        <v>692</v>
      </c>
      <c r="G630" s="14"/>
      <c r="H630" s="194">
        <v>10</v>
      </c>
      <c r="I630" s="195"/>
      <c r="J630" s="14"/>
      <c r="K630" s="14"/>
      <c r="L630" s="191"/>
      <c r="M630" s="196"/>
      <c r="N630" s="197"/>
      <c r="O630" s="197"/>
      <c r="P630" s="197"/>
      <c r="Q630" s="197"/>
      <c r="R630" s="197"/>
      <c r="S630" s="197"/>
      <c r="T630" s="198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192" t="s">
        <v>157</v>
      </c>
      <c r="AU630" s="192" t="s">
        <v>86</v>
      </c>
      <c r="AV630" s="14" t="s">
        <v>86</v>
      </c>
      <c r="AW630" s="14" t="s">
        <v>32</v>
      </c>
      <c r="AX630" s="14" t="s">
        <v>76</v>
      </c>
      <c r="AY630" s="192" t="s">
        <v>149</v>
      </c>
    </row>
    <row r="631" s="16" customFormat="1">
      <c r="A631" s="16"/>
      <c r="B631" s="225"/>
      <c r="C631" s="16"/>
      <c r="D631" s="184" t="s">
        <v>157</v>
      </c>
      <c r="E631" s="226" t="s">
        <v>1</v>
      </c>
      <c r="F631" s="227" t="s">
        <v>601</v>
      </c>
      <c r="G631" s="16"/>
      <c r="H631" s="228">
        <v>10</v>
      </c>
      <c r="I631" s="229"/>
      <c r="J631" s="16"/>
      <c r="K631" s="16"/>
      <c r="L631" s="225"/>
      <c r="M631" s="230"/>
      <c r="N631" s="231"/>
      <c r="O631" s="231"/>
      <c r="P631" s="231"/>
      <c r="Q631" s="231"/>
      <c r="R631" s="231"/>
      <c r="S631" s="231"/>
      <c r="T631" s="232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T631" s="226" t="s">
        <v>157</v>
      </c>
      <c r="AU631" s="226" t="s">
        <v>86</v>
      </c>
      <c r="AV631" s="16" t="s">
        <v>167</v>
      </c>
      <c r="AW631" s="16" t="s">
        <v>32</v>
      </c>
      <c r="AX631" s="16" t="s">
        <v>76</v>
      </c>
      <c r="AY631" s="226" t="s">
        <v>149</v>
      </c>
    </row>
    <row r="632" s="13" customFormat="1">
      <c r="A632" s="13"/>
      <c r="B632" s="183"/>
      <c r="C632" s="13"/>
      <c r="D632" s="184" t="s">
        <v>157</v>
      </c>
      <c r="E632" s="185" t="s">
        <v>1</v>
      </c>
      <c r="F632" s="186" t="s">
        <v>510</v>
      </c>
      <c r="G632" s="13"/>
      <c r="H632" s="185" t="s">
        <v>1</v>
      </c>
      <c r="I632" s="187"/>
      <c r="J632" s="13"/>
      <c r="K632" s="13"/>
      <c r="L632" s="183"/>
      <c r="M632" s="188"/>
      <c r="N632" s="189"/>
      <c r="O632" s="189"/>
      <c r="P632" s="189"/>
      <c r="Q632" s="189"/>
      <c r="R632" s="189"/>
      <c r="S632" s="189"/>
      <c r="T632" s="190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185" t="s">
        <v>157</v>
      </c>
      <c r="AU632" s="185" t="s">
        <v>86</v>
      </c>
      <c r="AV632" s="13" t="s">
        <v>81</v>
      </c>
      <c r="AW632" s="13" t="s">
        <v>32</v>
      </c>
      <c r="AX632" s="13" t="s">
        <v>76</v>
      </c>
      <c r="AY632" s="185" t="s">
        <v>149</v>
      </c>
    </row>
    <row r="633" s="14" customFormat="1">
      <c r="A633" s="14"/>
      <c r="B633" s="191"/>
      <c r="C633" s="14"/>
      <c r="D633" s="184" t="s">
        <v>157</v>
      </c>
      <c r="E633" s="192" t="s">
        <v>1</v>
      </c>
      <c r="F633" s="193" t="s">
        <v>355</v>
      </c>
      <c r="G633" s="14"/>
      <c r="H633" s="194">
        <v>5</v>
      </c>
      <c r="I633" s="195"/>
      <c r="J633" s="14"/>
      <c r="K633" s="14"/>
      <c r="L633" s="191"/>
      <c r="M633" s="196"/>
      <c r="N633" s="197"/>
      <c r="O633" s="197"/>
      <c r="P633" s="197"/>
      <c r="Q633" s="197"/>
      <c r="R633" s="197"/>
      <c r="S633" s="197"/>
      <c r="T633" s="198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192" t="s">
        <v>157</v>
      </c>
      <c r="AU633" s="192" t="s">
        <v>86</v>
      </c>
      <c r="AV633" s="14" t="s">
        <v>86</v>
      </c>
      <c r="AW633" s="14" t="s">
        <v>32</v>
      </c>
      <c r="AX633" s="14" t="s">
        <v>76</v>
      </c>
      <c r="AY633" s="192" t="s">
        <v>149</v>
      </c>
    </row>
    <row r="634" s="16" customFormat="1">
      <c r="A634" s="16"/>
      <c r="B634" s="225"/>
      <c r="C634" s="16"/>
      <c r="D634" s="184" t="s">
        <v>157</v>
      </c>
      <c r="E634" s="226" t="s">
        <v>1</v>
      </c>
      <c r="F634" s="227" t="s">
        <v>601</v>
      </c>
      <c r="G634" s="16"/>
      <c r="H634" s="228">
        <v>5</v>
      </c>
      <c r="I634" s="229"/>
      <c r="J634" s="16"/>
      <c r="K634" s="16"/>
      <c r="L634" s="225"/>
      <c r="M634" s="230"/>
      <c r="N634" s="231"/>
      <c r="O634" s="231"/>
      <c r="P634" s="231"/>
      <c r="Q634" s="231"/>
      <c r="R634" s="231"/>
      <c r="S634" s="231"/>
      <c r="T634" s="232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T634" s="226" t="s">
        <v>157</v>
      </c>
      <c r="AU634" s="226" t="s">
        <v>86</v>
      </c>
      <c r="AV634" s="16" t="s">
        <v>167</v>
      </c>
      <c r="AW634" s="16" t="s">
        <v>32</v>
      </c>
      <c r="AX634" s="16" t="s">
        <v>76</v>
      </c>
      <c r="AY634" s="226" t="s">
        <v>149</v>
      </c>
    </row>
    <row r="635" s="15" customFormat="1">
      <c r="A635" s="15"/>
      <c r="B635" s="199"/>
      <c r="C635" s="15"/>
      <c r="D635" s="184" t="s">
        <v>157</v>
      </c>
      <c r="E635" s="200" t="s">
        <v>1</v>
      </c>
      <c r="F635" s="201" t="s">
        <v>160</v>
      </c>
      <c r="G635" s="15"/>
      <c r="H635" s="202">
        <v>15</v>
      </c>
      <c r="I635" s="203"/>
      <c r="J635" s="15"/>
      <c r="K635" s="15"/>
      <c r="L635" s="199"/>
      <c r="M635" s="204"/>
      <c r="N635" s="205"/>
      <c r="O635" s="205"/>
      <c r="P635" s="205"/>
      <c r="Q635" s="205"/>
      <c r="R635" s="205"/>
      <c r="S635" s="205"/>
      <c r="T635" s="206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00" t="s">
        <v>157</v>
      </c>
      <c r="AU635" s="200" t="s">
        <v>86</v>
      </c>
      <c r="AV635" s="15" t="s">
        <v>150</v>
      </c>
      <c r="AW635" s="15" t="s">
        <v>32</v>
      </c>
      <c r="AX635" s="15" t="s">
        <v>81</v>
      </c>
      <c r="AY635" s="200" t="s">
        <v>149</v>
      </c>
    </row>
    <row r="636" s="2" customFormat="1" ht="24.15" customHeight="1">
      <c r="A636" s="38"/>
      <c r="B636" s="168"/>
      <c r="C636" s="169" t="s">
        <v>698</v>
      </c>
      <c r="D636" s="169" t="s">
        <v>152</v>
      </c>
      <c r="E636" s="170" t="s">
        <v>699</v>
      </c>
      <c r="F636" s="171" t="s">
        <v>700</v>
      </c>
      <c r="G636" s="172" t="s">
        <v>84</v>
      </c>
      <c r="H636" s="173">
        <v>15</v>
      </c>
      <c r="I636" s="174"/>
      <c r="J636" s="175">
        <f>ROUND(I636*H636,2)</f>
        <v>0</v>
      </c>
      <c r="K636" s="176"/>
      <c r="L636" s="39"/>
      <c r="M636" s="177" t="s">
        <v>1</v>
      </c>
      <c r="N636" s="178" t="s">
        <v>41</v>
      </c>
      <c r="O636" s="77"/>
      <c r="P636" s="179">
        <f>O636*H636</f>
        <v>0</v>
      </c>
      <c r="Q636" s="179">
        <v>0.00020000000000000001</v>
      </c>
      <c r="R636" s="179">
        <f>Q636*H636</f>
        <v>0.0030000000000000001</v>
      </c>
      <c r="S636" s="179">
        <v>0</v>
      </c>
      <c r="T636" s="180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181" t="s">
        <v>243</v>
      </c>
      <c r="AT636" s="181" t="s">
        <v>152</v>
      </c>
      <c r="AU636" s="181" t="s">
        <v>86</v>
      </c>
      <c r="AY636" s="19" t="s">
        <v>149</v>
      </c>
      <c r="BE636" s="182">
        <f>IF(N636="základní",J636,0)</f>
        <v>0</v>
      </c>
      <c r="BF636" s="182">
        <f>IF(N636="snížená",J636,0)</f>
        <v>0</v>
      </c>
      <c r="BG636" s="182">
        <f>IF(N636="zákl. přenesená",J636,0)</f>
        <v>0</v>
      </c>
      <c r="BH636" s="182">
        <f>IF(N636="sníž. přenesená",J636,0)</f>
        <v>0</v>
      </c>
      <c r="BI636" s="182">
        <f>IF(N636="nulová",J636,0)</f>
        <v>0</v>
      </c>
      <c r="BJ636" s="19" t="s">
        <v>81</v>
      </c>
      <c r="BK636" s="182">
        <f>ROUND(I636*H636,2)</f>
        <v>0</v>
      </c>
      <c r="BL636" s="19" t="s">
        <v>243</v>
      </c>
      <c r="BM636" s="181" t="s">
        <v>701</v>
      </c>
    </row>
    <row r="637" s="13" customFormat="1">
      <c r="A637" s="13"/>
      <c r="B637" s="183"/>
      <c r="C637" s="13"/>
      <c r="D637" s="184" t="s">
        <v>157</v>
      </c>
      <c r="E637" s="185" t="s">
        <v>1</v>
      </c>
      <c r="F637" s="186" t="s">
        <v>508</v>
      </c>
      <c r="G637" s="13"/>
      <c r="H637" s="185" t="s">
        <v>1</v>
      </c>
      <c r="I637" s="187"/>
      <c r="J637" s="13"/>
      <c r="K637" s="13"/>
      <c r="L637" s="183"/>
      <c r="M637" s="188"/>
      <c r="N637" s="189"/>
      <c r="O637" s="189"/>
      <c r="P637" s="189"/>
      <c r="Q637" s="189"/>
      <c r="R637" s="189"/>
      <c r="S637" s="189"/>
      <c r="T637" s="190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185" t="s">
        <v>157</v>
      </c>
      <c r="AU637" s="185" t="s">
        <v>86</v>
      </c>
      <c r="AV637" s="13" t="s">
        <v>81</v>
      </c>
      <c r="AW637" s="13" t="s">
        <v>32</v>
      </c>
      <c r="AX637" s="13" t="s">
        <v>76</v>
      </c>
      <c r="AY637" s="185" t="s">
        <v>149</v>
      </c>
    </row>
    <row r="638" s="14" customFormat="1">
      <c r="A638" s="14"/>
      <c r="B638" s="191"/>
      <c r="C638" s="14"/>
      <c r="D638" s="184" t="s">
        <v>157</v>
      </c>
      <c r="E638" s="192" t="s">
        <v>1</v>
      </c>
      <c r="F638" s="193" t="s">
        <v>692</v>
      </c>
      <c r="G638" s="14"/>
      <c r="H638" s="194">
        <v>10</v>
      </c>
      <c r="I638" s="195"/>
      <c r="J638" s="14"/>
      <c r="K638" s="14"/>
      <c r="L638" s="191"/>
      <c r="M638" s="196"/>
      <c r="N638" s="197"/>
      <c r="O638" s="197"/>
      <c r="P638" s="197"/>
      <c r="Q638" s="197"/>
      <c r="R638" s="197"/>
      <c r="S638" s="197"/>
      <c r="T638" s="198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192" t="s">
        <v>157</v>
      </c>
      <c r="AU638" s="192" t="s">
        <v>86</v>
      </c>
      <c r="AV638" s="14" t="s">
        <v>86</v>
      </c>
      <c r="AW638" s="14" t="s">
        <v>32</v>
      </c>
      <c r="AX638" s="14" t="s">
        <v>76</v>
      </c>
      <c r="AY638" s="192" t="s">
        <v>149</v>
      </c>
    </row>
    <row r="639" s="16" customFormat="1">
      <c r="A639" s="16"/>
      <c r="B639" s="225"/>
      <c r="C639" s="16"/>
      <c r="D639" s="184" t="s">
        <v>157</v>
      </c>
      <c r="E639" s="226" t="s">
        <v>1</v>
      </c>
      <c r="F639" s="227" t="s">
        <v>601</v>
      </c>
      <c r="G639" s="16"/>
      <c r="H639" s="228">
        <v>10</v>
      </c>
      <c r="I639" s="229"/>
      <c r="J639" s="16"/>
      <c r="K639" s="16"/>
      <c r="L639" s="225"/>
      <c r="M639" s="230"/>
      <c r="N639" s="231"/>
      <c r="O639" s="231"/>
      <c r="P639" s="231"/>
      <c r="Q639" s="231"/>
      <c r="R639" s="231"/>
      <c r="S639" s="231"/>
      <c r="T639" s="232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T639" s="226" t="s">
        <v>157</v>
      </c>
      <c r="AU639" s="226" t="s">
        <v>86</v>
      </c>
      <c r="AV639" s="16" t="s">
        <v>167</v>
      </c>
      <c r="AW639" s="16" t="s">
        <v>32</v>
      </c>
      <c r="AX639" s="16" t="s">
        <v>76</v>
      </c>
      <c r="AY639" s="226" t="s">
        <v>149</v>
      </c>
    </row>
    <row r="640" s="13" customFormat="1">
      <c r="A640" s="13"/>
      <c r="B640" s="183"/>
      <c r="C640" s="13"/>
      <c r="D640" s="184" t="s">
        <v>157</v>
      </c>
      <c r="E640" s="185" t="s">
        <v>1</v>
      </c>
      <c r="F640" s="186" t="s">
        <v>510</v>
      </c>
      <c r="G640" s="13"/>
      <c r="H640" s="185" t="s">
        <v>1</v>
      </c>
      <c r="I640" s="187"/>
      <c r="J640" s="13"/>
      <c r="K640" s="13"/>
      <c r="L640" s="183"/>
      <c r="M640" s="188"/>
      <c r="N640" s="189"/>
      <c r="O640" s="189"/>
      <c r="P640" s="189"/>
      <c r="Q640" s="189"/>
      <c r="R640" s="189"/>
      <c r="S640" s="189"/>
      <c r="T640" s="190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185" t="s">
        <v>157</v>
      </c>
      <c r="AU640" s="185" t="s">
        <v>86</v>
      </c>
      <c r="AV640" s="13" t="s">
        <v>81</v>
      </c>
      <c r="AW640" s="13" t="s">
        <v>32</v>
      </c>
      <c r="AX640" s="13" t="s">
        <v>76</v>
      </c>
      <c r="AY640" s="185" t="s">
        <v>149</v>
      </c>
    </row>
    <row r="641" s="14" customFormat="1">
      <c r="A641" s="14"/>
      <c r="B641" s="191"/>
      <c r="C641" s="14"/>
      <c r="D641" s="184" t="s">
        <v>157</v>
      </c>
      <c r="E641" s="192" t="s">
        <v>1</v>
      </c>
      <c r="F641" s="193" t="s">
        <v>355</v>
      </c>
      <c r="G641" s="14"/>
      <c r="H641" s="194">
        <v>5</v>
      </c>
      <c r="I641" s="195"/>
      <c r="J641" s="14"/>
      <c r="K641" s="14"/>
      <c r="L641" s="191"/>
      <c r="M641" s="196"/>
      <c r="N641" s="197"/>
      <c r="O641" s="197"/>
      <c r="P641" s="197"/>
      <c r="Q641" s="197"/>
      <c r="R641" s="197"/>
      <c r="S641" s="197"/>
      <c r="T641" s="198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192" t="s">
        <v>157</v>
      </c>
      <c r="AU641" s="192" t="s">
        <v>86</v>
      </c>
      <c r="AV641" s="14" t="s">
        <v>86</v>
      </c>
      <c r="AW641" s="14" t="s">
        <v>32</v>
      </c>
      <c r="AX641" s="14" t="s">
        <v>76</v>
      </c>
      <c r="AY641" s="192" t="s">
        <v>149</v>
      </c>
    </row>
    <row r="642" s="16" customFormat="1">
      <c r="A642" s="16"/>
      <c r="B642" s="225"/>
      <c r="C642" s="16"/>
      <c r="D642" s="184" t="s">
        <v>157</v>
      </c>
      <c r="E642" s="226" t="s">
        <v>1</v>
      </c>
      <c r="F642" s="227" t="s">
        <v>601</v>
      </c>
      <c r="G642" s="16"/>
      <c r="H642" s="228">
        <v>5</v>
      </c>
      <c r="I642" s="229"/>
      <c r="J642" s="16"/>
      <c r="K642" s="16"/>
      <c r="L642" s="225"/>
      <c r="M642" s="230"/>
      <c r="N642" s="231"/>
      <c r="O642" s="231"/>
      <c r="P642" s="231"/>
      <c r="Q642" s="231"/>
      <c r="R642" s="231"/>
      <c r="S642" s="231"/>
      <c r="T642" s="232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T642" s="226" t="s">
        <v>157</v>
      </c>
      <c r="AU642" s="226" t="s">
        <v>86</v>
      </c>
      <c r="AV642" s="16" t="s">
        <v>167</v>
      </c>
      <c r="AW642" s="16" t="s">
        <v>32</v>
      </c>
      <c r="AX642" s="16" t="s">
        <v>76</v>
      </c>
      <c r="AY642" s="226" t="s">
        <v>149</v>
      </c>
    </row>
    <row r="643" s="15" customFormat="1">
      <c r="A643" s="15"/>
      <c r="B643" s="199"/>
      <c r="C643" s="15"/>
      <c r="D643" s="184" t="s">
        <v>157</v>
      </c>
      <c r="E643" s="200" t="s">
        <v>1</v>
      </c>
      <c r="F643" s="201" t="s">
        <v>160</v>
      </c>
      <c r="G643" s="15"/>
      <c r="H643" s="202">
        <v>15</v>
      </c>
      <c r="I643" s="203"/>
      <c r="J643" s="15"/>
      <c r="K643" s="15"/>
      <c r="L643" s="199"/>
      <c r="M643" s="204"/>
      <c r="N643" s="205"/>
      <c r="O643" s="205"/>
      <c r="P643" s="205"/>
      <c r="Q643" s="205"/>
      <c r="R643" s="205"/>
      <c r="S643" s="205"/>
      <c r="T643" s="206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  <c r="AE643" s="15"/>
      <c r="AT643" s="200" t="s">
        <v>157</v>
      </c>
      <c r="AU643" s="200" t="s">
        <v>86</v>
      </c>
      <c r="AV643" s="15" t="s">
        <v>150</v>
      </c>
      <c r="AW643" s="15" t="s">
        <v>32</v>
      </c>
      <c r="AX643" s="15" t="s">
        <v>81</v>
      </c>
      <c r="AY643" s="200" t="s">
        <v>149</v>
      </c>
    </row>
    <row r="644" s="2" customFormat="1" ht="21.75" customHeight="1">
      <c r="A644" s="38"/>
      <c r="B644" s="168"/>
      <c r="C644" s="169" t="s">
        <v>702</v>
      </c>
      <c r="D644" s="169" t="s">
        <v>152</v>
      </c>
      <c r="E644" s="170" t="s">
        <v>703</v>
      </c>
      <c r="F644" s="171" t="s">
        <v>704</v>
      </c>
      <c r="G644" s="172" t="s">
        <v>299</v>
      </c>
      <c r="H644" s="173">
        <v>3</v>
      </c>
      <c r="I644" s="174"/>
      <c r="J644" s="175">
        <f>ROUND(I644*H644,2)</f>
        <v>0</v>
      </c>
      <c r="K644" s="176"/>
      <c r="L644" s="39"/>
      <c r="M644" s="177" t="s">
        <v>1</v>
      </c>
      <c r="N644" s="178" t="s">
        <v>41</v>
      </c>
      <c r="O644" s="77"/>
      <c r="P644" s="179">
        <f>O644*H644</f>
        <v>0</v>
      </c>
      <c r="Q644" s="179">
        <v>0</v>
      </c>
      <c r="R644" s="179">
        <f>Q644*H644</f>
        <v>0</v>
      </c>
      <c r="S644" s="179">
        <v>0</v>
      </c>
      <c r="T644" s="180">
        <f>S644*H644</f>
        <v>0</v>
      </c>
      <c r="U644" s="38"/>
      <c r="V644" s="38"/>
      <c r="W644" s="38"/>
      <c r="X644" s="38"/>
      <c r="Y644" s="38"/>
      <c r="Z644" s="38"/>
      <c r="AA644" s="38"/>
      <c r="AB644" s="38"/>
      <c r="AC644" s="38"/>
      <c r="AD644" s="38"/>
      <c r="AE644" s="38"/>
      <c r="AR644" s="181" t="s">
        <v>243</v>
      </c>
      <c r="AT644" s="181" t="s">
        <v>152</v>
      </c>
      <c r="AU644" s="181" t="s">
        <v>86</v>
      </c>
      <c r="AY644" s="19" t="s">
        <v>149</v>
      </c>
      <c r="BE644" s="182">
        <f>IF(N644="základní",J644,0)</f>
        <v>0</v>
      </c>
      <c r="BF644" s="182">
        <f>IF(N644="snížená",J644,0)</f>
        <v>0</v>
      </c>
      <c r="BG644" s="182">
        <f>IF(N644="zákl. přenesená",J644,0)</f>
        <v>0</v>
      </c>
      <c r="BH644" s="182">
        <f>IF(N644="sníž. přenesená",J644,0)</f>
        <v>0</v>
      </c>
      <c r="BI644" s="182">
        <f>IF(N644="nulová",J644,0)</f>
        <v>0</v>
      </c>
      <c r="BJ644" s="19" t="s">
        <v>81</v>
      </c>
      <c r="BK644" s="182">
        <f>ROUND(I644*H644,2)</f>
        <v>0</v>
      </c>
      <c r="BL644" s="19" t="s">
        <v>243</v>
      </c>
      <c r="BM644" s="181" t="s">
        <v>705</v>
      </c>
    </row>
    <row r="645" s="13" customFormat="1">
      <c r="A645" s="13"/>
      <c r="B645" s="183"/>
      <c r="C645" s="13"/>
      <c r="D645" s="184" t="s">
        <v>157</v>
      </c>
      <c r="E645" s="185" t="s">
        <v>1</v>
      </c>
      <c r="F645" s="186" t="s">
        <v>508</v>
      </c>
      <c r="G645" s="13"/>
      <c r="H645" s="185" t="s">
        <v>1</v>
      </c>
      <c r="I645" s="187"/>
      <c r="J645" s="13"/>
      <c r="K645" s="13"/>
      <c r="L645" s="183"/>
      <c r="M645" s="188"/>
      <c r="N645" s="189"/>
      <c r="O645" s="189"/>
      <c r="P645" s="189"/>
      <c r="Q645" s="189"/>
      <c r="R645" s="189"/>
      <c r="S645" s="189"/>
      <c r="T645" s="190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185" t="s">
        <v>157</v>
      </c>
      <c r="AU645" s="185" t="s">
        <v>86</v>
      </c>
      <c r="AV645" s="13" t="s">
        <v>81</v>
      </c>
      <c r="AW645" s="13" t="s">
        <v>32</v>
      </c>
      <c r="AX645" s="13" t="s">
        <v>76</v>
      </c>
      <c r="AY645" s="185" t="s">
        <v>149</v>
      </c>
    </row>
    <row r="646" s="14" customFormat="1">
      <c r="A646" s="14"/>
      <c r="B646" s="191"/>
      <c r="C646" s="14"/>
      <c r="D646" s="184" t="s">
        <v>157</v>
      </c>
      <c r="E646" s="192" t="s">
        <v>1</v>
      </c>
      <c r="F646" s="193" t="s">
        <v>86</v>
      </c>
      <c r="G646" s="14"/>
      <c r="H646" s="194">
        <v>2</v>
      </c>
      <c r="I646" s="195"/>
      <c r="J646" s="14"/>
      <c r="K646" s="14"/>
      <c r="L646" s="191"/>
      <c r="M646" s="196"/>
      <c r="N646" s="197"/>
      <c r="O646" s="197"/>
      <c r="P646" s="197"/>
      <c r="Q646" s="197"/>
      <c r="R646" s="197"/>
      <c r="S646" s="197"/>
      <c r="T646" s="198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192" t="s">
        <v>157</v>
      </c>
      <c r="AU646" s="192" t="s">
        <v>86</v>
      </c>
      <c r="AV646" s="14" t="s">
        <v>86</v>
      </c>
      <c r="AW646" s="14" t="s">
        <v>32</v>
      </c>
      <c r="AX646" s="14" t="s">
        <v>76</v>
      </c>
      <c r="AY646" s="192" t="s">
        <v>149</v>
      </c>
    </row>
    <row r="647" s="16" customFormat="1">
      <c r="A647" s="16"/>
      <c r="B647" s="225"/>
      <c r="C647" s="16"/>
      <c r="D647" s="184" t="s">
        <v>157</v>
      </c>
      <c r="E647" s="226" t="s">
        <v>1</v>
      </c>
      <c r="F647" s="227" t="s">
        <v>601</v>
      </c>
      <c r="G647" s="16"/>
      <c r="H647" s="228">
        <v>2</v>
      </c>
      <c r="I647" s="229"/>
      <c r="J647" s="16"/>
      <c r="K647" s="16"/>
      <c r="L647" s="225"/>
      <c r="M647" s="230"/>
      <c r="N647" s="231"/>
      <c r="O647" s="231"/>
      <c r="P647" s="231"/>
      <c r="Q647" s="231"/>
      <c r="R647" s="231"/>
      <c r="S647" s="231"/>
      <c r="T647" s="232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T647" s="226" t="s">
        <v>157</v>
      </c>
      <c r="AU647" s="226" t="s">
        <v>86</v>
      </c>
      <c r="AV647" s="16" t="s">
        <v>167</v>
      </c>
      <c r="AW647" s="16" t="s">
        <v>32</v>
      </c>
      <c r="AX647" s="16" t="s">
        <v>76</v>
      </c>
      <c r="AY647" s="226" t="s">
        <v>149</v>
      </c>
    </row>
    <row r="648" s="13" customFormat="1">
      <c r="A648" s="13"/>
      <c r="B648" s="183"/>
      <c r="C648" s="13"/>
      <c r="D648" s="184" t="s">
        <v>157</v>
      </c>
      <c r="E648" s="185" t="s">
        <v>1</v>
      </c>
      <c r="F648" s="186" t="s">
        <v>510</v>
      </c>
      <c r="G648" s="13"/>
      <c r="H648" s="185" t="s">
        <v>1</v>
      </c>
      <c r="I648" s="187"/>
      <c r="J648" s="13"/>
      <c r="K648" s="13"/>
      <c r="L648" s="183"/>
      <c r="M648" s="188"/>
      <c r="N648" s="189"/>
      <c r="O648" s="189"/>
      <c r="P648" s="189"/>
      <c r="Q648" s="189"/>
      <c r="R648" s="189"/>
      <c r="S648" s="189"/>
      <c r="T648" s="190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185" t="s">
        <v>157</v>
      </c>
      <c r="AU648" s="185" t="s">
        <v>86</v>
      </c>
      <c r="AV648" s="13" t="s">
        <v>81</v>
      </c>
      <c r="AW648" s="13" t="s">
        <v>32</v>
      </c>
      <c r="AX648" s="13" t="s">
        <v>76</v>
      </c>
      <c r="AY648" s="185" t="s">
        <v>149</v>
      </c>
    </row>
    <row r="649" s="14" customFormat="1">
      <c r="A649" s="14"/>
      <c r="B649" s="191"/>
      <c r="C649" s="14"/>
      <c r="D649" s="184" t="s">
        <v>157</v>
      </c>
      <c r="E649" s="192" t="s">
        <v>1</v>
      </c>
      <c r="F649" s="193" t="s">
        <v>81</v>
      </c>
      <c r="G649" s="14"/>
      <c r="H649" s="194">
        <v>1</v>
      </c>
      <c r="I649" s="195"/>
      <c r="J649" s="14"/>
      <c r="K649" s="14"/>
      <c r="L649" s="191"/>
      <c r="M649" s="196"/>
      <c r="N649" s="197"/>
      <c r="O649" s="197"/>
      <c r="P649" s="197"/>
      <c r="Q649" s="197"/>
      <c r="R649" s="197"/>
      <c r="S649" s="197"/>
      <c r="T649" s="198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192" t="s">
        <v>157</v>
      </c>
      <c r="AU649" s="192" t="s">
        <v>86</v>
      </c>
      <c r="AV649" s="14" t="s">
        <v>86</v>
      </c>
      <c r="AW649" s="14" t="s">
        <v>32</v>
      </c>
      <c r="AX649" s="14" t="s">
        <v>76</v>
      </c>
      <c r="AY649" s="192" t="s">
        <v>149</v>
      </c>
    </row>
    <row r="650" s="16" customFormat="1">
      <c r="A650" s="16"/>
      <c r="B650" s="225"/>
      <c r="C650" s="16"/>
      <c r="D650" s="184" t="s">
        <v>157</v>
      </c>
      <c r="E650" s="226" t="s">
        <v>1</v>
      </c>
      <c r="F650" s="227" t="s">
        <v>601</v>
      </c>
      <c r="G650" s="16"/>
      <c r="H650" s="228">
        <v>1</v>
      </c>
      <c r="I650" s="229"/>
      <c r="J650" s="16"/>
      <c r="K650" s="16"/>
      <c r="L650" s="225"/>
      <c r="M650" s="230"/>
      <c r="N650" s="231"/>
      <c r="O650" s="231"/>
      <c r="P650" s="231"/>
      <c r="Q650" s="231"/>
      <c r="R650" s="231"/>
      <c r="S650" s="231"/>
      <c r="T650" s="232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T650" s="226" t="s">
        <v>157</v>
      </c>
      <c r="AU650" s="226" t="s">
        <v>86</v>
      </c>
      <c r="AV650" s="16" t="s">
        <v>167</v>
      </c>
      <c r="AW650" s="16" t="s">
        <v>32</v>
      </c>
      <c r="AX650" s="16" t="s">
        <v>76</v>
      </c>
      <c r="AY650" s="226" t="s">
        <v>149</v>
      </c>
    </row>
    <row r="651" s="15" customFormat="1">
      <c r="A651" s="15"/>
      <c r="B651" s="199"/>
      <c r="C651" s="15"/>
      <c r="D651" s="184" t="s">
        <v>157</v>
      </c>
      <c r="E651" s="200" t="s">
        <v>1</v>
      </c>
      <c r="F651" s="201" t="s">
        <v>160</v>
      </c>
      <c r="G651" s="15"/>
      <c r="H651" s="202">
        <v>3</v>
      </c>
      <c r="I651" s="203"/>
      <c r="J651" s="15"/>
      <c r="K651" s="15"/>
      <c r="L651" s="199"/>
      <c r="M651" s="204"/>
      <c r="N651" s="205"/>
      <c r="O651" s="205"/>
      <c r="P651" s="205"/>
      <c r="Q651" s="205"/>
      <c r="R651" s="205"/>
      <c r="S651" s="205"/>
      <c r="T651" s="206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00" t="s">
        <v>157</v>
      </c>
      <c r="AU651" s="200" t="s">
        <v>86</v>
      </c>
      <c r="AV651" s="15" t="s">
        <v>150</v>
      </c>
      <c r="AW651" s="15" t="s">
        <v>32</v>
      </c>
      <c r="AX651" s="15" t="s">
        <v>81</v>
      </c>
      <c r="AY651" s="200" t="s">
        <v>149</v>
      </c>
    </row>
    <row r="652" s="2" customFormat="1" ht="24.15" customHeight="1">
      <c r="A652" s="38"/>
      <c r="B652" s="168"/>
      <c r="C652" s="169" t="s">
        <v>706</v>
      </c>
      <c r="D652" s="169" t="s">
        <v>152</v>
      </c>
      <c r="E652" s="170" t="s">
        <v>707</v>
      </c>
      <c r="F652" s="171" t="s">
        <v>708</v>
      </c>
      <c r="G652" s="172" t="s">
        <v>299</v>
      </c>
      <c r="H652" s="173">
        <v>1</v>
      </c>
      <c r="I652" s="174"/>
      <c r="J652" s="175">
        <f>ROUND(I652*H652,2)</f>
        <v>0</v>
      </c>
      <c r="K652" s="176"/>
      <c r="L652" s="39"/>
      <c r="M652" s="177" t="s">
        <v>1</v>
      </c>
      <c r="N652" s="178" t="s">
        <v>41</v>
      </c>
      <c r="O652" s="77"/>
      <c r="P652" s="179">
        <f>O652*H652</f>
        <v>0</v>
      </c>
      <c r="Q652" s="179">
        <v>0</v>
      </c>
      <c r="R652" s="179">
        <f>Q652*H652</f>
        <v>0</v>
      </c>
      <c r="S652" s="179">
        <v>0</v>
      </c>
      <c r="T652" s="180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181" t="s">
        <v>243</v>
      </c>
      <c r="AT652" s="181" t="s">
        <v>152</v>
      </c>
      <c r="AU652" s="181" t="s">
        <v>86</v>
      </c>
      <c r="AY652" s="19" t="s">
        <v>149</v>
      </c>
      <c r="BE652" s="182">
        <f>IF(N652="základní",J652,0)</f>
        <v>0</v>
      </c>
      <c r="BF652" s="182">
        <f>IF(N652="snížená",J652,0)</f>
        <v>0</v>
      </c>
      <c r="BG652" s="182">
        <f>IF(N652="zákl. přenesená",J652,0)</f>
        <v>0</v>
      </c>
      <c r="BH652" s="182">
        <f>IF(N652="sníž. přenesená",J652,0)</f>
        <v>0</v>
      </c>
      <c r="BI652" s="182">
        <f>IF(N652="nulová",J652,0)</f>
        <v>0</v>
      </c>
      <c r="BJ652" s="19" t="s">
        <v>81</v>
      </c>
      <c r="BK652" s="182">
        <f>ROUND(I652*H652,2)</f>
        <v>0</v>
      </c>
      <c r="BL652" s="19" t="s">
        <v>243</v>
      </c>
      <c r="BM652" s="181" t="s">
        <v>709</v>
      </c>
    </row>
    <row r="653" s="12" customFormat="1" ht="22.8" customHeight="1">
      <c r="A653" s="12"/>
      <c r="B653" s="156"/>
      <c r="C653" s="12"/>
      <c r="D653" s="157" t="s">
        <v>75</v>
      </c>
      <c r="E653" s="166" t="s">
        <v>710</v>
      </c>
      <c r="F653" s="166" t="s">
        <v>711</v>
      </c>
      <c r="G653" s="12"/>
      <c r="H653" s="12"/>
      <c r="I653" s="159"/>
      <c r="J653" s="167">
        <f>BK653</f>
        <v>0</v>
      </c>
      <c r="K653" s="12"/>
      <c r="L653" s="156"/>
      <c r="M653" s="160"/>
      <c r="N653" s="161"/>
      <c r="O653" s="161"/>
      <c r="P653" s="162">
        <f>SUM(P654:P689)</f>
        <v>0</v>
      </c>
      <c r="Q653" s="161"/>
      <c r="R653" s="162">
        <f>SUM(R654:R689)</f>
        <v>0.041715539999999995</v>
      </c>
      <c r="S653" s="161"/>
      <c r="T653" s="163">
        <f>SUM(T654:T689)</f>
        <v>0.0016349400000000001</v>
      </c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R653" s="157" t="s">
        <v>86</v>
      </c>
      <c r="AT653" s="164" t="s">
        <v>75</v>
      </c>
      <c r="AU653" s="164" t="s">
        <v>81</v>
      </c>
      <c r="AY653" s="157" t="s">
        <v>149</v>
      </c>
      <c r="BK653" s="165">
        <f>SUM(BK654:BK689)</f>
        <v>0</v>
      </c>
    </row>
    <row r="654" s="2" customFormat="1" ht="16.5" customHeight="1">
      <c r="A654" s="38"/>
      <c r="B654" s="168"/>
      <c r="C654" s="169" t="s">
        <v>712</v>
      </c>
      <c r="D654" s="169" t="s">
        <v>152</v>
      </c>
      <c r="E654" s="170" t="s">
        <v>713</v>
      </c>
      <c r="F654" s="171" t="s">
        <v>714</v>
      </c>
      <c r="G654" s="172" t="s">
        <v>84</v>
      </c>
      <c r="H654" s="173">
        <v>25.07</v>
      </c>
      <c r="I654" s="174"/>
      <c r="J654" s="175">
        <f>ROUND(I654*H654,2)</f>
        <v>0</v>
      </c>
      <c r="K654" s="176"/>
      <c r="L654" s="39"/>
      <c r="M654" s="177" t="s">
        <v>1</v>
      </c>
      <c r="N654" s="178" t="s">
        <v>41</v>
      </c>
      <c r="O654" s="77"/>
      <c r="P654" s="179">
        <f>O654*H654</f>
        <v>0</v>
      </c>
      <c r="Q654" s="179">
        <v>4.0000000000000003E-05</v>
      </c>
      <c r="R654" s="179">
        <f>Q654*H654</f>
        <v>0.0010028000000000001</v>
      </c>
      <c r="S654" s="179">
        <v>6.0000000000000002E-05</v>
      </c>
      <c r="T654" s="180">
        <f>S654*H654</f>
        <v>0.0015042</v>
      </c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R654" s="181" t="s">
        <v>150</v>
      </c>
      <c r="AT654" s="181" t="s">
        <v>152</v>
      </c>
      <c r="AU654" s="181" t="s">
        <v>86</v>
      </c>
      <c r="AY654" s="19" t="s">
        <v>149</v>
      </c>
      <c r="BE654" s="182">
        <f>IF(N654="základní",J654,0)</f>
        <v>0</v>
      </c>
      <c r="BF654" s="182">
        <f>IF(N654="snížená",J654,0)</f>
        <v>0</v>
      </c>
      <c r="BG654" s="182">
        <f>IF(N654="zákl. přenesená",J654,0)</f>
        <v>0</v>
      </c>
      <c r="BH654" s="182">
        <f>IF(N654="sníž. přenesená",J654,0)</f>
        <v>0</v>
      </c>
      <c r="BI654" s="182">
        <f>IF(N654="nulová",J654,0)</f>
        <v>0</v>
      </c>
      <c r="BJ654" s="19" t="s">
        <v>81</v>
      </c>
      <c r="BK654" s="182">
        <f>ROUND(I654*H654,2)</f>
        <v>0</v>
      </c>
      <c r="BL654" s="19" t="s">
        <v>150</v>
      </c>
      <c r="BM654" s="181" t="s">
        <v>715</v>
      </c>
    </row>
    <row r="655" s="2" customFormat="1" ht="16.5" customHeight="1">
      <c r="A655" s="38"/>
      <c r="B655" s="168"/>
      <c r="C655" s="169" t="s">
        <v>716</v>
      </c>
      <c r="D655" s="169" t="s">
        <v>152</v>
      </c>
      <c r="E655" s="170" t="s">
        <v>239</v>
      </c>
      <c r="F655" s="171" t="s">
        <v>240</v>
      </c>
      <c r="G655" s="172" t="s">
        <v>84</v>
      </c>
      <c r="H655" s="173">
        <v>2.1789999999999998</v>
      </c>
      <c r="I655" s="174"/>
      <c r="J655" s="175">
        <f>ROUND(I655*H655,2)</f>
        <v>0</v>
      </c>
      <c r="K655" s="176"/>
      <c r="L655" s="39"/>
      <c r="M655" s="177" t="s">
        <v>1</v>
      </c>
      <c r="N655" s="178" t="s">
        <v>41</v>
      </c>
      <c r="O655" s="77"/>
      <c r="P655" s="179">
        <f>O655*H655</f>
        <v>0</v>
      </c>
      <c r="Q655" s="179">
        <v>9.0000000000000006E-05</v>
      </c>
      <c r="R655" s="179">
        <f>Q655*H655</f>
        <v>0.00019610999999999999</v>
      </c>
      <c r="S655" s="179">
        <v>6.0000000000000002E-05</v>
      </c>
      <c r="T655" s="180">
        <f>S655*H655</f>
        <v>0.00013073999999999999</v>
      </c>
      <c r="U655" s="38"/>
      <c r="V655" s="38"/>
      <c r="W655" s="38"/>
      <c r="X655" s="38"/>
      <c r="Y655" s="38"/>
      <c r="Z655" s="38"/>
      <c r="AA655" s="38"/>
      <c r="AB655" s="38"/>
      <c r="AC655" s="38"/>
      <c r="AD655" s="38"/>
      <c r="AE655" s="38"/>
      <c r="AR655" s="181" t="s">
        <v>243</v>
      </c>
      <c r="AT655" s="181" t="s">
        <v>152</v>
      </c>
      <c r="AU655" s="181" t="s">
        <v>86</v>
      </c>
      <c r="AY655" s="19" t="s">
        <v>149</v>
      </c>
      <c r="BE655" s="182">
        <f>IF(N655="základní",J655,0)</f>
        <v>0</v>
      </c>
      <c r="BF655" s="182">
        <f>IF(N655="snížená",J655,0)</f>
        <v>0</v>
      </c>
      <c r="BG655" s="182">
        <f>IF(N655="zákl. přenesená",J655,0)</f>
        <v>0</v>
      </c>
      <c r="BH655" s="182">
        <f>IF(N655="sníž. přenesená",J655,0)</f>
        <v>0</v>
      </c>
      <c r="BI655" s="182">
        <f>IF(N655="nulová",J655,0)</f>
        <v>0</v>
      </c>
      <c r="BJ655" s="19" t="s">
        <v>81</v>
      </c>
      <c r="BK655" s="182">
        <f>ROUND(I655*H655,2)</f>
        <v>0</v>
      </c>
      <c r="BL655" s="19" t="s">
        <v>243</v>
      </c>
      <c r="BM655" s="181" t="s">
        <v>717</v>
      </c>
    </row>
    <row r="656" s="14" customFormat="1">
      <c r="A656" s="14"/>
      <c r="B656" s="191"/>
      <c r="C656" s="14"/>
      <c r="D656" s="184" t="s">
        <v>157</v>
      </c>
      <c r="E656" s="192" t="s">
        <v>1</v>
      </c>
      <c r="F656" s="193" t="s">
        <v>242</v>
      </c>
      <c r="G656" s="14"/>
      <c r="H656" s="194">
        <v>2.1789999999999998</v>
      </c>
      <c r="I656" s="195"/>
      <c r="J656" s="14"/>
      <c r="K656" s="14"/>
      <c r="L656" s="191"/>
      <c r="M656" s="196"/>
      <c r="N656" s="197"/>
      <c r="O656" s="197"/>
      <c r="P656" s="197"/>
      <c r="Q656" s="197"/>
      <c r="R656" s="197"/>
      <c r="S656" s="197"/>
      <c r="T656" s="198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192" t="s">
        <v>157</v>
      </c>
      <c r="AU656" s="192" t="s">
        <v>86</v>
      </c>
      <c r="AV656" s="14" t="s">
        <v>86</v>
      </c>
      <c r="AW656" s="14" t="s">
        <v>32</v>
      </c>
      <c r="AX656" s="14" t="s">
        <v>76</v>
      </c>
      <c r="AY656" s="192" t="s">
        <v>149</v>
      </c>
    </row>
    <row r="657" s="15" customFormat="1">
      <c r="A657" s="15"/>
      <c r="B657" s="199"/>
      <c r="C657" s="15"/>
      <c r="D657" s="184" t="s">
        <v>157</v>
      </c>
      <c r="E657" s="200" t="s">
        <v>1</v>
      </c>
      <c r="F657" s="201" t="s">
        <v>160</v>
      </c>
      <c r="G657" s="15"/>
      <c r="H657" s="202">
        <v>2.1789999999999998</v>
      </c>
      <c r="I657" s="203"/>
      <c r="J657" s="15"/>
      <c r="K657" s="15"/>
      <c r="L657" s="199"/>
      <c r="M657" s="204"/>
      <c r="N657" s="205"/>
      <c r="O657" s="205"/>
      <c r="P657" s="205"/>
      <c r="Q657" s="205"/>
      <c r="R657" s="205"/>
      <c r="S657" s="205"/>
      <c r="T657" s="206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00" t="s">
        <v>157</v>
      </c>
      <c r="AU657" s="200" t="s">
        <v>86</v>
      </c>
      <c r="AV657" s="15" t="s">
        <v>150</v>
      </c>
      <c r="AW657" s="15" t="s">
        <v>32</v>
      </c>
      <c r="AX657" s="15" t="s">
        <v>81</v>
      </c>
      <c r="AY657" s="200" t="s">
        <v>149</v>
      </c>
    </row>
    <row r="658" s="2" customFormat="1" ht="24.15" customHeight="1">
      <c r="A658" s="38"/>
      <c r="B658" s="168"/>
      <c r="C658" s="169" t="s">
        <v>718</v>
      </c>
      <c r="D658" s="169" t="s">
        <v>152</v>
      </c>
      <c r="E658" s="170" t="s">
        <v>719</v>
      </c>
      <c r="F658" s="171" t="s">
        <v>720</v>
      </c>
      <c r="G658" s="172" t="s">
        <v>84</v>
      </c>
      <c r="H658" s="173">
        <v>82.686999999999998</v>
      </c>
      <c r="I658" s="174"/>
      <c r="J658" s="175">
        <f>ROUND(I658*H658,2)</f>
        <v>0</v>
      </c>
      <c r="K658" s="176"/>
      <c r="L658" s="39"/>
      <c r="M658" s="177" t="s">
        <v>1</v>
      </c>
      <c r="N658" s="178" t="s">
        <v>41</v>
      </c>
      <c r="O658" s="77"/>
      <c r="P658" s="179">
        <f>O658*H658</f>
        <v>0</v>
      </c>
      <c r="Q658" s="179">
        <v>0</v>
      </c>
      <c r="R658" s="179">
        <f>Q658*H658</f>
        <v>0</v>
      </c>
      <c r="S658" s="179">
        <v>0</v>
      </c>
      <c r="T658" s="180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181" t="s">
        <v>243</v>
      </c>
      <c r="AT658" s="181" t="s">
        <v>152</v>
      </c>
      <c r="AU658" s="181" t="s">
        <v>86</v>
      </c>
      <c r="AY658" s="19" t="s">
        <v>149</v>
      </c>
      <c r="BE658" s="182">
        <f>IF(N658="základní",J658,0)</f>
        <v>0</v>
      </c>
      <c r="BF658" s="182">
        <f>IF(N658="snížená",J658,0)</f>
        <v>0</v>
      </c>
      <c r="BG658" s="182">
        <f>IF(N658="zákl. přenesená",J658,0)</f>
        <v>0</v>
      </c>
      <c r="BH658" s="182">
        <f>IF(N658="sníž. přenesená",J658,0)</f>
        <v>0</v>
      </c>
      <c r="BI658" s="182">
        <f>IF(N658="nulová",J658,0)</f>
        <v>0</v>
      </c>
      <c r="BJ658" s="19" t="s">
        <v>81</v>
      </c>
      <c r="BK658" s="182">
        <f>ROUND(I658*H658,2)</f>
        <v>0</v>
      </c>
      <c r="BL658" s="19" t="s">
        <v>243</v>
      </c>
      <c r="BM658" s="181" t="s">
        <v>721</v>
      </c>
    </row>
    <row r="659" s="14" customFormat="1">
      <c r="A659" s="14"/>
      <c r="B659" s="191"/>
      <c r="C659" s="14"/>
      <c r="D659" s="184" t="s">
        <v>157</v>
      </c>
      <c r="E659" s="192" t="s">
        <v>1</v>
      </c>
      <c r="F659" s="193" t="s">
        <v>722</v>
      </c>
      <c r="G659" s="14"/>
      <c r="H659" s="194">
        <v>82.686999999999998</v>
      </c>
      <c r="I659" s="195"/>
      <c r="J659" s="14"/>
      <c r="K659" s="14"/>
      <c r="L659" s="191"/>
      <c r="M659" s="196"/>
      <c r="N659" s="197"/>
      <c r="O659" s="197"/>
      <c r="P659" s="197"/>
      <c r="Q659" s="197"/>
      <c r="R659" s="197"/>
      <c r="S659" s="197"/>
      <c r="T659" s="198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192" t="s">
        <v>157</v>
      </c>
      <c r="AU659" s="192" t="s">
        <v>86</v>
      </c>
      <c r="AV659" s="14" t="s">
        <v>86</v>
      </c>
      <c r="AW659" s="14" t="s">
        <v>32</v>
      </c>
      <c r="AX659" s="14" t="s">
        <v>76</v>
      </c>
      <c r="AY659" s="192" t="s">
        <v>149</v>
      </c>
    </row>
    <row r="660" s="15" customFormat="1">
      <c r="A660" s="15"/>
      <c r="B660" s="199"/>
      <c r="C660" s="15"/>
      <c r="D660" s="184" t="s">
        <v>157</v>
      </c>
      <c r="E660" s="200" t="s">
        <v>1</v>
      </c>
      <c r="F660" s="201" t="s">
        <v>160</v>
      </c>
      <c r="G660" s="15"/>
      <c r="H660" s="202">
        <v>82.686999999999998</v>
      </c>
      <c r="I660" s="203"/>
      <c r="J660" s="15"/>
      <c r="K660" s="15"/>
      <c r="L660" s="199"/>
      <c r="M660" s="204"/>
      <c r="N660" s="205"/>
      <c r="O660" s="205"/>
      <c r="P660" s="205"/>
      <c r="Q660" s="205"/>
      <c r="R660" s="205"/>
      <c r="S660" s="205"/>
      <c r="T660" s="206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00" t="s">
        <v>157</v>
      </c>
      <c r="AU660" s="200" t="s">
        <v>86</v>
      </c>
      <c r="AV660" s="15" t="s">
        <v>150</v>
      </c>
      <c r="AW660" s="15" t="s">
        <v>32</v>
      </c>
      <c r="AX660" s="15" t="s">
        <v>81</v>
      </c>
      <c r="AY660" s="200" t="s">
        <v>149</v>
      </c>
    </row>
    <row r="661" s="2" customFormat="1">
      <c r="A661" s="38"/>
      <c r="B661" s="39"/>
      <c r="C661" s="38"/>
      <c r="D661" s="184" t="s">
        <v>188</v>
      </c>
      <c r="E661" s="38"/>
      <c r="F661" s="207" t="s">
        <v>723</v>
      </c>
      <c r="G661" s="38"/>
      <c r="H661" s="38"/>
      <c r="I661" s="38"/>
      <c r="J661" s="38"/>
      <c r="K661" s="38"/>
      <c r="L661" s="39"/>
      <c r="M661" s="208"/>
      <c r="N661" s="209"/>
      <c r="O661" s="77"/>
      <c r="P661" s="77"/>
      <c r="Q661" s="77"/>
      <c r="R661" s="77"/>
      <c r="S661" s="77"/>
      <c r="T661" s="78"/>
      <c r="U661" s="38"/>
      <c r="V661" s="38"/>
      <c r="W661" s="38"/>
      <c r="X661" s="38"/>
      <c r="Y661" s="38"/>
      <c r="Z661" s="38"/>
      <c r="AA661" s="38"/>
      <c r="AB661" s="38"/>
      <c r="AC661" s="38"/>
      <c r="AD661" s="38"/>
      <c r="AE661" s="38"/>
      <c r="AU661" s="19" t="s">
        <v>86</v>
      </c>
    </row>
    <row r="662" s="2" customFormat="1">
      <c r="A662" s="38"/>
      <c r="B662" s="39"/>
      <c r="C662" s="38"/>
      <c r="D662" s="184" t="s">
        <v>188</v>
      </c>
      <c r="E662" s="38"/>
      <c r="F662" s="210" t="s">
        <v>724</v>
      </c>
      <c r="G662" s="38"/>
      <c r="H662" s="211">
        <v>0</v>
      </c>
      <c r="I662" s="38"/>
      <c r="J662" s="38"/>
      <c r="K662" s="38"/>
      <c r="L662" s="39"/>
      <c r="M662" s="208"/>
      <c r="N662" s="209"/>
      <c r="O662" s="77"/>
      <c r="P662" s="77"/>
      <c r="Q662" s="77"/>
      <c r="R662" s="77"/>
      <c r="S662" s="77"/>
      <c r="T662" s="78"/>
      <c r="U662" s="38"/>
      <c r="V662" s="38"/>
      <c r="W662" s="38"/>
      <c r="X662" s="38"/>
      <c r="Y662" s="38"/>
      <c r="Z662" s="38"/>
      <c r="AA662" s="38"/>
      <c r="AB662" s="38"/>
      <c r="AC662" s="38"/>
      <c r="AD662" s="38"/>
      <c r="AE662" s="38"/>
      <c r="AU662" s="19" t="s">
        <v>86</v>
      </c>
    </row>
    <row r="663" s="2" customFormat="1">
      <c r="A663" s="38"/>
      <c r="B663" s="39"/>
      <c r="C663" s="38"/>
      <c r="D663" s="184" t="s">
        <v>188</v>
      </c>
      <c r="E663" s="38"/>
      <c r="F663" s="210" t="s">
        <v>725</v>
      </c>
      <c r="G663" s="38"/>
      <c r="H663" s="211">
        <v>82.686999999999998</v>
      </c>
      <c r="I663" s="38"/>
      <c r="J663" s="38"/>
      <c r="K663" s="38"/>
      <c r="L663" s="39"/>
      <c r="M663" s="208"/>
      <c r="N663" s="209"/>
      <c r="O663" s="77"/>
      <c r="P663" s="77"/>
      <c r="Q663" s="77"/>
      <c r="R663" s="77"/>
      <c r="S663" s="77"/>
      <c r="T663" s="78"/>
      <c r="U663" s="38"/>
      <c r="V663" s="38"/>
      <c r="W663" s="38"/>
      <c r="X663" s="38"/>
      <c r="Y663" s="38"/>
      <c r="Z663" s="38"/>
      <c r="AA663" s="38"/>
      <c r="AB663" s="38"/>
      <c r="AC663" s="38"/>
      <c r="AD663" s="38"/>
      <c r="AE663" s="38"/>
      <c r="AU663" s="19" t="s">
        <v>86</v>
      </c>
    </row>
    <row r="664" s="2" customFormat="1">
      <c r="A664" s="38"/>
      <c r="B664" s="39"/>
      <c r="C664" s="38"/>
      <c r="D664" s="184" t="s">
        <v>188</v>
      </c>
      <c r="E664" s="38"/>
      <c r="F664" s="210" t="s">
        <v>160</v>
      </c>
      <c r="G664" s="38"/>
      <c r="H664" s="211">
        <v>82.686999999999998</v>
      </c>
      <c r="I664" s="38"/>
      <c r="J664" s="38"/>
      <c r="K664" s="38"/>
      <c r="L664" s="39"/>
      <c r="M664" s="208"/>
      <c r="N664" s="209"/>
      <c r="O664" s="77"/>
      <c r="P664" s="77"/>
      <c r="Q664" s="77"/>
      <c r="R664" s="77"/>
      <c r="S664" s="77"/>
      <c r="T664" s="78"/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U664" s="19" t="s">
        <v>86</v>
      </c>
    </row>
    <row r="665" s="2" customFormat="1" ht="24.15" customHeight="1">
      <c r="A665" s="38"/>
      <c r="B665" s="168"/>
      <c r="C665" s="169" t="s">
        <v>726</v>
      </c>
      <c r="D665" s="169" t="s">
        <v>152</v>
      </c>
      <c r="E665" s="170" t="s">
        <v>727</v>
      </c>
      <c r="F665" s="171" t="s">
        <v>728</v>
      </c>
      <c r="G665" s="172" t="s">
        <v>84</v>
      </c>
      <c r="H665" s="173">
        <v>82.686999999999998</v>
      </c>
      <c r="I665" s="174"/>
      <c r="J665" s="175">
        <f>ROUND(I665*H665,2)</f>
        <v>0</v>
      </c>
      <c r="K665" s="176"/>
      <c r="L665" s="39"/>
      <c r="M665" s="177" t="s">
        <v>1</v>
      </c>
      <c r="N665" s="178" t="s">
        <v>41</v>
      </c>
      <c r="O665" s="77"/>
      <c r="P665" s="179">
        <f>O665*H665</f>
        <v>0</v>
      </c>
      <c r="Q665" s="179">
        <v>0.00020000000000000001</v>
      </c>
      <c r="R665" s="179">
        <f>Q665*H665</f>
        <v>0.016537400000000001</v>
      </c>
      <c r="S665" s="179">
        <v>0</v>
      </c>
      <c r="T665" s="180">
        <f>S665*H665</f>
        <v>0</v>
      </c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R665" s="181" t="s">
        <v>243</v>
      </c>
      <c r="AT665" s="181" t="s">
        <v>152</v>
      </c>
      <c r="AU665" s="181" t="s">
        <v>86</v>
      </c>
      <c r="AY665" s="19" t="s">
        <v>149</v>
      </c>
      <c r="BE665" s="182">
        <f>IF(N665="základní",J665,0)</f>
        <v>0</v>
      </c>
      <c r="BF665" s="182">
        <f>IF(N665="snížená",J665,0)</f>
        <v>0</v>
      </c>
      <c r="BG665" s="182">
        <f>IF(N665="zákl. přenesená",J665,0)</f>
        <v>0</v>
      </c>
      <c r="BH665" s="182">
        <f>IF(N665="sníž. přenesená",J665,0)</f>
        <v>0</v>
      </c>
      <c r="BI665" s="182">
        <f>IF(N665="nulová",J665,0)</f>
        <v>0</v>
      </c>
      <c r="BJ665" s="19" t="s">
        <v>81</v>
      </c>
      <c r="BK665" s="182">
        <f>ROUND(I665*H665,2)</f>
        <v>0</v>
      </c>
      <c r="BL665" s="19" t="s">
        <v>243</v>
      </c>
      <c r="BM665" s="181" t="s">
        <v>729</v>
      </c>
    </row>
    <row r="666" s="14" customFormat="1">
      <c r="A666" s="14"/>
      <c r="B666" s="191"/>
      <c r="C666" s="14"/>
      <c r="D666" s="184" t="s">
        <v>157</v>
      </c>
      <c r="E666" s="192" t="s">
        <v>1</v>
      </c>
      <c r="F666" s="193" t="s">
        <v>722</v>
      </c>
      <c r="G666" s="14"/>
      <c r="H666" s="194">
        <v>82.686999999999998</v>
      </c>
      <c r="I666" s="195"/>
      <c r="J666" s="14"/>
      <c r="K666" s="14"/>
      <c r="L666" s="191"/>
      <c r="M666" s="196"/>
      <c r="N666" s="197"/>
      <c r="O666" s="197"/>
      <c r="P666" s="197"/>
      <c r="Q666" s="197"/>
      <c r="R666" s="197"/>
      <c r="S666" s="197"/>
      <c r="T666" s="198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192" t="s">
        <v>157</v>
      </c>
      <c r="AU666" s="192" t="s">
        <v>86</v>
      </c>
      <c r="AV666" s="14" t="s">
        <v>86</v>
      </c>
      <c r="AW666" s="14" t="s">
        <v>32</v>
      </c>
      <c r="AX666" s="14" t="s">
        <v>76</v>
      </c>
      <c r="AY666" s="192" t="s">
        <v>149</v>
      </c>
    </row>
    <row r="667" s="15" customFormat="1">
      <c r="A667" s="15"/>
      <c r="B667" s="199"/>
      <c r="C667" s="15"/>
      <c r="D667" s="184" t="s">
        <v>157</v>
      </c>
      <c r="E667" s="200" t="s">
        <v>1</v>
      </c>
      <c r="F667" s="201" t="s">
        <v>160</v>
      </c>
      <c r="G667" s="15"/>
      <c r="H667" s="202">
        <v>82.686999999999998</v>
      </c>
      <c r="I667" s="203"/>
      <c r="J667" s="15"/>
      <c r="K667" s="15"/>
      <c r="L667" s="199"/>
      <c r="M667" s="204"/>
      <c r="N667" s="205"/>
      <c r="O667" s="205"/>
      <c r="P667" s="205"/>
      <c r="Q667" s="205"/>
      <c r="R667" s="205"/>
      <c r="S667" s="205"/>
      <c r="T667" s="206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  <c r="AE667" s="15"/>
      <c r="AT667" s="200" t="s">
        <v>157</v>
      </c>
      <c r="AU667" s="200" t="s">
        <v>86</v>
      </c>
      <c r="AV667" s="15" t="s">
        <v>150</v>
      </c>
      <c r="AW667" s="15" t="s">
        <v>32</v>
      </c>
      <c r="AX667" s="15" t="s">
        <v>81</v>
      </c>
      <c r="AY667" s="200" t="s">
        <v>149</v>
      </c>
    </row>
    <row r="668" s="2" customFormat="1">
      <c r="A668" s="38"/>
      <c r="B668" s="39"/>
      <c r="C668" s="38"/>
      <c r="D668" s="184" t="s">
        <v>188</v>
      </c>
      <c r="E668" s="38"/>
      <c r="F668" s="207" t="s">
        <v>723</v>
      </c>
      <c r="G668" s="38"/>
      <c r="H668" s="38"/>
      <c r="I668" s="38"/>
      <c r="J668" s="38"/>
      <c r="K668" s="38"/>
      <c r="L668" s="39"/>
      <c r="M668" s="208"/>
      <c r="N668" s="209"/>
      <c r="O668" s="77"/>
      <c r="P668" s="77"/>
      <c r="Q668" s="77"/>
      <c r="R668" s="77"/>
      <c r="S668" s="77"/>
      <c r="T668" s="78"/>
      <c r="U668" s="38"/>
      <c r="V668" s="38"/>
      <c r="W668" s="38"/>
      <c r="X668" s="38"/>
      <c r="Y668" s="38"/>
      <c r="Z668" s="38"/>
      <c r="AA668" s="38"/>
      <c r="AB668" s="38"/>
      <c r="AC668" s="38"/>
      <c r="AD668" s="38"/>
      <c r="AE668" s="38"/>
      <c r="AU668" s="19" t="s">
        <v>86</v>
      </c>
    </row>
    <row r="669" s="2" customFormat="1">
      <c r="A669" s="38"/>
      <c r="B669" s="39"/>
      <c r="C669" s="38"/>
      <c r="D669" s="184" t="s">
        <v>188</v>
      </c>
      <c r="E669" s="38"/>
      <c r="F669" s="210" t="s">
        <v>724</v>
      </c>
      <c r="G669" s="38"/>
      <c r="H669" s="211">
        <v>0</v>
      </c>
      <c r="I669" s="38"/>
      <c r="J669" s="38"/>
      <c r="K669" s="38"/>
      <c r="L669" s="39"/>
      <c r="M669" s="208"/>
      <c r="N669" s="209"/>
      <c r="O669" s="77"/>
      <c r="P669" s="77"/>
      <c r="Q669" s="77"/>
      <c r="R669" s="77"/>
      <c r="S669" s="77"/>
      <c r="T669" s="78"/>
      <c r="U669" s="38"/>
      <c r="V669" s="38"/>
      <c r="W669" s="38"/>
      <c r="X669" s="38"/>
      <c r="Y669" s="38"/>
      <c r="Z669" s="38"/>
      <c r="AA669" s="38"/>
      <c r="AB669" s="38"/>
      <c r="AC669" s="38"/>
      <c r="AD669" s="38"/>
      <c r="AE669" s="38"/>
      <c r="AU669" s="19" t="s">
        <v>86</v>
      </c>
    </row>
    <row r="670" s="2" customFormat="1">
      <c r="A670" s="38"/>
      <c r="B670" s="39"/>
      <c r="C670" s="38"/>
      <c r="D670" s="184" t="s">
        <v>188</v>
      </c>
      <c r="E670" s="38"/>
      <c r="F670" s="210" t="s">
        <v>725</v>
      </c>
      <c r="G670" s="38"/>
      <c r="H670" s="211">
        <v>82.686999999999998</v>
      </c>
      <c r="I670" s="38"/>
      <c r="J670" s="38"/>
      <c r="K670" s="38"/>
      <c r="L670" s="39"/>
      <c r="M670" s="208"/>
      <c r="N670" s="209"/>
      <c r="O670" s="77"/>
      <c r="P670" s="77"/>
      <c r="Q670" s="77"/>
      <c r="R670" s="77"/>
      <c r="S670" s="77"/>
      <c r="T670" s="78"/>
      <c r="U670" s="38"/>
      <c r="V670" s="38"/>
      <c r="W670" s="38"/>
      <c r="X670" s="38"/>
      <c r="Y670" s="38"/>
      <c r="Z670" s="38"/>
      <c r="AA670" s="38"/>
      <c r="AB670" s="38"/>
      <c r="AC670" s="38"/>
      <c r="AD670" s="38"/>
      <c r="AE670" s="38"/>
      <c r="AU670" s="19" t="s">
        <v>86</v>
      </c>
    </row>
    <row r="671" s="2" customFormat="1">
      <c r="A671" s="38"/>
      <c r="B671" s="39"/>
      <c r="C671" s="38"/>
      <c r="D671" s="184" t="s">
        <v>188</v>
      </c>
      <c r="E671" s="38"/>
      <c r="F671" s="210" t="s">
        <v>160</v>
      </c>
      <c r="G671" s="38"/>
      <c r="H671" s="211">
        <v>82.686999999999998</v>
      </c>
      <c r="I671" s="38"/>
      <c r="J671" s="38"/>
      <c r="K671" s="38"/>
      <c r="L671" s="39"/>
      <c r="M671" s="208"/>
      <c r="N671" s="209"/>
      <c r="O671" s="77"/>
      <c r="P671" s="77"/>
      <c r="Q671" s="77"/>
      <c r="R671" s="77"/>
      <c r="S671" s="77"/>
      <c r="T671" s="78"/>
      <c r="U671" s="38"/>
      <c r="V671" s="38"/>
      <c r="W671" s="38"/>
      <c r="X671" s="38"/>
      <c r="Y671" s="38"/>
      <c r="Z671" s="38"/>
      <c r="AA671" s="38"/>
      <c r="AB671" s="38"/>
      <c r="AC671" s="38"/>
      <c r="AD671" s="38"/>
      <c r="AE671" s="38"/>
      <c r="AU671" s="19" t="s">
        <v>86</v>
      </c>
    </row>
    <row r="672" s="2" customFormat="1" ht="33" customHeight="1">
      <c r="A672" s="38"/>
      <c r="B672" s="168"/>
      <c r="C672" s="169" t="s">
        <v>730</v>
      </c>
      <c r="D672" s="169" t="s">
        <v>152</v>
      </c>
      <c r="E672" s="170" t="s">
        <v>731</v>
      </c>
      <c r="F672" s="171" t="s">
        <v>732</v>
      </c>
      <c r="G672" s="172" t="s">
        <v>84</v>
      </c>
      <c r="H672" s="173">
        <v>82.686999999999998</v>
      </c>
      <c r="I672" s="174"/>
      <c r="J672" s="175">
        <f>ROUND(I672*H672,2)</f>
        <v>0</v>
      </c>
      <c r="K672" s="176"/>
      <c r="L672" s="39"/>
      <c r="M672" s="177" t="s">
        <v>1</v>
      </c>
      <c r="N672" s="178" t="s">
        <v>41</v>
      </c>
      <c r="O672" s="77"/>
      <c r="P672" s="179">
        <f>O672*H672</f>
        <v>0</v>
      </c>
      <c r="Q672" s="179">
        <v>0.00029</v>
      </c>
      <c r="R672" s="179">
        <f>Q672*H672</f>
        <v>0.023979230000000001</v>
      </c>
      <c r="S672" s="179">
        <v>0</v>
      </c>
      <c r="T672" s="180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181" t="s">
        <v>243</v>
      </c>
      <c r="AT672" s="181" t="s">
        <v>152</v>
      </c>
      <c r="AU672" s="181" t="s">
        <v>86</v>
      </c>
      <c r="AY672" s="19" t="s">
        <v>149</v>
      </c>
      <c r="BE672" s="182">
        <f>IF(N672="základní",J672,0)</f>
        <v>0</v>
      </c>
      <c r="BF672" s="182">
        <f>IF(N672="snížená",J672,0)</f>
        <v>0</v>
      </c>
      <c r="BG672" s="182">
        <f>IF(N672="zákl. přenesená",J672,0)</f>
        <v>0</v>
      </c>
      <c r="BH672" s="182">
        <f>IF(N672="sníž. přenesená",J672,0)</f>
        <v>0</v>
      </c>
      <c r="BI672" s="182">
        <f>IF(N672="nulová",J672,0)</f>
        <v>0</v>
      </c>
      <c r="BJ672" s="19" t="s">
        <v>81</v>
      </c>
      <c r="BK672" s="182">
        <f>ROUND(I672*H672,2)</f>
        <v>0</v>
      </c>
      <c r="BL672" s="19" t="s">
        <v>243</v>
      </c>
      <c r="BM672" s="181" t="s">
        <v>733</v>
      </c>
    </row>
    <row r="673" s="13" customFormat="1">
      <c r="A673" s="13"/>
      <c r="B673" s="183"/>
      <c r="C673" s="13"/>
      <c r="D673" s="184" t="s">
        <v>157</v>
      </c>
      <c r="E673" s="185" t="s">
        <v>1</v>
      </c>
      <c r="F673" s="186" t="s">
        <v>724</v>
      </c>
      <c r="G673" s="13"/>
      <c r="H673" s="185" t="s">
        <v>1</v>
      </c>
      <c r="I673" s="187"/>
      <c r="J673" s="13"/>
      <c r="K673" s="13"/>
      <c r="L673" s="183"/>
      <c r="M673" s="188"/>
      <c r="N673" s="189"/>
      <c r="O673" s="189"/>
      <c r="P673" s="189"/>
      <c r="Q673" s="189"/>
      <c r="R673" s="189"/>
      <c r="S673" s="189"/>
      <c r="T673" s="190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185" t="s">
        <v>157</v>
      </c>
      <c r="AU673" s="185" t="s">
        <v>86</v>
      </c>
      <c r="AV673" s="13" t="s">
        <v>81</v>
      </c>
      <c r="AW673" s="13" t="s">
        <v>32</v>
      </c>
      <c r="AX673" s="13" t="s">
        <v>76</v>
      </c>
      <c r="AY673" s="185" t="s">
        <v>149</v>
      </c>
    </row>
    <row r="674" s="14" customFormat="1">
      <c r="A674" s="14"/>
      <c r="B674" s="191"/>
      <c r="C674" s="14"/>
      <c r="D674" s="184" t="s">
        <v>157</v>
      </c>
      <c r="E674" s="192" t="s">
        <v>1</v>
      </c>
      <c r="F674" s="193" t="s">
        <v>725</v>
      </c>
      <c r="G674" s="14"/>
      <c r="H674" s="194">
        <v>82.686999999999998</v>
      </c>
      <c r="I674" s="195"/>
      <c r="J674" s="14"/>
      <c r="K674" s="14"/>
      <c r="L674" s="191"/>
      <c r="M674" s="196"/>
      <c r="N674" s="197"/>
      <c r="O674" s="197"/>
      <c r="P674" s="197"/>
      <c r="Q674" s="197"/>
      <c r="R674" s="197"/>
      <c r="S674" s="197"/>
      <c r="T674" s="198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192" t="s">
        <v>157</v>
      </c>
      <c r="AU674" s="192" t="s">
        <v>86</v>
      </c>
      <c r="AV674" s="14" t="s">
        <v>86</v>
      </c>
      <c r="AW674" s="14" t="s">
        <v>32</v>
      </c>
      <c r="AX674" s="14" t="s">
        <v>76</v>
      </c>
      <c r="AY674" s="192" t="s">
        <v>149</v>
      </c>
    </row>
    <row r="675" s="15" customFormat="1">
      <c r="A675" s="15"/>
      <c r="B675" s="199"/>
      <c r="C675" s="15"/>
      <c r="D675" s="184" t="s">
        <v>157</v>
      </c>
      <c r="E675" s="200" t="s">
        <v>87</v>
      </c>
      <c r="F675" s="201" t="s">
        <v>160</v>
      </c>
      <c r="G675" s="15"/>
      <c r="H675" s="202">
        <v>82.686999999999998</v>
      </c>
      <c r="I675" s="203"/>
      <c r="J675" s="15"/>
      <c r="K675" s="15"/>
      <c r="L675" s="199"/>
      <c r="M675" s="204"/>
      <c r="N675" s="205"/>
      <c r="O675" s="205"/>
      <c r="P675" s="205"/>
      <c r="Q675" s="205"/>
      <c r="R675" s="205"/>
      <c r="S675" s="205"/>
      <c r="T675" s="206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  <c r="AE675" s="15"/>
      <c r="AT675" s="200" t="s">
        <v>157</v>
      </c>
      <c r="AU675" s="200" t="s">
        <v>86</v>
      </c>
      <c r="AV675" s="15" t="s">
        <v>150</v>
      </c>
      <c r="AW675" s="15" t="s">
        <v>32</v>
      </c>
      <c r="AX675" s="15" t="s">
        <v>81</v>
      </c>
      <c r="AY675" s="200" t="s">
        <v>149</v>
      </c>
    </row>
    <row r="676" s="2" customFormat="1">
      <c r="A676" s="38"/>
      <c r="B676" s="39"/>
      <c r="C676" s="38"/>
      <c r="D676" s="184" t="s">
        <v>188</v>
      </c>
      <c r="E676" s="38"/>
      <c r="F676" s="207" t="s">
        <v>229</v>
      </c>
      <c r="G676" s="38"/>
      <c r="H676" s="38"/>
      <c r="I676" s="38"/>
      <c r="J676" s="38"/>
      <c r="K676" s="38"/>
      <c r="L676" s="39"/>
      <c r="M676" s="208"/>
      <c r="N676" s="209"/>
      <c r="O676" s="77"/>
      <c r="P676" s="77"/>
      <c r="Q676" s="77"/>
      <c r="R676" s="77"/>
      <c r="S676" s="77"/>
      <c r="T676" s="78"/>
      <c r="U676" s="38"/>
      <c r="V676" s="38"/>
      <c r="W676" s="38"/>
      <c r="X676" s="38"/>
      <c r="Y676" s="38"/>
      <c r="Z676" s="38"/>
      <c r="AA676" s="38"/>
      <c r="AB676" s="38"/>
      <c r="AC676" s="38"/>
      <c r="AD676" s="38"/>
      <c r="AE676" s="38"/>
      <c r="AU676" s="19" t="s">
        <v>86</v>
      </c>
    </row>
    <row r="677" s="2" customFormat="1">
      <c r="A677" s="38"/>
      <c r="B677" s="39"/>
      <c r="C677" s="38"/>
      <c r="D677" s="184" t="s">
        <v>188</v>
      </c>
      <c r="E677" s="38"/>
      <c r="F677" s="210" t="s">
        <v>219</v>
      </c>
      <c r="G677" s="38"/>
      <c r="H677" s="211">
        <v>0</v>
      </c>
      <c r="I677" s="38"/>
      <c r="J677" s="38"/>
      <c r="K677" s="38"/>
      <c r="L677" s="39"/>
      <c r="M677" s="208"/>
      <c r="N677" s="209"/>
      <c r="O677" s="77"/>
      <c r="P677" s="77"/>
      <c r="Q677" s="77"/>
      <c r="R677" s="77"/>
      <c r="S677" s="77"/>
      <c r="T677" s="78"/>
      <c r="U677" s="38"/>
      <c r="V677" s="38"/>
      <c r="W677" s="38"/>
      <c r="X677" s="38"/>
      <c r="Y677" s="38"/>
      <c r="Z677" s="38"/>
      <c r="AA677" s="38"/>
      <c r="AB677" s="38"/>
      <c r="AC677" s="38"/>
      <c r="AD677" s="38"/>
      <c r="AE677" s="38"/>
      <c r="AU677" s="19" t="s">
        <v>86</v>
      </c>
    </row>
    <row r="678" s="2" customFormat="1">
      <c r="A678" s="38"/>
      <c r="B678" s="39"/>
      <c r="C678" s="38"/>
      <c r="D678" s="184" t="s">
        <v>188</v>
      </c>
      <c r="E678" s="38"/>
      <c r="F678" s="210" t="s">
        <v>191</v>
      </c>
      <c r="G678" s="38"/>
      <c r="H678" s="211">
        <v>0</v>
      </c>
      <c r="I678" s="38"/>
      <c r="J678" s="38"/>
      <c r="K678" s="38"/>
      <c r="L678" s="39"/>
      <c r="M678" s="208"/>
      <c r="N678" s="209"/>
      <c r="O678" s="77"/>
      <c r="P678" s="77"/>
      <c r="Q678" s="77"/>
      <c r="R678" s="77"/>
      <c r="S678" s="77"/>
      <c r="T678" s="78"/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U678" s="19" t="s">
        <v>86</v>
      </c>
    </row>
    <row r="679" s="2" customFormat="1">
      <c r="A679" s="38"/>
      <c r="B679" s="39"/>
      <c r="C679" s="38"/>
      <c r="D679" s="184" t="s">
        <v>188</v>
      </c>
      <c r="E679" s="38"/>
      <c r="F679" s="210" t="s">
        <v>220</v>
      </c>
      <c r="G679" s="38"/>
      <c r="H679" s="211">
        <v>7.7210000000000001</v>
      </c>
      <c r="I679" s="38"/>
      <c r="J679" s="38"/>
      <c r="K679" s="38"/>
      <c r="L679" s="39"/>
      <c r="M679" s="208"/>
      <c r="N679" s="209"/>
      <c r="O679" s="77"/>
      <c r="P679" s="77"/>
      <c r="Q679" s="77"/>
      <c r="R679" s="77"/>
      <c r="S679" s="77"/>
      <c r="T679" s="78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U679" s="19" t="s">
        <v>86</v>
      </c>
    </row>
    <row r="680" s="2" customFormat="1">
      <c r="A680" s="38"/>
      <c r="B680" s="39"/>
      <c r="C680" s="38"/>
      <c r="D680" s="184" t="s">
        <v>188</v>
      </c>
      <c r="E680" s="38"/>
      <c r="F680" s="210" t="s">
        <v>221</v>
      </c>
      <c r="G680" s="38"/>
      <c r="H680" s="211">
        <v>31.52</v>
      </c>
      <c r="I680" s="38"/>
      <c r="J680" s="38"/>
      <c r="K680" s="38"/>
      <c r="L680" s="39"/>
      <c r="M680" s="208"/>
      <c r="N680" s="209"/>
      <c r="O680" s="77"/>
      <c r="P680" s="77"/>
      <c r="Q680" s="77"/>
      <c r="R680" s="77"/>
      <c r="S680" s="77"/>
      <c r="T680" s="78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U680" s="19" t="s">
        <v>86</v>
      </c>
    </row>
    <row r="681" s="2" customFormat="1">
      <c r="A681" s="38"/>
      <c r="B681" s="39"/>
      <c r="C681" s="38"/>
      <c r="D681" s="184" t="s">
        <v>188</v>
      </c>
      <c r="E681" s="38"/>
      <c r="F681" s="210" t="s">
        <v>222</v>
      </c>
      <c r="G681" s="38"/>
      <c r="H681" s="211">
        <v>1.766</v>
      </c>
      <c r="I681" s="38"/>
      <c r="J681" s="38"/>
      <c r="K681" s="38"/>
      <c r="L681" s="39"/>
      <c r="M681" s="208"/>
      <c r="N681" s="209"/>
      <c r="O681" s="77"/>
      <c r="P681" s="77"/>
      <c r="Q681" s="77"/>
      <c r="R681" s="77"/>
      <c r="S681" s="77"/>
      <c r="T681" s="78"/>
      <c r="U681" s="38"/>
      <c r="V681" s="38"/>
      <c r="W681" s="38"/>
      <c r="X681" s="38"/>
      <c r="Y681" s="38"/>
      <c r="Z681" s="38"/>
      <c r="AA681" s="38"/>
      <c r="AB681" s="38"/>
      <c r="AC681" s="38"/>
      <c r="AD681" s="38"/>
      <c r="AE681" s="38"/>
      <c r="AU681" s="19" t="s">
        <v>86</v>
      </c>
    </row>
    <row r="682" s="2" customFormat="1">
      <c r="A682" s="38"/>
      <c r="B682" s="39"/>
      <c r="C682" s="38"/>
      <c r="D682" s="184" t="s">
        <v>188</v>
      </c>
      <c r="E682" s="38"/>
      <c r="F682" s="210" t="s">
        <v>223</v>
      </c>
      <c r="G682" s="38"/>
      <c r="H682" s="211">
        <v>12.696</v>
      </c>
      <c r="I682" s="38"/>
      <c r="J682" s="38"/>
      <c r="K682" s="38"/>
      <c r="L682" s="39"/>
      <c r="M682" s="208"/>
      <c r="N682" s="209"/>
      <c r="O682" s="77"/>
      <c r="P682" s="77"/>
      <c r="Q682" s="77"/>
      <c r="R682" s="77"/>
      <c r="S682" s="77"/>
      <c r="T682" s="78"/>
      <c r="U682" s="38"/>
      <c r="V682" s="38"/>
      <c r="W682" s="38"/>
      <c r="X682" s="38"/>
      <c r="Y682" s="38"/>
      <c r="Z682" s="38"/>
      <c r="AA682" s="38"/>
      <c r="AB682" s="38"/>
      <c r="AC682" s="38"/>
      <c r="AD682" s="38"/>
      <c r="AE682" s="38"/>
      <c r="AU682" s="19" t="s">
        <v>86</v>
      </c>
    </row>
    <row r="683" s="2" customFormat="1">
      <c r="A683" s="38"/>
      <c r="B683" s="39"/>
      <c r="C683" s="38"/>
      <c r="D683" s="184" t="s">
        <v>188</v>
      </c>
      <c r="E683" s="38"/>
      <c r="F683" s="210" t="s">
        <v>224</v>
      </c>
      <c r="G683" s="38"/>
      <c r="H683" s="211">
        <v>-2.1789999999999998</v>
      </c>
      <c r="I683" s="38"/>
      <c r="J683" s="38"/>
      <c r="K683" s="38"/>
      <c r="L683" s="39"/>
      <c r="M683" s="208"/>
      <c r="N683" s="209"/>
      <c r="O683" s="77"/>
      <c r="P683" s="77"/>
      <c r="Q683" s="77"/>
      <c r="R683" s="77"/>
      <c r="S683" s="77"/>
      <c r="T683" s="78"/>
      <c r="U683" s="38"/>
      <c r="V683" s="38"/>
      <c r="W683" s="38"/>
      <c r="X683" s="38"/>
      <c r="Y683" s="38"/>
      <c r="Z683" s="38"/>
      <c r="AA683" s="38"/>
      <c r="AB683" s="38"/>
      <c r="AC683" s="38"/>
      <c r="AD683" s="38"/>
      <c r="AE683" s="38"/>
      <c r="AU683" s="19" t="s">
        <v>86</v>
      </c>
    </row>
    <row r="684" s="2" customFormat="1">
      <c r="A684" s="38"/>
      <c r="B684" s="39"/>
      <c r="C684" s="38"/>
      <c r="D684" s="184" t="s">
        <v>188</v>
      </c>
      <c r="E684" s="38"/>
      <c r="F684" s="210" t="s">
        <v>160</v>
      </c>
      <c r="G684" s="38"/>
      <c r="H684" s="211">
        <v>51.524000000000001</v>
      </c>
      <c r="I684" s="38"/>
      <c r="J684" s="38"/>
      <c r="K684" s="38"/>
      <c r="L684" s="39"/>
      <c r="M684" s="208"/>
      <c r="N684" s="209"/>
      <c r="O684" s="77"/>
      <c r="P684" s="77"/>
      <c r="Q684" s="77"/>
      <c r="R684" s="77"/>
      <c r="S684" s="77"/>
      <c r="T684" s="78"/>
      <c r="U684" s="38"/>
      <c r="V684" s="38"/>
      <c r="W684" s="38"/>
      <c r="X684" s="38"/>
      <c r="Y684" s="38"/>
      <c r="Z684" s="38"/>
      <c r="AA684" s="38"/>
      <c r="AB684" s="38"/>
      <c r="AC684" s="38"/>
      <c r="AD684" s="38"/>
      <c r="AE684" s="38"/>
      <c r="AU684" s="19" t="s">
        <v>86</v>
      </c>
    </row>
    <row r="685" s="2" customFormat="1">
      <c r="A685" s="38"/>
      <c r="B685" s="39"/>
      <c r="C685" s="38"/>
      <c r="D685" s="184" t="s">
        <v>188</v>
      </c>
      <c r="E685" s="38"/>
      <c r="F685" s="207" t="s">
        <v>189</v>
      </c>
      <c r="G685" s="38"/>
      <c r="H685" s="38"/>
      <c r="I685" s="38"/>
      <c r="J685" s="38"/>
      <c r="K685" s="38"/>
      <c r="L685" s="39"/>
      <c r="M685" s="208"/>
      <c r="N685" s="209"/>
      <c r="O685" s="77"/>
      <c r="P685" s="77"/>
      <c r="Q685" s="77"/>
      <c r="R685" s="77"/>
      <c r="S685" s="77"/>
      <c r="T685" s="78"/>
      <c r="U685" s="38"/>
      <c r="V685" s="38"/>
      <c r="W685" s="38"/>
      <c r="X685" s="38"/>
      <c r="Y685" s="38"/>
      <c r="Z685" s="38"/>
      <c r="AA685" s="38"/>
      <c r="AB685" s="38"/>
      <c r="AC685" s="38"/>
      <c r="AD685" s="38"/>
      <c r="AE685" s="38"/>
      <c r="AU685" s="19" t="s">
        <v>86</v>
      </c>
    </row>
    <row r="686" s="2" customFormat="1">
      <c r="A686" s="38"/>
      <c r="B686" s="39"/>
      <c r="C686" s="38"/>
      <c r="D686" s="184" t="s">
        <v>188</v>
      </c>
      <c r="E686" s="38"/>
      <c r="F686" s="210" t="s">
        <v>190</v>
      </c>
      <c r="G686" s="38"/>
      <c r="H686" s="211">
        <v>0</v>
      </c>
      <c r="I686" s="38"/>
      <c r="J686" s="38"/>
      <c r="K686" s="38"/>
      <c r="L686" s="39"/>
      <c r="M686" s="208"/>
      <c r="N686" s="209"/>
      <c r="O686" s="77"/>
      <c r="P686" s="77"/>
      <c r="Q686" s="77"/>
      <c r="R686" s="77"/>
      <c r="S686" s="77"/>
      <c r="T686" s="78"/>
      <c r="U686" s="38"/>
      <c r="V686" s="38"/>
      <c r="W686" s="38"/>
      <c r="X686" s="38"/>
      <c r="Y686" s="38"/>
      <c r="Z686" s="38"/>
      <c r="AA686" s="38"/>
      <c r="AB686" s="38"/>
      <c r="AC686" s="38"/>
      <c r="AD686" s="38"/>
      <c r="AE686" s="38"/>
      <c r="AU686" s="19" t="s">
        <v>86</v>
      </c>
    </row>
    <row r="687" s="2" customFormat="1">
      <c r="A687" s="38"/>
      <c r="B687" s="39"/>
      <c r="C687" s="38"/>
      <c r="D687" s="184" t="s">
        <v>188</v>
      </c>
      <c r="E687" s="38"/>
      <c r="F687" s="210" t="s">
        <v>191</v>
      </c>
      <c r="G687" s="38"/>
      <c r="H687" s="211">
        <v>0</v>
      </c>
      <c r="I687" s="38"/>
      <c r="J687" s="38"/>
      <c r="K687" s="38"/>
      <c r="L687" s="39"/>
      <c r="M687" s="208"/>
      <c r="N687" s="209"/>
      <c r="O687" s="77"/>
      <c r="P687" s="77"/>
      <c r="Q687" s="77"/>
      <c r="R687" s="77"/>
      <c r="S687" s="77"/>
      <c r="T687" s="78"/>
      <c r="U687" s="38"/>
      <c r="V687" s="38"/>
      <c r="W687" s="38"/>
      <c r="X687" s="38"/>
      <c r="Y687" s="38"/>
      <c r="Z687" s="38"/>
      <c r="AA687" s="38"/>
      <c r="AB687" s="38"/>
      <c r="AC687" s="38"/>
      <c r="AD687" s="38"/>
      <c r="AE687" s="38"/>
      <c r="AU687" s="19" t="s">
        <v>86</v>
      </c>
    </row>
    <row r="688" s="2" customFormat="1">
      <c r="A688" s="38"/>
      <c r="B688" s="39"/>
      <c r="C688" s="38"/>
      <c r="D688" s="184" t="s">
        <v>188</v>
      </c>
      <c r="E688" s="38"/>
      <c r="F688" s="210" t="s">
        <v>192</v>
      </c>
      <c r="G688" s="38"/>
      <c r="H688" s="211">
        <v>31.163</v>
      </c>
      <c r="I688" s="38"/>
      <c r="J688" s="38"/>
      <c r="K688" s="38"/>
      <c r="L688" s="39"/>
      <c r="M688" s="208"/>
      <c r="N688" s="209"/>
      <c r="O688" s="77"/>
      <c r="P688" s="77"/>
      <c r="Q688" s="77"/>
      <c r="R688" s="77"/>
      <c r="S688" s="77"/>
      <c r="T688" s="78"/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U688" s="19" t="s">
        <v>86</v>
      </c>
    </row>
    <row r="689" s="2" customFormat="1">
      <c r="A689" s="38"/>
      <c r="B689" s="39"/>
      <c r="C689" s="38"/>
      <c r="D689" s="184" t="s">
        <v>188</v>
      </c>
      <c r="E689" s="38"/>
      <c r="F689" s="210" t="s">
        <v>160</v>
      </c>
      <c r="G689" s="38"/>
      <c r="H689" s="211">
        <v>31.163</v>
      </c>
      <c r="I689" s="38"/>
      <c r="J689" s="38"/>
      <c r="K689" s="38"/>
      <c r="L689" s="39"/>
      <c r="M689" s="208"/>
      <c r="N689" s="209"/>
      <c r="O689" s="77"/>
      <c r="P689" s="77"/>
      <c r="Q689" s="77"/>
      <c r="R689" s="77"/>
      <c r="S689" s="77"/>
      <c r="T689" s="78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U689" s="19" t="s">
        <v>86</v>
      </c>
    </row>
    <row r="690" s="12" customFormat="1" ht="25.92" customHeight="1">
      <c r="A690" s="12"/>
      <c r="B690" s="156"/>
      <c r="C690" s="12"/>
      <c r="D690" s="157" t="s">
        <v>75</v>
      </c>
      <c r="E690" s="158" t="s">
        <v>734</v>
      </c>
      <c r="F690" s="158" t="s">
        <v>735</v>
      </c>
      <c r="G690" s="12"/>
      <c r="H690" s="12"/>
      <c r="I690" s="159"/>
      <c r="J690" s="144">
        <f>BK690</f>
        <v>0</v>
      </c>
      <c r="K690" s="12"/>
      <c r="L690" s="156"/>
      <c r="M690" s="160"/>
      <c r="N690" s="161"/>
      <c r="O690" s="161"/>
      <c r="P690" s="162">
        <f>SUM(P691:P692)</f>
        <v>0</v>
      </c>
      <c r="Q690" s="161"/>
      <c r="R690" s="162">
        <f>SUM(R691:R692)</f>
        <v>0</v>
      </c>
      <c r="S690" s="161"/>
      <c r="T690" s="163">
        <f>SUM(T691:T692)</f>
        <v>0</v>
      </c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R690" s="157" t="s">
        <v>150</v>
      </c>
      <c r="AT690" s="164" t="s">
        <v>75</v>
      </c>
      <c r="AU690" s="164" t="s">
        <v>76</v>
      </c>
      <c r="AY690" s="157" t="s">
        <v>149</v>
      </c>
      <c r="BK690" s="165">
        <f>SUM(BK691:BK692)</f>
        <v>0</v>
      </c>
    </row>
    <row r="691" s="2" customFormat="1" ht="21.75" customHeight="1">
      <c r="A691" s="38"/>
      <c r="B691" s="168"/>
      <c r="C691" s="169" t="s">
        <v>302</v>
      </c>
      <c r="D691" s="169" t="s">
        <v>152</v>
      </c>
      <c r="E691" s="170" t="s">
        <v>736</v>
      </c>
      <c r="F691" s="171" t="s">
        <v>737</v>
      </c>
      <c r="G691" s="172" t="s">
        <v>738</v>
      </c>
      <c r="H691" s="173">
        <v>8</v>
      </c>
      <c r="I691" s="174"/>
      <c r="J691" s="175">
        <f>ROUND(I691*H691,2)</f>
        <v>0</v>
      </c>
      <c r="K691" s="176"/>
      <c r="L691" s="39"/>
      <c r="M691" s="177" t="s">
        <v>1</v>
      </c>
      <c r="N691" s="178" t="s">
        <v>41</v>
      </c>
      <c r="O691" s="77"/>
      <c r="P691" s="179">
        <f>O691*H691</f>
        <v>0</v>
      </c>
      <c r="Q691" s="179">
        <v>0</v>
      </c>
      <c r="R691" s="179">
        <f>Q691*H691</f>
        <v>0</v>
      </c>
      <c r="S691" s="179">
        <v>0</v>
      </c>
      <c r="T691" s="180">
        <f>S691*H691</f>
        <v>0</v>
      </c>
      <c r="U691" s="38"/>
      <c r="V691" s="38"/>
      <c r="W691" s="38"/>
      <c r="X691" s="38"/>
      <c r="Y691" s="38"/>
      <c r="Z691" s="38"/>
      <c r="AA691" s="38"/>
      <c r="AB691" s="38"/>
      <c r="AC691" s="38"/>
      <c r="AD691" s="38"/>
      <c r="AE691" s="38"/>
      <c r="AR691" s="181" t="s">
        <v>739</v>
      </c>
      <c r="AT691" s="181" t="s">
        <v>152</v>
      </c>
      <c r="AU691" s="181" t="s">
        <v>81</v>
      </c>
      <c r="AY691" s="19" t="s">
        <v>149</v>
      </c>
      <c r="BE691" s="182">
        <f>IF(N691="základní",J691,0)</f>
        <v>0</v>
      </c>
      <c r="BF691" s="182">
        <f>IF(N691="snížená",J691,0)</f>
        <v>0</v>
      </c>
      <c r="BG691" s="182">
        <f>IF(N691="zákl. přenesená",J691,0)</f>
        <v>0</v>
      </c>
      <c r="BH691" s="182">
        <f>IF(N691="sníž. přenesená",J691,0)</f>
        <v>0</v>
      </c>
      <c r="BI691" s="182">
        <f>IF(N691="nulová",J691,0)</f>
        <v>0</v>
      </c>
      <c r="BJ691" s="19" t="s">
        <v>81</v>
      </c>
      <c r="BK691" s="182">
        <f>ROUND(I691*H691,2)</f>
        <v>0</v>
      </c>
      <c r="BL691" s="19" t="s">
        <v>739</v>
      </c>
      <c r="BM691" s="181" t="s">
        <v>740</v>
      </c>
    </row>
    <row r="692" s="2" customFormat="1">
      <c r="A692" s="38"/>
      <c r="B692" s="39"/>
      <c r="C692" s="38"/>
      <c r="D692" s="184" t="s">
        <v>333</v>
      </c>
      <c r="E692" s="38"/>
      <c r="F692" s="223" t="s">
        <v>741</v>
      </c>
      <c r="G692" s="38"/>
      <c r="H692" s="38"/>
      <c r="I692" s="224"/>
      <c r="J692" s="38"/>
      <c r="K692" s="38"/>
      <c r="L692" s="39"/>
      <c r="M692" s="208"/>
      <c r="N692" s="209"/>
      <c r="O692" s="77"/>
      <c r="P692" s="77"/>
      <c r="Q692" s="77"/>
      <c r="R692" s="77"/>
      <c r="S692" s="77"/>
      <c r="T692" s="78"/>
      <c r="U692" s="38"/>
      <c r="V692" s="38"/>
      <c r="W692" s="38"/>
      <c r="X692" s="38"/>
      <c r="Y692" s="38"/>
      <c r="Z692" s="38"/>
      <c r="AA692" s="38"/>
      <c r="AB692" s="38"/>
      <c r="AC692" s="38"/>
      <c r="AD692" s="38"/>
      <c r="AE692" s="38"/>
      <c r="AT692" s="19" t="s">
        <v>333</v>
      </c>
      <c r="AU692" s="19" t="s">
        <v>81</v>
      </c>
    </row>
    <row r="693" s="12" customFormat="1" ht="25.92" customHeight="1">
      <c r="A693" s="12"/>
      <c r="B693" s="156"/>
      <c r="C693" s="12"/>
      <c r="D693" s="157" t="s">
        <v>75</v>
      </c>
      <c r="E693" s="158" t="s">
        <v>742</v>
      </c>
      <c r="F693" s="158" t="s">
        <v>743</v>
      </c>
      <c r="G693" s="12"/>
      <c r="H693" s="12"/>
      <c r="I693" s="159"/>
      <c r="J693" s="144">
        <f>BK693</f>
        <v>0</v>
      </c>
      <c r="K693" s="12"/>
      <c r="L693" s="156"/>
      <c r="M693" s="160"/>
      <c r="N693" s="161"/>
      <c r="O693" s="161"/>
      <c r="P693" s="162">
        <f>SUM(P694:P701)</f>
        <v>0</v>
      </c>
      <c r="Q693" s="161"/>
      <c r="R693" s="162">
        <f>SUM(R694:R701)</f>
        <v>0</v>
      </c>
      <c r="S693" s="161"/>
      <c r="T693" s="163">
        <f>SUM(T694:T701)</f>
        <v>0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157" t="s">
        <v>150</v>
      </c>
      <c r="AT693" s="164" t="s">
        <v>75</v>
      </c>
      <c r="AU693" s="164" t="s">
        <v>76</v>
      </c>
      <c r="AY693" s="157" t="s">
        <v>149</v>
      </c>
      <c r="BK693" s="165">
        <f>SUM(BK694:BK701)</f>
        <v>0</v>
      </c>
    </row>
    <row r="694" s="2" customFormat="1" ht="16.5" customHeight="1">
      <c r="A694" s="38"/>
      <c r="B694" s="168"/>
      <c r="C694" s="169" t="s">
        <v>744</v>
      </c>
      <c r="D694" s="169" t="s">
        <v>152</v>
      </c>
      <c r="E694" s="170" t="s">
        <v>745</v>
      </c>
      <c r="F694" s="171" t="s">
        <v>746</v>
      </c>
      <c r="G694" s="172" t="s">
        <v>246</v>
      </c>
      <c r="H694" s="173">
        <v>6.4299999999999997</v>
      </c>
      <c r="I694" s="174"/>
      <c r="J694" s="175">
        <f>ROUND(I694*H694,2)</f>
        <v>0</v>
      </c>
      <c r="K694" s="176"/>
      <c r="L694" s="39"/>
      <c r="M694" s="177" t="s">
        <v>1</v>
      </c>
      <c r="N694" s="178" t="s">
        <v>41</v>
      </c>
      <c r="O694" s="77"/>
      <c r="P694" s="179">
        <f>O694*H694</f>
        <v>0</v>
      </c>
      <c r="Q694" s="179">
        <v>0</v>
      </c>
      <c r="R694" s="179">
        <f>Q694*H694</f>
        <v>0</v>
      </c>
      <c r="S694" s="179">
        <v>0</v>
      </c>
      <c r="T694" s="18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181" t="s">
        <v>739</v>
      </c>
      <c r="AT694" s="181" t="s">
        <v>152</v>
      </c>
      <c r="AU694" s="181" t="s">
        <v>81</v>
      </c>
      <c r="AY694" s="19" t="s">
        <v>149</v>
      </c>
      <c r="BE694" s="182">
        <f>IF(N694="základní",J694,0)</f>
        <v>0</v>
      </c>
      <c r="BF694" s="182">
        <f>IF(N694="snížená",J694,0)</f>
        <v>0</v>
      </c>
      <c r="BG694" s="182">
        <f>IF(N694="zákl. přenesená",J694,0)</f>
        <v>0</v>
      </c>
      <c r="BH694" s="182">
        <f>IF(N694="sníž. přenesená",J694,0)</f>
        <v>0</v>
      </c>
      <c r="BI694" s="182">
        <f>IF(N694="nulová",J694,0)</f>
        <v>0</v>
      </c>
      <c r="BJ694" s="19" t="s">
        <v>81</v>
      </c>
      <c r="BK694" s="182">
        <f>ROUND(I694*H694,2)</f>
        <v>0</v>
      </c>
      <c r="BL694" s="19" t="s">
        <v>739</v>
      </c>
      <c r="BM694" s="181" t="s">
        <v>747</v>
      </c>
    </row>
    <row r="695" s="13" customFormat="1">
      <c r="A695" s="13"/>
      <c r="B695" s="183"/>
      <c r="C695" s="13"/>
      <c r="D695" s="184" t="s">
        <v>157</v>
      </c>
      <c r="E695" s="185" t="s">
        <v>1</v>
      </c>
      <c r="F695" s="186" t="s">
        <v>508</v>
      </c>
      <c r="G695" s="13"/>
      <c r="H695" s="185" t="s">
        <v>1</v>
      </c>
      <c r="I695" s="187"/>
      <c r="J695" s="13"/>
      <c r="K695" s="13"/>
      <c r="L695" s="183"/>
      <c r="M695" s="188"/>
      <c r="N695" s="189"/>
      <c r="O695" s="189"/>
      <c r="P695" s="189"/>
      <c r="Q695" s="189"/>
      <c r="R695" s="189"/>
      <c r="S695" s="189"/>
      <c r="T695" s="190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185" t="s">
        <v>157</v>
      </c>
      <c r="AU695" s="185" t="s">
        <v>81</v>
      </c>
      <c r="AV695" s="13" t="s">
        <v>81</v>
      </c>
      <c r="AW695" s="13" t="s">
        <v>32</v>
      </c>
      <c r="AX695" s="13" t="s">
        <v>76</v>
      </c>
      <c r="AY695" s="185" t="s">
        <v>149</v>
      </c>
    </row>
    <row r="696" s="14" customFormat="1">
      <c r="A696" s="14"/>
      <c r="B696" s="191"/>
      <c r="C696" s="14"/>
      <c r="D696" s="184" t="s">
        <v>157</v>
      </c>
      <c r="E696" s="192" t="s">
        <v>1</v>
      </c>
      <c r="F696" s="193" t="s">
        <v>748</v>
      </c>
      <c r="G696" s="14"/>
      <c r="H696" s="194">
        <v>0.42999999999999999</v>
      </c>
      <c r="I696" s="195"/>
      <c r="J696" s="14"/>
      <c r="K696" s="14"/>
      <c r="L696" s="191"/>
      <c r="M696" s="196"/>
      <c r="N696" s="197"/>
      <c r="O696" s="197"/>
      <c r="P696" s="197"/>
      <c r="Q696" s="197"/>
      <c r="R696" s="197"/>
      <c r="S696" s="197"/>
      <c r="T696" s="198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192" t="s">
        <v>157</v>
      </c>
      <c r="AU696" s="192" t="s">
        <v>81</v>
      </c>
      <c r="AV696" s="14" t="s">
        <v>86</v>
      </c>
      <c r="AW696" s="14" t="s">
        <v>32</v>
      </c>
      <c r="AX696" s="14" t="s">
        <v>76</v>
      </c>
      <c r="AY696" s="192" t="s">
        <v>149</v>
      </c>
    </row>
    <row r="697" s="16" customFormat="1">
      <c r="A697" s="16"/>
      <c r="B697" s="225"/>
      <c r="C697" s="16"/>
      <c r="D697" s="184" t="s">
        <v>157</v>
      </c>
      <c r="E697" s="226" t="s">
        <v>1</v>
      </c>
      <c r="F697" s="227" t="s">
        <v>601</v>
      </c>
      <c r="G697" s="16"/>
      <c r="H697" s="228">
        <v>0.42999999999999999</v>
      </c>
      <c r="I697" s="229"/>
      <c r="J697" s="16"/>
      <c r="K697" s="16"/>
      <c r="L697" s="225"/>
      <c r="M697" s="230"/>
      <c r="N697" s="231"/>
      <c r="O697" s="231"/>
      <c r="P697" s="231"/>
      <c r="Q697" s="231"/>
      <c r="R697" s="231"/>
      <c r="S697" s="231"/>
      <c r="T697" s="232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T697" s="226" t="s">
        <v>157</v>
      </c>
      <c r="AU697" s="226" t="s">
        <v>81</v>
      </c>
      <c r="AV697" s="16" t="s">
        <v>167</v>
      </c>
      <c r="AW697" s="16" t="s">
        <v>32</v>
      </c>
      <c r="AX697" s="16" t="s">
        <v>76</v>
      </c>
      <c r="AY697" s="226" t="s">
        <v>149</v>
      </c>
    </row>
    <row r="698" s="13" customFormat="1">
      <c r="A698" s="13"/>
      <c r="B698" s="183"/>
      <c r="C698" s="13"/>
      <c r="D698" s="184" t="s">
        <v>157</v>
      </c>
      <c r="E698" s="185" t="s">
        <v>1</v>
      </c>
      <c r="F698" s="186" t="s">
        <v>510</v>
      </c>
      <c r="G698" s="13"/>
      <c r="H698" s="185" t="s">
        <v>1</v>
      </c>
      <c r="I698" s="187"/>
      <c r="J698" s="13"/>
      <c r="K698" s="13"/>
      <c r="L698" s="183"/>
      <c r="M698" s="188"/>
      <c r="N698" s="189"/>
      <c r="O698" s="189"/>
      <c r="P698" s="189"/>
      <c r="Q698" s="189"/>
      <c r="R698" s="189"/>
      <c r="S698" s="189"/>
      <c r="T698" s="190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185" t="s">
        <v>157</v>
      </c>
      <c r="AU698" s="185" t="s">
        <v>81</v>
      </c>
      <c r="AV698" s="13" t="s">
        <v>81</v>
      </c>
      <c r="AW698" s="13" t="s">
        <v>32</v>
      </c>
      <c r="AX698" s="13" t="s">
        <v>76</v>
      </c>
      <c r="AY698" s="185" t="s">
        <v>149</v>
      </c>
    </row>
    <row r="699" s="14" customFormat="1">
      <c r="A699" s="14"/>
      <c r="B699" s="191"/>
      <c r="C699" s="14"/>
      <c r="D699" s="184" t="s">
        <v>157</v>
      </c>
      <c r="E699" s="192" t="s">
        <v>1</v>
      </c>
      <c r="F699" s="193" t="s">
        <v>668</v>
      </c>
      <c r="G699" s="14"/>
      <c r="H699" s="194">
        <v>6</v>
      </c>
      <c r="I699" s="195"/>
      <c r="J699" s="14"/>
      <c r="K699" s="14"/>
      <c r="L699" s="191"/>
      <c r="M699" s="196"/>
      <c r="N699" s="197"/>
      <c r="O699" s="197"/>
      <c r="P699" s="197"/>
      <c r="Q699" s="197"/>
      <c r="R699" s="197"/>
      <c r="S699" s="197"/>
      <c r="T699" s="198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192" t="s">
        <v>157</v>
      </c>
      <c r="AU699" s="192" t="s">
        <v>81</v>
      </c>
      <c r="AV699" s="14" t="s">
        <v>86</v>
      </c>
      <c r="AW699" s="14" t="s">
        <v>32</v>
      </c>
      <c r="AX699" s="14" t="s">
        <v>76</v>
      </c>
      <c r="AY699" s="192" t="s">
        <v>149</v>
      </c>
    </row>
    <row r="700" s="16" customFormat="1">
      <c r="A700" s="16"/>
      <c r="B700" s="225"/>
      <c r="C700" s="16"/>
      <c r="D700" s="184" t="s">
        <v>157</v>
      </c>
      <c r="E700" s="226" t="s">
        <v>1</v>
      </c>
      <c r="F700" s="227" t="s">
        <v>601</v>
      </c>
      <c r="G700" s="16"/>
      <c r="H700" s="228">
        <v>6</v>
      </c>
      <c r="I700" s="229"/>
      <c r="J700" s="16"/>
      <c r="K700" s="16"/>
      <c r="L700" s="225"/>
      <c r="M700" s="230"/>
      <c r="N700" s="231"/>
      <c r="O700" s="231"/>
      <c r="P700" s="231"/>
      <c r="Q700" s="231"/>
      <c r="R700" s="231"/>
      <c r="S700" s="231"/>
      <c r="T700" s="232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T700" s="226" t="s">
        <v>157</v>
      </c>
      <c r="AU700" s="226" t="s">
        <v>81</v>
      </c>
      <c r="AV700" s="16" t="s">
        <v>167</v>
      </c>
      <c r="AW700" s="16" t="s">
        <v>32</v>
      </c>
      <c r="AX700" s="16" t="s">
        <v>76</v>
      </c>
      <c r="AY700" s="226" t="s">
        <v>149</v>
      </c>
    </row>
    <row r="701" s="15" customFormat="1">
      <c r="A701" s="15"/>
      <c r="B701" s="199"/>
      <c r="C701" s="15"/>
      <c r="D701" s="184" t="s">
        <v>157</v>
      </c>
      <c r="E701" s="200" t="s">
        <v>1</v>
      </c>
      <c r="F701" s="201" t="s">
        <v>160</v>
      </c>
      <c r="G701" s="15"/>
      <c r="H701" s="202">
        <v>6.4299999999999997</v>
      </c>
      <c r="I701" s="203"/>
      <c r="J701" s="15"/>
      <c r="K701" s="15"/>
      <c r="L701" s="199"/>
      <c r="M701" s="204"/>
      <c r="N701" s="205"/>
      <c r="O701" s="205"/>
      <c r="P701" s="205"/>
      <c r="Q701" s="205"/>
      <c r="R701" s="205"/>
      <c r="S701" s="205"/>
      <c r="T701" s="206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  <c r="AE701" s="15"/>
      <c r="AT701" s="200" t="s">
        <v>157</v>
      </c>
      <c r="AU701" s="200" t="s">
        <v>81</v>
      </c>
      <c r="AV701" s="15" t="s">
        <v>150</v>
      </c>
      <c r="AW701" s="15" t="s">
        <v>32</v>
      </c>
      <c r="AX701" s="15" t="s">
        <v>81</v>
      </c>
      <c r="AY701" s="200" t="s">
        <v>149</v>
      </c>
    </row>
    <row r="702" s="12" customFormat="1" ht="25.92" customHeight="1">
      <c r="A702" s="12"/>
      <c r="B702" s="156"/>
      <c r="C702" s="12"/>
      <c r="D702" s="157" t="s">
        <v>75</v>
      </c>
      <c r="E702" s="158" t="s">
        <v>749</v>
      </c>
      <c r="F702" s="158" t="s">
        <v>750</v>
      </c>
      <c r="G702" s="12"/>
      <c r="H702" s="12"/>
      <c r="I702" s="159"/>
      <c r="J702" s="144">
        <f>BK702</f>
        <v>0</v>
      </c>
      <c r="K702" s="12"/>
      <c r="L702" s="156"/>
      <c r="M702" s="160"/>
      <c r="N702" s="161"/>
      <c r="O702" s="161"/>
      <c r="P702" s="162">
        <f>P703</f>
        <v>0</v>
      </c>
      <c r="Q702" s="161"/>
      <c r="R702" s="162">
        <f>R703</f>
        <v>0</v>
      </c>
      <c r="S702" s="161"/>
      <c r="T702" s="163">
        <f>T703</f>
        <v>0</v>
      </c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R702" s="157" t="s">
        <v>182</v>
      </c>
      <c r="AT702" s="164" t="s">
        <v>75</v>
      </c>
      <c r="AU702" s="164" t="s">
        <v>76</v>
      </c>
      <c r="AY702" s="157" t="s">
        <v>149</v>
      </c>
      <c r="BK702" s="165">
        <f>BK703</f>
        <v>0</v>
      </c>
    </row>
    <row r="703" s="2" customFormat="1" ht="16.5" customHeight="1">
      <c r="A703" s="38"/>
      <c r="B703" s="168"/>
      <c r="C703" s="169" t="s">
        <v>308</v>
      </c>
      <c r="D703" s="169" t="s">
        <v>152</v>
      </c>
      <c r="E703" s="170" t="s">
        <v>751</v>
      </c>
      <c r="F703" s="171" t="s">
        <v>750</v>
      </c>
      <c r="G703" s="172" t="s">
        <v>475</v>
      </c>
      <c r="H703" s="173">
        <v>1</v>
      </c>
      <c r="I703" s="174"/>
      <c r="J703" s="175">
        <f>ROUND(I703*H703,2)</f>
        <v>0</v>
      </c>
      <c r="K703" s="176"/>
      <c r="L703" s="39"/>
      <c r="M703" s="177" t="s">
        <v>1</v>
      </c>
      <c r="N703" s="178" t="s">
        <v>41</v>
      </c>
      <c r="O703" s="77"/>
      <c r="P703" s="179">
        <f>O703*H703</f>
        <v>0</v>
      </c>
      <c r="Q703" s="179">
        <v>0</v>
      </c>
      <c r="R703" s="179">
        <f>Q703*H703</f>
        <v>0</v>
      </c>
      <c r="S703" s="179">
        <v>0</v>
      </c>
      <c r="T703" s="180">
        <f>S703*H703</f>
        <v>0</v>
      </c>
      <c r="U703" s="38"/>
      <c r="V703" s="38"/>
      <c r="W703" s="38"/>
      <c r="X703" s="38"/>
      <c r="Y703" s="38"/>
      <c r="Z703" s="38"/>
      <c r="AA703" s="38"/>
      <c r="AB703" s="38"/>
      <c r="AC703" s="38"/>
      <c r="AD703" s="38"/>
      <c r="AE703" s="38"/>
      <c r="AR703" s="181" t="s">
        <v>150</v>
      </c>
      <c r="AT703" s="181" t="s">
        <v>152</v>
      </c>
      <c r="AU703" s="181" t="s">
        <v>81</v>
      </c>
      <c r="AY703" s="19" t="s">
        <v>149</v>
      </c>
      <c r="BE703" s="182">
        <f>IF(N703="základní",J703,0)</f>
        <v>0</v>
      </c>
      <c r="BF703" s="182">
        <f>IF(N703="snížená",J703,0)</f>
        <v>0</v>
      </c>
      <c r="BG703" s="182">
        <f>IF(N703="zákl. přenesená",J703,0)</f>
        <v>0</v>
      </c>
      <c r="BH703" s="182">
        <f>IF(N703="sníž. přenesená",J703,0)</f>
        <v>0</v>
      </c>
      <c r="BI703" s="182">
        <f>IF(N703="nulová",J703,0)</f>
        <v>0</v>
      </c>
      <c r="BJ703" s="19" t="s">
        <v>81</v>
      </c>
      <c r="BK703" s="182">
        <f>ROUND(I703*H703,2)</f>
        <v>0</v>
      </c>
      <c r="BL703" s="19" t="s">
        <v>150</v>
      </c>
      <c r="BM703" s="181" t="s">
        <v>752</v>
      </c>
    </row>
    <row r="704" s="2" customFormat="1" ht="49.92" customHeight="1">
      <c r="A704" s="38"/>
      <c r="B704" s="39"/>
      <c r="C704" s="38"/>
      <c r="D704" s="38"/>
      <c r="E704" s="158" t="s">
        <v>753</v>
      </c>
      <c r="F704" s="158" t="s">
        <v>754</v>
      </c>
      <c r="G704" s="38"/>
      <c r="H704" s="38"/>
      <c r="I704" s="38"/>
      <c r="J704" s="144">
        <f>BK704</f>
        <v>0</v>
      </c>
      <c r="K704" s="38"/>
      <c r="L704" s="39"/>
      <c r="M704" s="208"/>
      <c r="N704" s="209"/>
      <c r="O704" s="77"/>
      <c r="P704" s="77"/>
      <c r="Q704" s="77"/>
      <c r="R704" s="77"/>
      <c r="S704" s="77"/>
      <c r="T704" s="78"/>
      <c r="U704" s="38"/>
      <c r="V704" s="38"/>
      <c r="W704" s="38"/>
      <c r="X704" s="38"/>
      <c r="Y704" s="38"/>
      <c r="Z704" s="38"/>
      <c r="AA704" s="38"/>
      <c r="AB704" s="38"/>
      <c r="AC704" s="38"/>
      <c r="AD704" s="38"/>
      <c r="AE704" s="38"/>
      <c r="AT704" s="19" t="s">
        <v>75</v>
      </c>
      <c r="AU704" s="19" t="s">
        <v>76</v>
      </c>
      <c r="AY704" s="19" t="s">
        <v>755</v>
      </c>
      <c r="BK704" s="182">
        <f>SUM(BK705:BK709)</f>
        <v>0</v>
      </c>
    </row>
    <row r="705" s="2" customFormat="1" ht="16.32" customHeight="1">
      <c r="A705" s="38"/>
      <c r="B705" s="39"/>
      <c r="C705" s="233" t="s">
        <v>1</v>
      </c>
      <c r="D705" s="233" t="s">
        <v>152</v>
      </c>
      <c r="E705" s="234" t="s">
        <v>1</v>
      </c>
      <c r="F705" s="235" t="s">
        <v>1</v>
      </c>
      <c r="G705" s="236" t="s">
        <v>1</v>
      </c>
      <c r="H705" s="237"/>
      <c r="I705" s="238"/>
      <c r="J705" s="239">
        <f>BK705</f>
        <v>0</v>
      </c>
      <c r="K705" s="240"/>
      <c r="L705" s="39"/>
      <c r="M705" s="241" t="s">
        <v>1</v>
      </c>
      <c r="N705" s="242" t="s">
        <v>41</v>
      </c>
      <c r="O705" s="77"/>
      <c r="P705" s="77"/>
      <c r="Q705" s="77"/>
      <c r="R705" s="77"/>
      <c r="S705" s="77"/>
      <c r="T705" s="78"/>
      <c r="U705" s="38"/>
      <c r="V705" s="38"/>
      <c r="W705" s="38"/>
      <c r="X705" s="38"/>
      <c r="Y705" s="38"/>
      <c r="Z705" s="38"/>
      <c r="AA705" s="38"/>
      <c r="AB705" s="38"/>
      <c r="AC705" s="38"/>
      <c r="AD705" s="38"/>
      <c r="AE705" s="38"/>
      <c r="AT705" s="19" t="s">
        <v>755</v>
      </c>
      <c r="AU705" s="19" t="s">
        <v>81</v>
      </c>
      <c r="AY705" s="19" t="s">
        <v>755</v>
      </c>
      <c r="BE705" s="182">
        <f>IF(N705="základní",J705,0)</f>
        <v>0</v>
      </c>
      <c r="BF705" s="182">
        <f>IF(N705="snížená",J705,0)</f>
        <v>0</v>
      </c>
      <c r="BG705" s="182">
        <f>IF(N705="zákl. přenesená",J705,0)</f>
        <v>0</v>
      </c>
      <c r="BH705" s="182">
        <f>IF(N705="sníž. přenesená",J705,0)</f>
        <v>0</v>
      </c>
      <c r="BI705" s="182">
        <f>IF(N705="nulová",J705,0)</f>
        <v>0</v>
      </c>
      <c r="BJ705" s="19" t="s">
        <v>81</v>
      </c>
      <c r="BK705" s="182">
        <f>I705*H705</f>
        <v>0</v>
      </c>
    </row>
    <row r="706" s="2" customFormat="1" ht="16.32" customHeight="1">
      <c r="A706" s="38"/>
      <c r="B706" s="39"/>
      <c r="C706" s="233" t="s">
        <v>1</v>
      </c>
      <c r="D706" s="233" t="s">
        <v>152</v>
      </c>
      <c r="E706" s="234" t="s">
        <v>1</v>
      </c>
      <c r="F706" s="235" t="s">
        <v>1</v>
      </c>
      <c r="G706" s="236" t="s">
        <v>1</v>
      </c>
      <c r="H706" s="237"/>
      <c r="I706" s="238"/>
      <c r="J706" s="239">
        <f>BK706</f>
        <v>0</v>
      </c>
      <c r="K706" s="240"/>
      <c r="L706" s="39"/>
      <c r="M706" s="241" t="s">
        <v>1</v>
      </c>
      <c r="N706" s="242" t="s">
        <v>41</v>
      </c>
      <c r="O706" s="77"/>
      <c r="P706" s="77"/>
      <c r="Q706" s="77"/>
      <c r="R706" s="77"/>
      <c r="S706" s="77"/>
      <c r="T706" s="78"/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T706" s="19" t="s">
        <v>755</v>
      </c>
      <c r="AU706" s="19" t="s">
        <v>81</v>
      </c>
      <c r="AY706" s="19" t="s">
        <v>755</v>
      </c>
      <c r="BE706" s="182">
        <f>IF(N706="základní",J706,0)</f>
        <v>0</v>
      </c>
      <c r="BF706" s="182">
        <f>IF(N706="snížená",J706,0)</f>
        <v>0</v>
      </c>
      <c r="BG706" s="182">
        <f>IF(N706="zákl. přenesená",J706,0)</f>
        <v>0</v>
      </c>
      <c r="BH706" s="182">
        <f>IF(N706="sníž. přenesená",J706,0)</f>
        <v>0</v>
      </c>
      <c r="BI706" s="182">
        <f>IF(N706="nulová",J706,0)</f>
        <v>0</v>
      </c>
      <c r="BJ706" s="19" t="s">
        <v>81</v>
      </c>
      <c r="BK706" s="182">
        <f>I706*H706</f>
        <v>0</v>
      </c>
    </row>
    <row r="707" s="2" customFormat="1" ht="16.32" customHeight="1">
      <c r="A707" s="38"/>
      <c r="B707" s="39"/>
      <c r="C707" s="233" t="s">
        <v>1</v>
      </c>
      <c r="D707" s="233" t="s">
        <v>152</v>
      </c>
      <c r="E707" s="234" t="s">
        <v>1</v>
      </c>
      <c r="F707" s="235" t="s">
        <v>1</v>
      </c>
      <c r="G707" s="236" t="s">
        <v>1</v>
      </c>
      <c r="H707" s="237"/>
      <c r="I707" s="238"/>
      <c r="J707" s="239">
        <f>BK707</f>
        <v>0</v>
      </c>
      <c r="K707" s="240"/>
      <c r="L707" s="39"/>
      <c r="M707" s="241" t="s">
        <v>1</v>
      </c>
      <c r="N707" s="242" t="s">
        <v>41</v>
      </c>
      <c r="O707" s="77"/>
      <c r="P707" s="77"/>
      <c r="Q707" s="77"/>
      <c r="R707" s="77"/>
      <c r="S707" s="77"/>
      <c r="T707" s="78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9" t="s">
        <v>755</v>
      </c>
      <c r="AU707" s="19" t="s">
        <v>81</v>
      </c>
      <c r="AY707" s="19" t="s">
        <v>755</v>
      </c>
      <c r="BE707" s="182">
        <f>IF(N707="základní",J707,0)</f>
        <v>0</v>
      </c>
      <c r="BF707" s="182">
        <f>IF(N707="snížená",J707,0)</f>
        <v>0</v>
      </c>
      <c r="BG707" s="182">
        <f>IF(N707="zákl. přenesená",J707,0)</f>
        <v>0</v>
      </c>
      <c r="BH707" s="182">
        <f>IF(N707="sníž. přenesená",J707,0)</f>
        <v>0</v>
      </c>
      <c r="BI707" s="182">
        <f>IF(N707="nulová",J707,0)</f>
        <v>0</v>
      </c>
      <c r="BJ707" s="19" t="s">
        <v>81</v>
      </c>
      <c r="BK707" s="182">
        <f>I707*H707</f>
        <v>0</v>
      </c>
    </row>
    <row r="708" s="2" customFormat="1" ht="16.32" customHeight="1">
      <c r="A708" s="38"/>
      <c r="B708" s="39"/>
      <c r="C708" s="233" t="s">
        <v>1</v>
      </c>
      <c r="D708" s="233" t="s">
        <v>152</v>
      </c>
      <c r="E708" s="234" t="s">
        <v>1</v>
      </c>
      <c r="F708" s="235" t="s">
        <v>1</v>
      </c>
      <c r="G708" s="236" t="s">
        <v>1</v>
      </c>
      <c r="H708" s="237"/>
      <c r="I708" s="238"/>
      <c r="J708" s="239">
        <f>BK708</f>
        <v>0</v>
      </c>
      <c r="K708" s="240"/>
      <c r="L708" s="39"/>
      <c r="M708" s="241" t="s">
        <v>1</v>
      </c>
      <c r="N708" s="242" t="s">
        <v>41</v>
      </c>
      <c r="O708" s="77"/>
      <c r="P708" s="77"/>
      <c r="Q708" s="77"/>
      <c r="R708" s="77"/>
      <c r="S708" s="77"/>
      <c r="T708" s="78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9" t="s">
        <v>755</v>
      </c>
      <c r="AU708" s="19" t="s">
        <v>81</v>
      </c>
      <c r="AY708" s="19" t="s">
        <v>755</v>
      </c>
      <c r="BE708" s="182">
        <f>IF(N708="základní",J708,0)</f>
        <v>0</v>
      </c>
      <c r="BF708" s="182">
        <f>IF(N708="snížená",J708,0)</f>
        <v>0</v>
      </c>
      <c r="BG708" s="182">
        <f>IF(N708="zákl. přenesená",J708,0)</f>
        <v>0</v>
      </c>
      <c r="BH708" s="182">
        <f>IF(N708="sníž. přenesená",J708,0)</f>
        <v>0</v>
      </c>
      <c r="BI708" s="182">
        <f>IF(N708="nulová",J708,0)</f>
        <v>0</v>
      </c>
      <c r="BJ708" s="19" t="s">
        <v>81</v>
      </c>
      <c r="BK708" s="182">
        <f>I708*H708</f>
        <v>0</v>
      </c>
    </row>
    <row r="709" s="2" customFormat="1" ht="16.32" customHeight="1">
      <c r="A709" s="38"/>
      <c r="B709" s="39"/>
      <c r="C709" s="233" t="s">
        <v>1</v>
      </c>
      <c r="D709" s="233" t="s">
        <v>152</v>
      </c>
      <c r="E709" s="234" t="s">
        <v>1</v>
      </c>
      <c r="F709" s="235" t="s">
        <v>1</v>
      </c>
      <c r="G709" s="236" t="s">
        <v>1</v>
      </c>
      <c r="H709" s="237"/>
      <c r="I709" s="238"/>
      <c r="J709" s="239">
        <f>BK709</f>
        <v>0</v>
      </c>
      <c r="K709" s="240"/>
      <c r="L709" s="39"/>
      <c r="M709" s="241" t="s">
        <v>1</v>
      </c>
      <c r="N709" s="242" t="s">
        <v>41</v>
      </c>
      <c r="O709" s="243"/>
      <c r="P709" s="243"/>
      <c r="Q709" s="243"/>
      <c r="R709" s="243"/>
      <c r="S709" s="243"/>
      <c r="T709" s="244"/>
      <c r="U709" s="38"/>
      <c r="V709" s="38"/>
      <c r="W709" s="38"/>
      <c r="X709" s="38"/>
      <c r="Y709" s="38"/>
      <c r="Z709" s="38"/>
      <c r="AA709" s="38"/>
      <c r="AB709" s="38"/>
      <c r="AC709" s="38"/>
      <c r="AD709" s="38"/>
      <c r="AE709" s="38"/>
      <c r="AT709" s="19" t="s">
        <v>755</v>
      </c>
      <c r="AU709" s="19" t="s">
        <v>81</v>
      </c>
      <c r="AY709" s="19" t="s">
        <v>755</v>
      </c>
      <c r="BE709" s="182">
        <f>IF(N709="základní",J709,0)</f>
        <v>0</v>
      </c>
      <c r="BF709" s="182">
        <f>IF(N709="snížená",J709,0)</f>
        <v>0</v>
      </c>
      <c r="BG709" s="182">
        <f>IF(N709="zákl. přenesená",J709,0)</f>
        <v>0</v>
      </c>
      <c r="BH709" s="182">
        <f>IF(N709="sníž. přenesená",J709,0)</f>
        <v>0</v>
      </c>
      <c r="BI709" s="182">
        <f>IF(N709="nulová",J709,0)</f>
        <v>0</v>
      </c>
      <c r="BJ709" s="19" t="s">
        <v>81</v>
      </c>
      <c r="BK709" s="182">
        <f>I709*H709</f>
        <v>0</v>
      </c>
    </row>
    <row r="710" s="2" customFormat="1" ht="6.96" customHeight="1">
      <c r="A710" s="38"/>
      <c r="B710" s="60"/>
      <c r="C710" s="61"/>
      <c r="D710" s="61"/>
      <c r="E710" s="61"/>
      <c r="F710" s="61"/>
      <c r="G710" s="61"/>
      <c r="H710" s="61"/>
      <c r="I710" s="61"/>
      <c r="J710" s="61"/>
      <c r="K710" s="61"/>
      <c r="L710" s="39"/>
      <c r="M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  <c r="AA710" s="38"/>
      <c r="AB710" s="38"/>
      <c r="AC710" s="38"/>
      <c r="AD710" s="38"/>
      <c r="AE710" s="38"/>
    </row>
  </sheetData>
  <autoFilter ref="C142:K709"/>
  <mergeCells count="6">
    <mergeCell ref="E7:H7"/>
    <mergeCell ref="E16:H16"/>
    <mergeCell ref="E25:H25"/>
    <mergeCell ref="E85:H85"/>
    <mergeCell ref="E135:H135"/>
    <mergeCell ref="L2:V2"/>
  </mergeCells>
  <dataValidations count="2">
    <dataValidation type="list" allowBlank="1" showInputMessage="1" showErrorMessage="1" error="Povoleny jsou hodnoty K, M." sqref="D705:D710">
      <formula1>"K, M"</formula1>
    </dataValidation>
    <dataValidation type="list" allowBlank="1" showInputMessage="1" showErrorMessage="1" error="Povoleny jsou hodnoty základní, snížená, zákl. přenesená, sníž. přenesená, nulová." sqref="N705:N710">
      <formula1>"základní, snížená, zákl. přenesená, sníž. přenesená,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0"/>
      <c r="C3" s="21"/>
      <c r="D3" s="21"/>
      <c r="E3" s="21"/>
      <c r="F3" s="21"/>
      <c r="G3" s="21"/>
      <c r="H3" s="22"/>
    </row>
    <row r="4" s="1" customFormat="1" ht="24.96" customHeight="1">
      <c r="B4" s="22"/>
      <c r="C4" s="23" t="s">
        <v>756</v>
      </c>
      <c r="H4" s="22"/>
    </row>
    <row r="5" s="1" customFormat="1" ht="12" customHeight="1">
      <c r="B5" s="22"/>
      <c r="C5" s="26" t="s">
        <v>13</v>
      </c>
      <c r="D5" s="36" t="s">
        <v>14</v>
      </c>
      <c r="E5" s="1"/>
      <c r="F5" s="1"/>
      <c r="H5" s="22"/>
    </row>
    <row r="6" s="1" customFormat="1" ht="36.96" customHeight="1">
      <c r="B6" s="22"/>
      <c r="C6" s="29" t="s">
        <v>16</v>
      </c>
      <c r="D6" s="30" t="s">
        <v>17</v>
      </c>
      <c r="E6" s="1"/>
      <c r="F6" s="1"/>
      <c r="H6" s="22"/>
    </row>
    <row r="7" s="1" customFormat="1" ht="16.5" customHeight="1">
      <c r="B7" s="22"/>
      <c r="C7" s="32" t="s">
        <v>22</v>
      </c>
      <c r="D7" s="69" t="str">
        <f>'Rekapitulace stavby'!AN8</f>
        <v>5. 2. 2025</v>
      </c>
      <c r="H7" s="22"/>
    </row>
    <row r="8" s="2" customFormat="1" ht="10.8" customHeight="1">
      <c r="A8" s="38"/>
      <c r="B8" s="39"/>
      <c r="C8" s="38"/>
      <c r="D8" s="38"/>
      <c r="E8" s="38"/>
      <c r="F8" s="38"/>
      <c r="G8" s="38"/>
      <c r="H8" s="39"/>
    </row>
    <row r="9" s="11" customFormat="1" ht="29.28" customHeight="1">
      <c r="A9" s="145"/>
      <c r="B9" s="146"/>
      <c r="C9" s="147" t="s">
        <v>57</v>
      </c>
      <c r="D9" s="148" t="s">
        <v>58</v>
      </c>
      <c r="E9" s="148" t="s">
        <v>136</v>
      </c>
      <c r="F9" s="149" t="s">
        <v>757</v>
      </c>
      <c r="G9" s="145"/>
      <c r="H9" s="146"/>
    </row>
    <row r="10" s="2" customFormat="1" ht="26.4" customHeight="1">
      <c r="A10" s="38"/>
      <c r="B10" s="39"/>
      <c r="C10" s="245" t="s">
        <v>14</v>
      </c>
      <c r="D10" s="245" t="s">
        <v>17</v>
      </c>
      <c r="E10" s="38"/>
      <c r="F10" s="38"/>
      <c r="G10" s="38"/>
      <c r="H10" s="39"/>
    </row>
    <row r="11" s="2" customFormat="1" ht="16.8" customHeight="1">
      <c r="A11" s="38"/>
      <c r="B11" s="39"/>
      <c r="C11" s="246" t="s">
        <v>95</v>
      </c>
      <c r="D11" s="247" t="s">
        <v>1</v>
      </c>
      <c r="E11" s="248" t="s">
        <v>84</v>
      </c>
      <c r="F11" s="249">
        <v>6.3659999999999997</v>
      </c>
      <c r="G11" s="38"/>
      <c r="H11" s="39"/>
    </row>
    <row r="12" s="2" customFormat="1" ht="16.8" customHeight="1">
      <c r="A12" s="38"/>
      <c r="B12" s="39"/>
      <c r="C12" s="250" t="s">
        <v>1</v>
      </c>
      <c r="D12" s="250" t="s">
        <v>411</v>
      </c>
      <c r="E12" s="19" t="s">
        <v>1</v>
      </c>
      <c r="F12" s="251">
        <v>0</v>
      </c>
      <c r="G12" s="38"/>
      <c r="H12" s="39"/>
    </row>
    <row r="13" s="2" customFormat="1" ht="16.8" customHeight="1">
      <c r="A13" s="38"/>
      <c r="B13" s="39"/>
      <c r="C13" s="250" t="s">
        <v>1</v>
      </c>
      <c r="D13" s="250" t="s">
        <v>191</v>
      </c>
      <c r="E13" s="19" t="s">
        <v>1</v>
      </c>
      <c r="F13" s="251">
        <v>0</v>
      </c>
      <c r="G13" s="38"/>
      <c r="H13" s="39"/>
    </row>
    <row r="14" s="2" customFormat="1" ht="16.8" customHeight="1">
      <c r="A14" s="38"/>
      <c r="B14" s="39"/>
      <c r="C14" s="250" t="s">
        <v>1</v>
      </c>
      <c r="D14" s="250" t="s">
        <v>412</v>
      </c>
      <c r="E14" s="19" t="s">
        <v>1</v>
      </c>
      <c r="F14" s="251">
        <v>6.3659999999999997</v>
      </c>
      <c r="G14" s="38"/>
      <c r="H14" s="39"/>
    </row>
    <row r="15" s="2" customFormat="1" ht="16.8" customHeight="1">
      <c r="A15" s="38"/>
      <c r="B15" s="39"/>
      <c r="C15" s="250" t="s">
        <v>95</v>
      </c>
      <c r="D15" s="250" t="s">
        <v>160</v>
      </c>
      <c r="E15" s="19" t="s">
        <v>1</v>
      </c>
      <c r="F15" s="251">
        <v>6.3659999999999997</v>
      </c>
      <c r="G15" s="38"/>
      <c r="H15" s="39"/>
    </row>
    <row r="16" s="2" customFormat="1" ht="16.8" customHeight="1">
      <c r="A16" s="38"/>
      <c r="B16" s="39"/>
      <c r="C16" s="252" t="s">
        <v>758</v>
      </c>
      <c r="D16" s="38"/>
      <c r="E16" s="38"/>
      <c r="F16" s="38"/>
      <c r="G16" s="38"/>
      <c r="H16" s="39"/>
    </row>
    <row r="17" s="2" customFormat="1" ht="16.8" customHeight="1">
      <c r="A17" s="38"/>
      <c r="B17" s="39"/>
      <c r="C17" s="250" t="s">
        <v>408</v>
      </c>
      <c r="D17" s="250" t="s">
        <v>409</v>
      </c>
      <c r="E17" s="19" t="s">
        <v>84</v>
      </c>
      <c r="F17" s="251">
        <v>6.3659999999999997</v>
      </c>
      <c r="G17" s="38"/>
      <c r="H17" s="39"/>
    </row>
    <row r="18" s="2" customFormat="1" ht="16.8" customHeight="1">
      <c r="A18" s="38"/>
      <c r="B18" s="39"/>
      <c r="C18" s="250" t="s">
        <v>426</v>
      </c>
      <c r="D18" s="250" t="s">
        <v>427</v>
      </c>
      <c r="E18" s="19" t="s">
        <v>84</v>
      </c>
      <c r="F18" s="251">
        <v>12.731999999999999</v>
      </c>
      <c r="G18" s="38"/>
      <c r="H18" s="39"/>
    </row>
    <row r="19" s="2" customFormat="1" ht="16.8" customHeight="1">
      <c r="A19" s="38"/>
      <c r="B19" s="39"/>
      <c r="C19" s="246" t="s">
        <v>94</v>
      </c>
      <c r="D19" s="247" t="s">
        <v>1</v>
      </c>
      <c r="E19" s="248" t="s">
        <v>84</v>
      </c>
      <c r="F19" s="249">
        <v>25.07</v>
      </c>
      <c r="G19" s="38"/>
      <c r="H19" s="39"/>
    </row>
    <row r="20" s="2" customFormat="1" ht="16.8" customHeight="1">
      <c r="A20" s="38"/>
      <c r="B20" s="39"/>
      <c r="C20" s="250" t="s">
        <v>1</v>
      </c>
      <c r="D20" s="250" t="s">
        <v>406</v>
      </c>
      <c r="E20" s="19" t="s">
        <v>1</v>
      </c>
      <c r="F20" s="251">
        <v>0</v>
      </c>
      <c r="G20" s="38"/>
      <c r="H20" s="39"/>
    </row>
    <row r="21" s="2" customFormat="1" ht="16.8" customHeight="1">
      <c r="A21" s="38"/>
      <c r="B21" s="39"/>
      <c r="C21" s="250" t="s">
        <v>1</v>
      </c>
      <c r="D21" s="250" t="s">
        <v>191</v>
      </c>
      <c r="E21" s="19" t="s">
        <v>1</v>
      </c>
      <c r="F21" s="251">
        <v>0</v>
      </c>
      <c r="G21" s="38"/>
      <c r="H21" s="39"/>
    </row>
    <row r="22" s="2" customFormat="1" ht="16.8" customHeight="1">
      <c r="A22" s="38"/>
      <c r="B22" s="39"/>
      <c r="C22" s="250" t="s">
        <v>1</v>
      </c>
      <c r="D22" s="250" t="s">
        <v>85</v>
      </c>
      <c r="E22" s="19" t="s">
        <v>1</v>
      </c>
      <c r="F22" s="251">
        <v>25.07</v>
      </c>
      <c r="G22" s="38"/>
      <c r="H22" s="39"/>
    </row>
    <row r="23" s="2" customFormat="1" ht="16.8" customHeight="1">
      <c r="A23" s="38"/>
      <c r="B23" s="39"/>
      <c r="C23" s="250" t="s">
        <v>94</v>
      </c>
      <c r="D23" s="250" t="s">
        <v>160</v>
      </c>
      <c r="E23" s="19" t="s">
        <v>1</v>
      </c>
      <c r="F23" s="251">
        <v>25.07</v>
      </c>
      <c r="G23" s="38"/>
      <c r="H23" s="39"/>
    </row>
    <row r="24" s="2" customFormat="1" ht="16.8" customHeight="1">
      <c r="A24" s="38"/>
      <c r="B24" s="39"/>
      <c r="C24" s="252" t="s">
        <v>758</v>
      </c>
      <c r="D24" s="38"/>
      <c r="E24" s="38"/>
      <c r="F24" s="38"/>
      <c r="G24" s="38"/>
      <c r="H24" s="39"/>
    </row>
    <row r="25" s="2" customFormat="1" ht="16.8" customHeight="1">
      <c r="A25" s="38"/>
      <c r="B25" s="39"/>
      <c r="C25" s="250" t="s">
        <v>403</v>
      </c>
      <c r="D25" s="250" t="s">
        <v>404</v>
      </c>
      <c r="E25" s="19" t="s">
        <v>84</v>
      </c>
      <c r="F25" s="251">
        <v>25.07</v>
      </c>
      <c r="G25" s="38"/>
      <c r="H25" s="39"/>
    </row>
    <row r="26" s="2" customFormat="1" ht="16.8" customHeight="1">
      <c r="A26" s="38"/>
      <c r="B26" s="39"/>
      <c r="C26" s="250" t="s">
        <v>419</v>
      </c>
      <c r="D26" s="250" t="s">
        <v>420</v>
      </c>
      <c r="E26" s="19" t="s">
        <v>84</v>
      </c>
      <c r="F26" s="251">
        <v>50.140000000000001</v>
      </c>
      <c r="G26" s="38"/>
      <c r="H26" s="39"/>
    </row>
    <row r="27" s="2" customFormat="1" ht="16.8" customHeight="1">
      <c r="A27" s="38"/>
      <c r="B27" s="39"/>
      <c r="C27" s="246" t="s">
        <v>83</v>
      </c>
      <c r="D27" s="247" t="s">
        <v>1</v>
      </c>
      <c r="E27" s="248" t="s">
        <v>84</v>
      </c>
      <c r="F27" s="249">
        <v>25.07</v>
      </c>
      <c r="G27" s="38"/>
      <c r="H27" s="39"/>
    </row>
    <row r="28" s="2" customFormat="1" ht="16.8" customHeight="1">
      <c r="A28" s="38"/>
      <c r="B28" s="39"/>
      <c r="C28" s="250" t="s">
        <v>1</v>
      </c>
      <c r="D28" s="250" t="s">
        <v>547</v>
      </c>
      <c r="E28" s="19" t="s">
        <v>1</v>
      </c>
      <c r="F28" s="251">
        <v>0</v>
      </c>
      <c r="G28" s="38"/>
      <c r="H28" s="39"/>
    </row>
    <row r="29" s="2" customFormat="1" ht="16.8" customHeight="1">
      <c r="A29" s="38"/>
      <c r="B29" s="39"/>
      <c r="C29" s="250" t="s">
        <v>1</v>
      </c>
      <c r="D29" s="250" t="s">
        <v>191</v>
      </c>
      <c r="E29" s="19" t="s">
        <v>1</v>
      </c>
      <c r="F29" s="251">
        <v>0</v>
      </c>
      <c r="G29" s="38"/>
      <c r="H29" s="39"/>
    </row>
    <row r="30" s="2" customFormat="1" ht="16.8" customHeight="1">
      <c r="A30" s="38"/>
      <c r="B30" s="39"/>
      <c r="C30" s="250" t="s">
        <v>1</v>
      </c>
      <c r="D30" s="250" t="s">
        <v>85</v>
      </c>
      <c r="E30" s="19" t="s">
        <v>1</v>
      </c>
      <c r="F30" s="251">
        <v>25.07</v>
      </c>
      <c r="G30" s="38"/>
      <c r="H30" s="39"/>
    </row>
    <row r="31" s="2" customFormat="1" ht="16.8" customHeight="1">
      <c r="A31" s="38"/>
      <c r="B31" s="39"/>
      <c r="C31" s="250" t="s">
        <v>83</v>
      </c>
      <c r="D31" s="250" t="s">
        <v>160</v>
      </c>
      <c r="E31" s="19" t="s">
        <v>1</v>
      </c>
      <c r="F31" s="251">
        <v>25.07</v>
      </c>
      <c r="G31" s="38"/>
      <c r="H31" s="39"/>
    </row>
    <row r="32" s="2" customFormat="1" ht="16.8" customHeight="1">
      <c r="A32" s="38"/>
      <c r="B32" s="39"/>
      <c r="C32" s="252" t="s">
        <v>758</v>
      </c>
      <c r="D32" s="38"/>
      <c r="E32" s="38"/>
      <c r="F32" s="38"/>
      <c r="G32" s="38"/>
      <c r="H32" s="39"/>
    </row>
    <row r="33" s="2" customFormat="1">
      <c r="A33" s="38"/>
      <c r="B33" s="39"/>
      <c r="C33" s="250" t="s">
        <v>553</v>
      </c>
      <c r="D33" s="250" t="s">
        <v>554</v>
      </c>
      <c r="E33" s="19" t="s">
        <v>84</v>
      </c>
      <c r="F33" s="251">
        <v>25.07</v>
      </c>
      <c r="G33" s="38"/>
      <c r="H33" s="39"/>
    </row>
    <row r="34" s="2" customFormat="1" ht="16.8" customHeight="1">
      <c r="A34" s="38"/>
      <c r="B34" s="39"/>
      <c r="C34" s="250" t="s">
        <v>542</v>
      </c>
      <c r="D34" s="250" t="s">
        <v>543</v>
      </c>
      <c r="E34" s="19" t="s">
        <v>84</v>
      </c>
      <c r="F34" s="251">
        <v>25.07</v>
      </c>
      <c r="G34" s="38"/>
      <c r="H34" s="39"/>
    </row>
    <row r="35" s="2" customFormat="1" ht="16.8" customHeight="1">
      <c r="A35" s="38"/>
      <c r="B35" s="39"/>
      <c r="C35" s="250" t="s">
        <v>549</v>
      </c>
      <c r="D35" s="250" t="s">
        <v>550</v>
      </c>
      <c r="E35" s="19" t="s">
        <v>84</v>
      </c>
      <c r="F35" s="251">
        <v>25.07</v>
      </c>
      <c r="G35" s="38"/>
      <c r="H35" s="39"/>
    </row>
    <row r="36" s="2" customFormat="1" ht="16.8" customHeight="1">
      <c r="A36" s="38"/>
      <c r="B36" s="39"/>
      <c r="C36" s="250" t="s">
        <v>581</v>
      </c>
      <c r="D36" s="250" t="s">
        <v>582</v>
      </c>
      <c r="E36" s="19" t="s">
        <v>84</v>
      </c>
      <c r="F36" s="251">
        <v>25.07</v>
      </c>
      <c r="G36" s="38"/>
      <c r="H36" s="39"/>
    </row>
    <row r="37" s="2" customFormat="1" ht="16.8" customHeight="1">
      <c r="A37" s="38"/>
      <c r="B37" s="39"/>
      <c r="C37" s="246" t="s">
        <v>87</v>
      </c>
      <c r="D37" s="247" t="s">
        <v>1</v>
      </c>
      <c r="E37" s="248" t="s">
        <v>84</v>
      </c>
      <c r="F37" s="249">
        <v>82.686999999999998</v>
      </c>
      <c r="G37" s="38"/>
      <c r="H37" s="39"/>
    </row>
    <row r="38" s="2" customFormat="1" ht="16.8" customHeight="1">
      <c r="A38" s="38"/>
      <c r="B38" s="39"/>
      <c r="C38" s="250" t="s">
        <v>1</v>
      </c>
      <c r="D38" s="250" t="s">
        <v>724</v>
      </c>
      <c r="E38" s="19" t="s">
        <v>1</v>
      </c>
      <c r="F38" s="251">
        <v>0</v>
      </c>
      <c r="G38" s="38"/>
      <c r="H38" s="39"/>
    </row>
    <row r="39" s="2" customFormat="1" ht="16.8" customHeight="1">
      <c r="A39" s="38"/>
      <c r="B39" s="39"/>
      <c r="C39" s="250" t="s">
        <v>1</v>
      </c>
      <c r="D39" s="250" t="s">
        <v>725</v>
      </c>
      <c r="E39" s="19" t="s">
        <v>1</v>
      </c>
      <c r="F39" s="251">
        <v>82.686999999999998</v>
      </c>
      <c r="G39" s="38"/>
      <c r="H39" s="39"/>
    </row>
    <row r="40" s="2" customFormat="1" ht="16.8" customHeight="1">
      <c r="A40" s="38"/>
      <c r="B40" s="39"/>
      <c r="C40" s="250" t="s">
        <v>87</v>
      </c>
      <c r="D40" s="250" t="s">
        <v>160</v>
      </c>
      <c r="E40" s="19" t="s">
        <v>1</v>
      </c>
      <c r="F40" s="251">
        <v>82.686999999999998</v>
      </c>
      <c r="G40" s="38"/>
      <c r="H40" s="39"/>
    </row>
    <row r="41" s="2" customFormat="1" ht="16.8" customHeight="1">
      <c r="A41" s="38"/>
      <c r="B41" s="39"/>
      <c r="C41" s="252" t="s">
        <v>758</v>
      </c>
      <c r="D41" s="38"/>
      <c r="E41" s="38"/>
      <c r="F41" s="38"/>
      <c r="G41" s="38"/>
      <c r="H41" s="39"/>
    </row>
    <row r="42" s="2" customFormat="1">
      <c r="A42" s="38"/>
      <c r="B42" s="39"/>
      <c r="C42" s="250" t="s">
        <v>731</v>
      </c>
      <c r="D42" s="250" t="s">
        <v>732</v>
      </c>
      <c r="E42" s="19" t="s">
        <v>84</v>
      </c>
      <c r="F42" s="251">
        <v>82.686999999999998</v>
      </c>
      <c r="G42" s="38"/>
      <c r="H42" s="39"/>
    </row>
    <row r="43" s="2" customFormat="1" ht="16.8" customHeight="1">
      <c r="A43" s="38"/>
      <c r="B43" s="39"/>
      <c r="C43" s="250" t="s">
        <v>719</v>
      </c>
      <c r="D43" s="250" t="s">
        <v>720</v>
      </c>
      <c r="E43" s="19" t="s">
        <v>84</v>
      </c>
      <c r="F43" s="251">
        <v>82.686999999999998</v>
      </c>
      <c r="G43" s="38"/>
      <c r="H43" s="39"/>
    </row>
    <row r="44" s="2" customFormat="1" ht="16.8" customHeight="1">
      <c r="A44" s="38"/>
      <c r="B44" s="39"/>
      <c r="C44" s="250" t="s">
        <v>727</v>
      </c>
      <c r="D44" s="250" t="s">
        <v>728</v>
      </c>
      <c r="E44" s="19" t="s">
        <v>84</v>
      </c>
      <c r="F44" s="251">
        <v>82.686999999999998</v>
      </c>
      <c r="G44" s="38"/>
      <c r="H44" s="39"/>
    </row>
    <row r="45" s="2" customFormat="1" ht="16.8" customHeight="1">
      <c r="A45" s="38"/>
      <c r="B45" s="39"/>
      <c r="C45" s="246" t="s">
        <v>90</v>
      </c>
      <c r="D45" s="247" t="s">
        <v>1</v>
      </c>
      <c r="E45" s="248" t="s">
        <v>84</v>
      </c>
      <c r="F45" s="249">
        <v>51.524000000000001</v>
      </c>
      <c r="G45" s="38"/>
      <c r="H45" s="39"/>
    </row>
    <row r="46" s="2" customFormat="1" ht="16.8" customHeight="1">
      <c r="A46" s="38"/>
      <c r="B46" s="39"/>
      <c r="C46" s="250" t="s">
        <v>1</v>
      </c>
      <c r="D46" s="250" t="s">
        <v>219</v>
      </c>
      <c r="E46" s="19" t="s">
        <v>1</v>
      </c>
      <c r="F46" s="251">
        <v>0</v>
      </c>
      <c r="G46" s="38"/>
      <c r="H46" s="39"/>
    </row>
    <row r="47" s="2" customFormat="1" ht="16.8" customHeight="1">
      <c r="A47" s="38"/>
      <c r="B47" s="39"/>
      <c r="C47" s="250" t="s">
        <v>1</v>
      </c>
      <c r="D47" s="250" t="s">
        <v>191</v>
      </c>
      <c r="E47" s="19" t="s">
        <v>1</v>
      </c>
      <c r="F47" s="251">
        <v>0</v>
      </c>
      <c r="G47" s="38"/>
      <c r="H47" s="39"/>
    </row>
    <row r="48" s="2" customFormat="1" ht="16.8" customHeight="1">
      <c r="A48" s="38"/>
      <c r="B48" s="39"/>
      <c r="C48" s="250" t="s">
        <v>1</v>
      </c>
      <c r="D48" s="250" t="s">
        <v>220</v>
      </c>
      <c r="E48" s="19" t="s">
        <v>1</v>
      </c>
      <c r="F48" s="251">
        <v>7.7210000000000001</v>
      </c>
      <c r="G48" s="38"/>
      <c r="H48" s="39"/>
    </row>
    <row r="49" s="2" customFormat="1" ht="16.8" customHeight="1">
      <c r="A49" s="38"/>
      <c r="B49" s="39"/>
      <c r="C49" s="250" t="s">
        <v>1</v>
      </c>
      <c r="D49" s="250" t="s">
        <v>221</v>
      </c>
      <c r="E49" s="19" t="s">
        <v>1</v>
      </c>
      <c r="F49" s="251">
        <v>31.52</v>
      </c>
      <c r="G49" s="38"/>
      <c r="H49" s="39"/>
    </row>
    <row r="50" s="2" customFormat="1" ht="16.8" customHeight="1">
      <c r="A50" s="38"/>
      <c r="B50" s="39"/>
      <c r="C50" s="250" t="s">
        <v>1</v>
      </c>
      <c r="D50" s="250" t="s">
        <v>222</v>
      </c>
      <c r="E50" s="19" t="s">
        <v>1</v>
      </c>
      <c r="F50" s="251">
        <v>1.766</v>
      </c>
      <c r="G50" s="38"/>
      <c r="H50" s="39"/>
    </row>
    <row r="51" s="2" customFormat="1" ht="16.8" customHeight="1">
      <c r="A51" s="38"/>
      <c r="B51" s="39"/>
      <c r="C51" s="250" t="s">
        <v>1</v>
      </c>
      <c r="D51" s="250" t="s">
        <v>223</v>
      </c>
      <c r="E51" s="19" t="s">
        <v>1</v>
      </c>
      <c r="F51" s="251">
        <v>12.696</v>
      </c>
      <c r="G51" s="38"/>
      <c r="H51" s="39"/>
    </row>
    <row r="52" s="2" customFormat="1" ht="16.8" customHeight="1">
      <c r="A52" s="38"/>
      <c r="B52" s="39"/>
      <c r="C52" s="250" t="s">
        <v>1</v>
      </c>
      <c r="D52" s="250" t="s">
        <v>224</v>
      </c>
      <c r="E52" s="19" t="s">
        <v>1</v>
      </c>
      <c r="F52" s="251">
        <v>-2.1789999999999998</v>
      </c>
      <c r="G52" s="38"/>
      <c r="H52" s="39"/>
    </row>
    <row r="53" s="2" customFormat="1" ht="16.8" customHeight="1">
      <c r="A53" s="38"/>
      <c r="B53" s="39"/>
      <c r="C53" s="250" t="s">
        <v>90</v>
      </c>
      <c r="D53" s="250" t="s">
        <v>160</v>
      </c>
      <c r="E53" s="19" t="s">
        <v>1</v>
      </c>
      <c r="F53" s="251">
        <v>51.524000000000001</v>
      </c>
      <c r="G53" s="38"/>
      <c r="H53" s="39"/>
    </row>
    <row r="54" s="2" customFormat="1" ht="16.8" customHeight="1">
      <c r="A54" s="38"/>
      <c r="B54" s="39"/>
      <c r="C54" s="252" t="s">
        <v>758</v>
      </c>
      <c r="D54" s="38"/>
      <c r="E54" s="38"/>
      <c r="F54" s="38"/>
      <c r="G54" s="38"/>
      <c r="H54" s="39"/>
    </row>
    <row r="55" s="2" customFormat="1" ht="16.8" customHeight="1">
      <c r="A55" s="38"/>
      <c r="B55" s="39"/>
      <c r="C55" s="250" t="s">
        <v>216</v>
      </c>
      <c r="D55" s="250" t="s">
        <v>217</v>
      </c>
      <c r="E55" s="19" t="s">
        <v>84</v>
      </c>
      <c r="F55" s="251">
        <v>51.524000000000001</v>
      </c>
      <c r="G55" s="38"/>
      <c r="H55" s="39"/>
    </row>
    <row r="56" s="2" customFormat="1" ht="16.8" customHeight="1">
      <c r="A56" s="38"/>
      <c r="B56" s="39"/>
      <c r="C56" s="250" t="s">
        <v>231</v>
      </c>
      <c r="D56" s="250" t="s">
        <v>232</v>
      </c>
      <c r="E56" s="19" t="s">
        <v>84</v>
      </c>
      <c r="F56" s="251">
        <v>51.524000000000001</v>
      </c>
      <c r="G56" s="38"/>
      <c r="H56" s="39"/>
    </row>
    <row r="57" s="2" customFormat="1" ht="16.8" customHeight="1">
      <c r="A57" s="38"/>
      <c r="B57" s="39"/>
      <c r="C57" s="250" t="s">
        <v>225</v>
      </c>
      <c r="D57" s="250" t="s">
        <v>226</v>
      </c>
      <c r="E57" s="19" t="s">
        <v>84</v>
      </c>
      <c r="F57" s="251">
        <v>51.524000000000001</v>
      </c>
      <c r="G57" s="38"/>
      <c r="H57" s="39"/>
    </row>
    <row r="58" s="2" customFormat="1" ht="16.8" customHeight="1">
      <c r="A58" s="38"/>
      <c r="B58" s="39"/>
      <c r="C58" s="250" t="s">
        <v>235</v>
      </c>
      <c r="D58" s="250" t="s">
        <v>236</v>
      </c>
      <c r="E58" s="19" t="s">
        <v>84</v>
      </c>
      <c r="F58" s="251">
        <v>51.524000000000001</v>
      </c>
      <c r="G58" s="38"/>
      <c r="H58" s="39"/>
    </row>
    <row r="59" s="2" customFormat="1">
      <c r="A59" s="38"/>
      <c r="B59" s="39"/>
      <c r="C59" s="250" t="s">
        <v>731</v>
      </c>
      <c r="D59" s="250" t="s">
        <v>732</v>
      </c>
      <c r="E59" s="19" t="s">
        <v>84</v>
      </c>
      <c r="F59" s="251">
        <v>82.686999999999998</v>
      </c>
      <c r="G59" s="38"/>
      <c r="H59" s="39"/>
    </row>
    <row r="60" s="2" customFormat="1" ht="16.8" customHeight="1">
      <c r="A60" s="38"/>
      <c r="B60" s="39"/>
      <c r="C60" s="246" t="s">
        <v>92</v>
      </c>
      <c r="D60" s="247" t="s">
        <v>1</v>
      </c>
      <c r="E60" s="248" t="s">
        <v>84</v>
      </c>
      <c r="F60" s="249">
        <v>31.163</v>
      </c>
      <c r="G60" s="38"/>
      <c r="H60" s="39"/>
    </row>
    <row r="61" s="2" customFormat="1" ht="16.8" customHeight="1">
      <c r="A61" s="38"/>
      <c r="B61" s="39"/>
      <c r="C61" s="250" t="s">
        <v>1</v>
      </c>
      <c r="D61" s="250" t="s">
        <v>190</v>
      </c>
      <c r="E61" s="19" t="s">
        <v>1</v>
      </c>
      <c r="F61" s="251">
        <v>0</v>
      </c>
      <c r="G61" s="38"/>
      <c r="H61" s="39"/>
    </row>
    <row r="62" s="2" customFormat="1" ht="16.8" customHeight="1">
      <c r="A62" s="38"/>
      <c r="B62" s="39"/>
      <c r="C62" s="250" t="s">
        <v>1</v>
      </c>
      <c r="D62" s="250" t="s">
        <v>191</v>
      </c>
      <c r="E62" s="19" t="s">
        <v>1</v>
      </c>
      <c r="F62" s="251">
        <v>0</v>
      </c>
      <c r="G62" s="38"/>
      <c r="H62" s="39"/>
    </row>
    <row r="63" s="2" customFormat="1" ht="16.8" customHeight="1">
      <c r="A63" s="38"/>
      <c r="B63" s="39"/>
      <c r="C63" s="250" t="s">
        <v>1</v>
      </c>
      <c r="D63" s="250" t="s">
        <v>192</v>
      </c>
      <c r="E63" s="19" t="s">
        <v>1</v>
      </c>
      <c r="F63" s="251">
        <v>31.163</v>
      </c>
      <c r="G63" s="38"/>
      <c r="H63" s="39"/>
    </row>
    <row r="64" s="2" customFormat="1" ht="16.8" customHeight="1">
      <c r="A64" s="38"/>
      <c r="B64" s="39"/>
      <c r="C64" s="250" t="s">
        <v>92</v>
      </c>
      <c r="D64" s="250" t="s">
        <v>160</v>
      </c>
      <c r="E64" s="19" t="s">
        <v>1</v>
      </c>
      <c r="F64" s="251">
        <v>31.163</v>
      </c>
      <c r="G64" s="38"/>
      <c r="H64" s="39"/>
    </row>
    <row r="65" s="2" customFormat="1" ht="16.8" customHeight="1">
      <c r="A65" s="38"/>
      <c r="B65" s="39"/>
      <c r="C65" s="252" t="s">
        <v>758</v>
      </c>
      <c r="D65" s="38"/>
      <c r="E65" s="38"/>
      <c r="F65" s="38"/>
      <c r="G65" s="38"/>
      <c r="H65" s="39"/>
    </row>
    <row r="66" s="2" customFormat="1">
      <c r="A66" s="38"/>
      <c r="B66" s="39"/>
      <c r="C66" s="250" t="s">
        <v>193</v>
      </c>
      <c r="D66" s="250" t="s">
        <v>194</v>
      </c>
      <c r="E66" s="19" t="s">
        <v>84</v>
      </c>
      <c r="F66" s="251">
        <v>31.163</v>
      </c>
      <c r="G66" s="38"/>
      <c r="H66" s="39"/>
    </row>
    <row r="67" s="2" customFormat="1" ht="16.8" customHeight="1">
      <c r="A67" s="38"/>
      <c r="B67" s="39"/>
      <c r="C67" s="250" t="s">
        <v>183</v>
      </c>
      <c r="D67" s="250" t="s">
        <v>184</v>
      </c>
      <c r="E67" s="19" t="s">
        <v>84</v>
      </c>
      <c r="F67" s="251">
        <v>31.163</v>
      </c>
      <c r="G67" s="38"/>
      <c r="H67" s="39"/>
    </row>
    <row r="68" s="2" customFormat="1" ht="16.8" customHeight="1">
      <c r="A68" s="38"/>
      <c r="B68" s="39"/>
      <c r="C68" s="250" t="s">
        <v>206</v>
      </c>
      <c r="D68" s="250" t="s">
        <v>207</v>
      </c>
      <c r="E68" s="19" t="s">
        <v>84</v>
      </c>
      <c r="F68" s="251">
        <v>31.163</v>
      </c>
      <c r="G68" s="38"/>
      <c r="H68" s="39"/>
    </row>
    <row r="69" s="2" customFormat="1" ht="16.8" customHeight="1">
      <c r="A69" s="38"/>
      <c r="B69" s="39"/>
      <c r="C69" s="250" t="s">
        <v>201</v>
      </c>
      <c r="D69" s="250" t="s">
        <v>202</v>
      </c>
      <c r="E69" s="19" t="s">
        <v>84</v>
      </c>
      <c r="F69" s="251">
        <v>31.163</v>
      </c>
      <c r="G69" s="38"/>
      <c r="H69" s="39"/>
    </row>
    <row r="70" s="2" customFormat="1" ht="16.8" customHeight="1">
      <c r="A70" s="38"/>
      <c r="B70" s="39"/>
      <c r="C70" s="250" t="s">
        <v>211</v>
      </c>
      <c r="D70" s="250" t="s">
        <v>212</v>
      </c>
      <c r="E70" s="19" t="s">
        <v>84</v>
      </c>
      <c r="F70" s="251">
        <v>31.163</v>
      </c>
      <c r="G70" s="38"/>
      <c r="H70" s="39"/>
    </row>
    <row r="71" s="2" customFormat="1">
      <c r="A71" s="38"/>
      <c r="B71" s="39"/>
      <c r="C71" s="250" t="s">
        <v>731</v>
      </c>
      <c r="D71" s="250" t="s">
        <v>732</v>
      </c>
      <c r="E71" s="19" t="s">
        <v>84</v>
      </c>
      <c r="F71" s="251">
        <v>82.686999999999998</v>
      </c>
      <c r="G71" s="38"/>
      <c r="H71" s="39"/>
    </row>
    <row r="72" s="2" customFormat="1" ht="7.44" customHeight="1">
      <c r="A72" s="38"/>
      <c r="B72" s="60"/>
      <c r="C72" s="61"/>
      <c r="D72" s="61"/>
      <c r="E72" s="61"/>
      <c r="F72" s="61"/>
      <c r="G72" s="61"/>
      <c r="H72" s="39"/>
    </row>
    <row r="73" s="2" customFormat="1">
      <c r="A73" s="38"/>
      <c r="B73" s="38"/>
      <c r="C73" s="38"/>
      <c r="D73" s="38"/>
      <c r="E73" s="38"/>
      <c r="F73" s="38"/>
      <c r="G73" s="38"/>
      <c r="H73" s="38"/>
    </row>
  </sheetData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Patrik Sokol</dc:creator>
  <cp:lastModifiedBy>Patrik Sokol</cp:lastModifiedBy>
  <dcterms:created xsi:type="dcterms:W3CDTF">2025-02-05T09:26:39Z</dcterms:created>
  <dcterms:modified xsi:type="dcterms:W3CDTF">2025-02-05T09:26:41Z</dcterms:modified>
</cp:coreProperties>
</file>