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Bourací práce" sheetId="2" r:id="rId2"/>
    <sheet name="2 - Nová konstrukce střechy" sheetId="3" r:id="rId3"/>
    <sheet name="3 - Bleskosvod" sheetId="4" r:id="rId4"/>
    <sheet name="5 - Vedlejší náklady" sheetId="5" r:id="rId5"/>
    <sheet name="Seznam figur" sheetId="6" r:id="rId6"/>
    <sheet name="Pokyny pro vyplnění" sheetId="7" r:id="rId7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'1 - Bourací práce'!$C$84:$K$190</definedName>
    <definedName name="_xlnm.Print_Area" localSheetId="1">'1 - Bourací práce'!$C$4:$J$39,'1 - Bourací práce'!$C$45:$J$66,'1 - Bourací práce'!$C$72:$K$190</definedName>
    <definedName name="_xlnm.Print_Titles" localSheetId="1">'1 - Bourací práce'!$84:$84</definedName>
    <definedName name="_xlnm._FilterDatabase" localSheetId="2" hidden="1">'2 - Nová konstrukce střechy'!$C$106:$K$562</definedName>
    <definedName name="_xlnm.Print_Area" localSheetId="2">'2 - Nová konstrukce střechy'!$C$4:$J$39,'2 - Nová konstrukce střechy'!$C$45:$J$88,'2 - Nová konstrukce střechy'!$C$94:$K$562</definedName>
    <definedName name="_xlnm.Print_Titles" localSheetId="2">'2 - Nová konstrukce střechy'!$106:$106</definedName>
    <definedName name="_xlnm._FilterDatabase" localSheetId="3" hidden="1">'3 - Bleskosvod'!$C$80:$K$125</definedName>
    <definedName name="_xlnm.Print_Area" localSheetId="3">'3 - Bleskosvod'!$C$4:$J$39,'3 - Bleskosvod'!$C$45:$J$62,'3 - Bleskosvod'!$C$68:$K$125</definedName>
    <definedName name="_xlnm.Print_Titles" localSheetId="3">'3 - Bleskosvod'!$80:$80</definedName>
    <definedName name="_xlnm._FilterDatabase" localSheetId="4" hidden="1">'5 - Vedlejší náklady'!$C$82:$K$102</definedName>
    <definedName name="_xlnm.Print_Area" localSheetId="4">'5 - Vedlejší náklady'!$C$4:$J$39,'5 - Vedlejší náklady'!$C$45:$J$64,'5 - Vedlejší náklady'!$C$70:$K$102</definedName>
    <definedName name="_xlnm.Print_Titles" localSheetId="4">'5 - Vedlejší náklady'!$82:$82</definedName>
    <definedName name="_xlnm.Print_Area" localSheetId="5">'Seznam figur'!$C$4:$G$139</definedName>
    <definedName name="_xlnm.Print_Titles" localSheetId="5">'Seznam figur'!$9:$9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D7"/>
  <c i="5" r="J37"/>
  <c r="J36"/>
  <c i="1" r="AY58"/>
  <c i="5" r="J35"/>
  <c i="1" r="AX58"/>
  <c i="5" r="BI101"/>
  <c r="BH101"/>
  <c r="BG101"/>
  <c r="BF101"/>
  <c r="T101"/>
  <c r="T100"/>
  <c r="R101"/>
  <c r="R100"/>
  <c r="P101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F77"/>
  <c r="E75"/>
  <c r="F52"/>
  <c r="E50"/>
  <c r="J24"/>
  <c r="E24"/>
  <c r="J80"/>
  <c r="J23"/>
  <c r="J21"/>
  <c r="E21"/>
  <c r="J54"/>
  <c r="J20"/>
  <c r="J18"/>
  <c r="E18"/>
  <c r="F80"/>
  <c r="J17"/>
  <c r="J15"/>
  <c r="E15"/>
  <c r="F79"/>
  <c r="J14"/>
  <c r="J12"/>
  <c r="J77"/>
  <c r="E7"/>
  <c r="E48"/>
  <c i="4" r="J37"/>
  <c r="J36"/>
  <c i="1" r="AY57"/>
  <c i="4" r="J35"/>
  <c i="1" r="AX57"/>
  <c i="4"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F75"/>
  <c r="E73"/>
  <c r="F52"/>
  <c r="E50"/>
  <c r="J24"/>
  <c r="E24"/>
  <c r="J78"/>
  <c r="J23"/>
  <c r="J21"/>
  <c r="E21"/>
  <c r="J54"/>
  <c r="J20"/>
  <c r="J18"/>
  <c r="E18"/>
  <c r="F78"/>
  <c r="J17"/>
  <c r="J15"/>
  <c r="E15"/>
  <c r="F77"/>
  <c r="J14"/>
  <c r="J12"/>
  <c r="J75"/>
  <c r="E7"/>
  <c r="E48"/>
  <c i="3" r="J37"/>
  <c r="J36"/>
  <c i="1" r="AY56"/>
  <c i="3" r="J35"/>
  <c i="1" r="AX56"/>
  <c i="3" r="BI561"/>
  <c r="BH561"/>
  <c r="BG561"/>
  <c r="BF561"/>
  <c r="T561"/>
  <c r="R561"/>
  <c r="P561"/>
  <c r="BI559"/>
  <c r="BH559"/>
  <c r="BG559"/>
  <c r="BF559"/>
  <c r="T559"/>
  <c r="R559"/>
  <c r="P559"/>
  <c r="BI557"/>
  <c r="BH557"/>
  <c r="BG557"/>
  <c r="BF557"/>
  <c r="T557"/>
  <c r="R557"/>
  <c r="P557"/>
  <c r="BI552"/>
  <c r="BH552"/>
  <c r="BG552"/>
  <c r="BF552"/>
  <c r="T552"/>
  <c r="R552"/>
  <c r="P552"/>
  <c r="BI550"/>
  <c r="BH550"/>
  <c r="BG550"/>
  <c r="BF550"/>
  <c r="T550"/>
  <c r="R550"/>
  <c r="P550"/>
  <c r="BI547"/>
  <c r="BH547"/>
  <c r="BG547"/>
  <c r="BF547"/>
  <c r="T547"/>
  <c r="R547"/>
  <c r="P547"/>
  <c r="BI545"/>
  <c r="BH545"/>
  <c r="BG545"/>
  <c r="BF545"/>
  <c r="T545"/>
  <c r="R545"/>
  <c r="P545"/>
  <c r="BI542"/>
  <c r="BH542"/>
  <c r="BG542"/>
  <c r="BF542"/>
  <c r="T542"/>
  <c r="R542"/>
  <c r="P542"/>
  <c r="BI539"/>
  <c r="BH539"/>
  <c r="BG539"/>
  <c r="BF539"/>
  <c r="T539"/>
  <c r="R539"/>
  <c r="P539"/>
  <c r="BI536"/>
  <c r="BH536"/>
  <c r="BG536"/>
  <c r="BF536"/>
  <c r="T536"/>
  <c r="R536"/>
  <c r="P536"/>
  <c r="BI534"/>
  <c r="BH534"/>
  <c r="BG534"/>
  <c r="BF534"/>
  <c r="T534"/>
  <c r="R534"/>
  <c r="P534"/>
  <c r="BI533"/>
  <c r="BH533"/>
  <c r="BG533"/>
  <c r="BF533"/>
  <c r="T533"/>
  <c r="R533"/>
  <c r="P533"/>
  <c r="BI532"/>
  <c r="BH532"/>
  <c r="BG532"/>
  <c r="BF532"/>
  <c r="T532"/>
  <c r="R532"/>
  <c r="P532"/>
  <c r="BI531"/>
  <c r="BH531"/>
  <c r="BG531"/>
  <c r="BF531"/>
  <c r="T531"/>
  <c r="R531"/>
  <c r="P531"/>
  <c r="BI530"/>
  <c r="BH530"/>
  <c r="BG530"/>
  <c r="BF530"/>
  <c r="T530"/>
  <c r="R530"/>
  <c r="P530"/>
  <c r="BI529"/>
  <c r="BH529"/>
  <c r="BG529"/>
  <c r="BF529"/>
  <c r="T529"/>
  <c r="R529"/>
  <c r="P529"/>
  <c r="BI526"/>
  <c r="BH526"/>
  <c r="BG526"/>
  <c r="BF526"/>
  <c r="T526"/>
  <c r="R526"/>
  <c r="P526"/>
  <c r="BI525"/>
  <c r="BH525"/>
  <c r="BG525"/>
  <c r="BF525"/>
  <c r="T525"/>
  <c r="R525"/>
  <c r="P525"/>
  <c r="BI524"/>
  <c r="BH524"/>
  <c r="BG524"/>
  <c r="BF524"/>
  <c r="T524"/>
  <c r="R524"/>
  <c r="P524"/>
  <c r="BI523"/>
  <c r="BH523"/>
  <c r="BG523"/>
  <c r="BF523"/>
  <c r="T523"/>
  <c r="R523"/>
  <c r="P523"/>
  <c r="BI522"/>
  <c r="BH522"/>
  <c r="BG522"/>
  <c r="BF522"/>
  <c r="T522"/>
  <c r="R522"/>
  <c r="P522"/>
  <c r="BI519"/>
  <c r="BH519"/>
  <c r="BG519"/>
  <c r="BF519"/>
  <c r="T519"/>
  <c r="R519"/>
  <c r="P519"/>
  <c r="BI518"/>
  <c r="BH518"/>
  <c r="BG518"/>
  <c r="BF518"/>
  <c r="T518"/>
  <c r="R518"/>
  <c r="P518"/>
  <c r="BI517"/>
  <c r="BH517"/>
  <c r="BG517"/>
  <c r="BF517"/>
  <c r="T517"/>
  <c r="R517"/>
  <c r="P517"/>
  <c r="BI516"/>
  <c r="BH516"/>
  <c r="BG516"/>
  <c r="BF516"/>
  <c r="T516"/>
  <c r="R516"/>
  <c r="P516"/>
  <c r="BI515"/>
  <c r="BH515"/>
  <c r="BG515"/>
  <c r="BF515"/>
  <c r="T515"/>
  <c r="R515"/>
  <c r="P515"/>
  <c r="BI510"/>
  <c r="BH510"/>
  <c r="BG510"/>
  <c r="BF510"/>
  <c r="T510"/>
  <c r="R510"/>
  <c r="P510"/>
  <c r="BI507"/>
  <c r="BH507"/>
  <c r="BG507"/>
  <c r="BF507"/>
  <c r="T507"/>
  <c r="R507"/>
  <c r="P507"/>
  <c r="BI503"/>
  <c r="BH503"/>
  <c r="BG503"/>
  <c r="BF503"/>
  <c r="T503"/>
  <c r="R503"/>
  <c r="P503"/>
  <c r="BI501"/>
  <c r="BH501"/>
  <c r="BG501"/>
  <c r="BF501"/>
  <c r="T501"/>
  <c r="R501"/>
  <c r="P501"/>
  <c r="BI499"/>
  <c r="BH499"/>
  <c r="BG499"/>
  <c r="BF499"/>
  <c r="T499"/>
  <c r="R499"/>
  <c r="P499"/>
  <c r="BI497"/>
  <c r="BH497"/>
  <c r="BG497"/>
  <c r="BF497"/>
  <c r="T497"/>
  <c r="R497"/>
  <c r="P497"/>
  <c r="BI493"/>
  <c r="BH493"/>
  <c r="BG493"/>
  <c r="BF493"/>
  <c r="T493"/>
  <c r="R493"/>
  <c r="P493"/>
  <c r="BI491"/>
  <c r="BH491"/>
  <c r="BG491"/>
  <c r="BF491"/>
  <c r="T491"/>
  <c r="R491"/>
  <c r="P491"/>
  <c r="BI489"/>
  <c r="BH489"/>
  <c r="BG489"/>
  <c r="BF489"/>
  <c r="T489"/>
  <c r="R489"/>
  <c r="P489"/>
  <c r="BI487"/>
  <c r="BH487"/>
  <c r="BG487"/>
  <c r="BF487"/>
  <c r="T487"/>
  <c r="R487"/>
  <c r="P487"/>
  <c r="BI485"/>
  <c r="BH485"/>
  <c r="BG485"/>
  <c r="BF485"/>
  <c r="T485"/>
  <c r="R485"/>
  <c r="P485"/>
  <c r="BI482"/>
  <c r="BH482"/>
  <c r="BG482"/>
  <c r="BF482"/>
  <c r="T482"/>
  <c r="R482"/>
  <c r="P482"/>
  <c r="BI480"/>
  <c r="BH480"/>
  <c r="BG480"/>
  <c r="BF480"/>
  <c r="T480"/>
  <c r="R480"/>
  <c r="P480"/>
  <c r="BI477"/>
  <c r="BH477"/>
  <c r="BG477"/>
  <c r="BF477"/>
  <c r="T477"/>
  <c r="R477"/>
  <c r="P477"/>
  <c r="BI472"/>
  <c r="BH472"/>
  <c r="BG472"/>
  <c r="BF472"/>
  <c r="T472"/>
  <c r="R472"/>
  <c r="P472"/>
  <c r="BI469"/>
  <c r="BH469"/>
  <c r="BG469"/>
  <c r="BF469"/>
  <c r="T469"/>
  <c r="R469"/>
  <c r="P469"/>
  <c r="BI465"/>
  <c r="BH465"/>
  <c r="BG465"/>
  <c r="BF465"/>
  <c r="T465"/>
  <c r="R465"/>
  <c r="P465"/>
  <c r="BI462"/>
  <c r="BH462"/>
  <c r="BG462"/>
  <c r="BF462"/>
  <c r="T462"/>
  <c r="R462"/>
  <c r="P462"/>
  <c r="BI457"/>
  <c r="BH457"/>
  <c r="BG457"/>
  <c r="BF457"/>
  <c r="T457"/>
  <c r="R457"/>
  <c r="P457"/>
  <c r="BI455"/>
  <c r="BH455"/>
  <c r="BG455"/>
  <c r="BF455"/>
  <c r="T455"/>
  <c r="R455"/>
  <c r="P455"/>
  <c r="BI446"/>
  <c r="BH446"/>
  <c r="BG446"/>
  <c r="BF446"/>
  <c r="T446"/>
  <c r="R446"/>
  <c r="P446"/>
  <c r="BI443"/>
  <c r="BH443"/>
  <c r="BG443"/>
  <c r="BF443"/>
  <c r="T443"/>
  <c r="R443"/>
  <c r="P443"/>
  <c r="BI440"/>
  <c r="BH440"/>
  <c r="BG440"/>
  <c r="BF440"/>
  <c r="T440"/>
  <c r="R440"/>
  <c r="P440"/>
  <c r="BI438"/>
  <c r="BH438"/>
  <c r="BG438"/>
  <c r="BF438"/>
  <c r="T438"/>
  <c r="R438"/>
  <c r="P438"/>
  <c r="BI435"/>
  <c r="BH435"/>
  <c r="BG435"/>
  <c r="BF435"/>
  <c r="T435"/>
  <c r="R435"/>
  <c r="P435"/>
  <c r="BI428"/>
  <c r="BH428"/>
  <c r="BG428"/>
  <c r="BF428"/>
  <c r="T428"/>
  <c r="R428"/>
  <c r="P428"/>
  <c r="BI425"/>
  <c r="BH425"/>
  <c r="BG425"/>
  <c r="BF425"/>
  <c r="T425"/>
  <c r="R425"/>
  <c r="P425"/>
  <c r="BI423"/>
  <c r="BH423"/>
  <c r="BG423"/>
  <c r="BF423"/>
  <c r="T423"/>
  <c r="R423"/>
  <c r="P423"/>
  <c r="BI421"/>
  <c r="BH421"/>
  <c r="BG421"/>
  <c r="BF421"/>
  <c r="T421"/>
  <c r="R421"/>
  <c r="P421"/>
  <c r="BI412"/>
  <c r="BH412"/>
  <c r="BG412"/>
  <c r="BF412"/>
  <c r="T412"/>
  <c r="R412"/>
  <c r="P412"/>
  <c r="BI408"/>
  <c r="BH408"/>
  <c r="BG408"/>
  <c r="BF408"/>
  <c r="T408"/>
  <c r="R408"/>
  <c r="P408"/>
  <c r="BI401"/>
  <c r="BH401"/>
  <c r="BG401"/>
  <c r="BF401"/>
  <c r="T401"/>
  <c r="R401"/>
  <c r="P401"/>
  <c r="BI398"/>
  <c r="BH398"/>
  <c r="BG398"/>
  <c r="BF398"/>
  <c r="T398"/>
  <c r="R398"/>
  <c r="P398"/>
  <c r="BI394"/>
  <c r="BH394"/>
  <c r="BG394"/>
  <c r="BF394"/>
  <c r="T394"/>
  <c r="R394"/>
  <c r="P394"/>
  <c r="BI391"/>
  <c r="BH391"/>
  <c r="BG391"/>
  <c r="BF391"/>
  <c r="T391"/>
  <c r="R391"/>
  <c r="P391"/>
  <c r="BI387"/>
  <c r="BH387"/>
  <c r="BG387"/>
  <c r="BF387"/>
  <c r="T387"/>
  <c r="R387"/>
  <c r="P387"/>
  <c r="BI380"/>
  <c r="BH380"/>
  <c r="BG380"/>
  <c r="BF380"/>
  <c r="T380"/>
  <c r="R380"/>
  <c r="P380"/>
  <c r="BI377"/>
  <c r="BH377"/>
  <c r="BG377"/>
  <c r="BF377"/>
  <c r="T377"/>
  <c r="R377"/>
  <c r="P377"/>
  <c r="BI372"/>
  <c r="BH372"/>
  <c r="BG372"/>
  <c r="BF372"/>
  <c r="T372"/>
  <c r="R372"/>
  <c r="P372"/>
  <c r="BI368"/>
  <c r="BH368"/>
  <c r="BG368"/>
  <c r="BF368"/>
  <c r="T368"/>
  <c r="R368"/>
  <c r="P368"/>
  <c r="BI366"/>
  <c r="BH366"/>
  <c r="BG366"/>
  <c r="BF366"/>
  <c r="T366"/>
  <c r="R366"/>
  <c r="P366"/>
  <c r="BI362"/>
  <c r="BH362"/>
  <c r="BG362"/>
  <c r="BF362"/>
  <c r="T362"/>
  <c r="R362"/>
  <c r="P362"/>
  <c r="BI360"/>
  <c r="BH360"/>
  <c r="BG360"/>
  <c r="BF360"/>
  <c r="T360"/>
  <c r="R360"/>
  <c r="P360"/>
  <c r="BI356"/>
  <c r="BH356"/>
  <c r="BG356"/>
  <c r="BF356"/>
  <c r="T356"/>
  <c r="R356"/>
  <c r="P356"/>
  <c r="BI349"/>
  <c r="BH349"/>
  <c r="BG349"/>
  <c r="BF349"/>
  <c r="T349"/>
  <c r="R349"/>
  <c r="P349"/>
  <c r="BI347"/>
  <c r="BH347"/>
  <c r="BG347"/>
  <c r="BF347"/>
  <c r="T347"/>
  <c r="R347"/>
  <c r="P347"/>
  <c r="BI336"/>
  <c r="BH336"/>
  <c r="BG336"/>
  <c r="BF336"/>
  <c r="T336"/>
  <c r="R336"/>
  <c r="P336"/>
  <c r="BI334"/>
  <c r="BH334"/>
  <c r="BG334"/>
  <c r="BF334"/>
  <c r="T334"/>
  <c r="R334"/>
  <c r="P334"/>
  <c r="BI330"/>
  <c r="BH330"/>
  <c r="BG330"/>
  <c r="BF330"/>
  <c r="T330"/>
  <c r="R330"/>
  <c r="P330"/>
  <c r="BI328"/>
  <c r="BH328"/>
  <c r="BG328"/>
  <c r="BF328"/>
  <c r="T328"/>
  <c r="R328"/>
  <c r="P328"/>
  <c r="BI325"/>
  <c r="BH325"/>
  <c r="BG325"/>
  <c r="BF325"/>
  <c r="T325"/>
  <c r="R325"/>
  <c r="P325"/>
  <c r="BI323"/>
  <c r="BH323"/>
  <c r="BG323"/>
  <c r="BF323"/>
  <c r="T323"/>
  <c r="R323"/>
  <c r="P323"/>
  <c r="BI317"/>
  <c r="BH317"/>
  <c r="BG317"/>
  <c r="BF317"/>
  <c r="T317"/>
  <c r="R317"/>
  <c r="P317"/>
  <c r="BI315"/>
  <c r="BH315"/>
  <c r="BG315"/>
  <c r="BF315"/>
  <c r="T315"/>
  <c r="R315"/>
  <c r="P315"/>
  <c r="BI310"/>
  <c r="BH310"/>
  <c r="BG310"/>
  <c r="BF310"/>
  <c r="T310"/>
  <c r="R310"/>
  <c r="P310"/>
  <c r="BI309"/>
  <c r="BH309"/>
  <c r="BG309"/>
  <c r="BF309"/>
  <c r="T309"/>
  <c r="R309"/>
  <c r="P309"/>
  <c r="BI306"/>
  <c r="BH306"/>
  <c r="BG306"/>
  <c r="BF306"/>
  <c r="T306"/>
  <c r="R306"/>
  <c r="P306"/>
  <c r="BI303"/>
  <c r="BH303"/>
  <c r="BG303"/>
  <c r="BF303"/>
  <c r="T303"/>
  <c r="R303"/>
  <c r="P303"/>
  <c r="BI300"/>
  <c r="BH300"/>
  <c r="BG300"/>
  <c r="BF300"/>
  <c r="T300"/>
  <c r="R300"/>
  <c r="P300"/>
  <c r="BI295"/>
  <c r="BH295"/>
  <c r="BG295"/>
  <c r="BF295"/>
  <c r="T295"/>
  <c r="R295"/>
  <c r="P295"/>
  <c r="BI290"/>
  <c r="BH290"/>
  <c r="BG290"/>
  <c r="BF290"/>
  <c r="T290"/>
  <c r="R290"/>
  <c r="P290"/>
  <c r="BI287"/>
  <c r="BH287"/>
  <c r="BG287"/>
  <c r="BF287"/>
  <c r="T287"/>
  <c r="R287"/>
  <c r="P287"/>
  <c r="BI279"/>
  <c r="BH279"/>
  <c r="BG279"/>
  <c r="BF279"/>
  <c r="T279"/>
  <c r="R279"/>
  <c r="P279"/>
  <c r="BI275"/>
  <c r="BH275"/>
  <c r="BG275"/>
  <c r="BF275"/>
  <c r="T275"/>
  <c r="R275"/>
  <c r="P275"/>
  <c r="BI272"/>
  <c r="BH272"/>
  <c r="BG272"/>
  <c r="BF272"/>
  <c r="T272"/>
  <c r="R272"/>
  <c r="P272"/>
  <c r="BI270"/>
  <c r="BH270"/>
  <c r="BG270"/>
  <c r="BF270"/>
  <c r="T270"/>
  <c r="R270"/>
  <c r="P270"/>
  <c r="BI266"/>
  <c r="BH266"/>
  <c r="BG266"/>
  <c r="BF266"/>
  <c r="T266"/>
  <c r="R266"/>
  <c r="P266"/>
  <c r="BI263"/>
  <c r="BH263"/>
  <c r="BG263"/>
  <c r="BF263"/>
  <c r="T263"/>
  <c r="R263"/>
  <c r="P263"/>
  <c r="BI261"/>
  <c r="BH261"/>
  <c r="BG261"/>
  <c r="BF261"/>
  <c r="T261"/>
  <c r="R261"/>
  <c r="P261"/>
  <c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50"/>
  <c r="BH250"/>
  <c r="BG250"/>
  <c r="BF250"/>
  <c r="T250"/>
  <c r="R250"/>
  <c r="P250"/>
  <c r="BI247"/>
  <c r="BH247"/>
  <c r="BG247"/>
  <c r="BF247"/>
  <c r="T247"/>
  <c r="R247"/>
  <c r="P247"/>
  <c r="BI245"/>
  <c r="BH245"/>
  <c r="BG245"/>
  <c r="BF245"/>
  <c r="T245"/>
  <c r="R245"/>
  <c r="P245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30"/>
  <c r="BH230"/>
  <c r="BG230"/>
  <c r="BF230"/>
  <c r="T230"/>
  <c r="R230"/>
  <c r="P230"/>
  <c r="BI224"/>
  <c r="BH224"/>
  <c r="BG224"/>
  <c r="BF224"/>
  <c r="T224"/>
  <c r="R224"/>
  <c r="P224"/>
  <c r="BI222"/>
  <c r="BH222"/>
  <c r="BG222"/>
  <c r="BF222"/>
  <c r="T222"/>
  <c r="R222"/>
  <c r="P222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10"/>
  <c r="BH210"/>
  <c r="BG210"/>
  <c r="BF210"/>
  <c r="T210"/>
  <c r="R210"/>
  <c r="P210"/>
  <c r="BI208"/>
  <c r="BH208"/>
  <c r="BG208"/>
  <c r="BF208"/>
  <c r="T208"/>
  <c r="R208"/>
  <c r="P208"/>
  <c r="BI203"/>
  <c r="BH203"/>
  <c r="BG203"/>
  <c r="BF203"/>
  <c r="T203"/>
  <c r="R203"/>
  <c r="P203"/>
  <c r="BI200"/>
  <c r="BH200"/>
  <c r="BG200"/>
  <c r="BF200"/>
  <c r="T200"/>
  <c r="R200"/>
  <c r="P200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0"/>
  <c r="BH150"/>
  <c r="BG150"/>
  <c r="BF150"/>
  <c r="T150"/>
  <c r="R150"/>
  <c r="P150"/>
  <c r="BI148"/>
  <c r="BH148"/>
  <c r="BG148"/>
  <c r="BF148"/>
  <c r="T148"/>
  <c r="R148"/>
  <c r="P148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4"/>
  <c r="BH134"/>
  <c r="BG134"/>
  <c r="BF134"/>
  <c r="T134"/>
  <c r="T133"/>
  <c r="R134"/>
  <c r="R133"/>
  <c r="P134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0"/>
  <c r="BH120"/>
  <c r="BG120"/>
  <c r="BF120"/>
  <c r="T120"/>
  <c r="R120"/>
  <c r="P120"/>
  <c r="BI116"/>
  <c r="BH116"/>
  <c r="BG116"/>
  <c r="BF116"/>
  <c r="T116"/>
  <c r="R116"/>
  <c r="P116"/>
  <c r="BI114"/>
  <c r="BH114"/>
  <c r="BG114"/>
  <c r="BF114"/>
  <c r="T114"/>
  <c r="R114"/>
  <c r="P114"/>
  <c r="BI110"/>
  <c r="BH110"/>
  <c r="BG110"/>
  <c r="BF110"/>
  <c r="T110"/>
  <c r="R110"/>
  <c r="P110"/>
  <c r="F101"/>
  <c r="E99"/>
  <c r="F52"/>
  <c r="E50"/>
  <c r="J24"/>
  <c r="E24"/>
  <c r="J55"/>
  <c r="J23"/>
  <c r="J21"/>
  <c r="E21"/>
  <c r="J103"/>
  <c r="J20"/>
  <c r="J18"/>
  <c r="E18"/>
  <c r="F55"/>
  <c r="J17"/>
  <c r="J15"/>
  <c r="E15"/>
  <c r="F103"/>
  <c r="J14"/>
  <c r="J12"/>
  <c r="J101"/>
  <c r="E7"/>
  <c r="E97"/>
  <c i="2" r="J37"/>
  <c r="J36"/>
  <c i="1" r="AY55"/>
  <c i="2" r="J35"/>
  <c i="1" r="AX55"/>
  <c i="2" r="BI190"/>
  <c r="BH190"/>
  <c r="BG190"/>
  <c r="BF190"/>
  <c r="T190"/>
  <c r="R190"/>
  <c r="P190"/>
  <c r="BI188"/>
  <c r="BH188"/>
  <c r="BG188"/>
  <c r="BF188"/>
  <c r="T188"/>
  <c r="R188"/>
  <c r="P188"/>
  <c r="BI187"/>
  <c r="BH187"/>
  <c r="BG187"/>
  <c r="BF187"/>
  <c r="T187"/>
  <c r="R187"/>
  <c r="P187"/>
  <c r="BI181"/>
  <c r="BH181"/>
  <c r="BG181"/>
  <c r="BF181"/>
  <c r="T181"/>
  <c r="R181"/>
  <c r="P181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1"/>
  <c r="BH161"/>
  <c r="BG161"/>
  <c r="BF161"/>
  <c r="T161"/>
  <c r="R161"/>
  <c r="P161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6"/>
  <c r="BH136"/>
  <c r="BG136"/>
  <c r="BF136"/>
  <c r="T136"/>
  <c r="T135"/>
  <c r="R136"/>
  <c r="R135"/>
  <c r="P136"/>
  <c r="P135"/>
  <c r="BI132"/>
  <c r="BH132"/>
  <c r="BG132"/>
  <c r="BF132"/>
  <c r="T132"/>
  <c r="R132"/>
  <c r="P132"/>
  <c r="BI128"/>
  <c r="BH128"/>
  <c r="BG128"/>
  <c r="BF128"/>
  <c r="T128"/>
  <c r="R128"/>
  <c r="P128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4"/>
  <c r="BH114"/>
  <c r="BG114"/>
  <c r="BF114"/>
  <c r="T114"/>
  <c r="R114"/>
  <c r="P114"/>
  <c r="BI109"/>
  <c r="BH109"/>
  <c r="BG109"/>
  <c r="BF109"/>
  <c r="T109"/>
  <c r="R109"/>
  <c r="P109"/>
  <c r="BI103"/>
  <c r="BH103"/>
  <c r="BG103"/>
  <c r="BF103"/>
  <c r="T103"/>
  <c r="R103"/>
  <c r="P103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BI88"/>
  <c r="BH88"/>
  <c r="BG88"/>
  <c r="BF88"/>
  <c r="T88"/>
  <c r="R88"/>
  <c r="P88"/>
  <c r="F79"/>
  <c r="E77"/>
  <c r="F52"/>
  <c r="E50"/>
  <c r="J24"/>
  <c r="E24"/>
  <c r="J82"/>
  <c r="J23"/>
  <c r="J21"/>
  <c r="E21"/>
  <c r="J54"/>
  <c r="J20"/>
  <c r="J18"/>
  <c r="E18"/>
  <c r="F82"/>
  <c r="J17"/>
  <c r="J15"/>
  <c r="E15"/>
  <c r="F54"/>
  <c r="J14"/>
  <c r="J12"/>
  <c r="J52"/>
  <c r="E7"/>
  <c r="E48"/>
  <c i="1" r="L50"/>
  <c r="AM50"/>
  <c r="AM49"/>
  <c r="L49"/>
  <c r="AM47"/>
  <c r="L47"/>
  <c r="L45"/>
  <c r="L44"/>
  <c i="2" r="BK98"/>
  <c i="3" r="J525"/>
  <c r="BK550"/>
  <c r="BK150"/>
  <c r="J522"/>
  <c r="J250"/>
  <c i="4" r="BK114"/>
  <c i="5" r="J94"/>
  <c i="2" r="J92"/>
  <c i="3" r="BK534"/>
  <c r="BK349"/>
  <c r="BK446"/>
  <c r="BK524"/>
  <c r="BK366"/>
  <c i="4" r="J86"/>
  <c r="BK85"/>
  <c i="2" r="BK123"/>
  <c i="3" r="J317"/>
  <c r="BK141"/>
  <c r="BK275"/>
  <c r="BK501"/>
  <c r="BK166"/>
  <c i="4" r="J96"/>
  <c i="2" r="J172"/>
  <c i="3" r="BK120"/>
  <c r="J421"/>
  <c r="J116"/>
  <c r="BK138"/>
  <c i="4" r="J107"/>
  <c i="2" r="BK169"/>
  <c i="3" r="J487"/>
  <c r="J545"/>
  <c r="BK323"/>
  <c r="BK529"/>
  <c r="J519"/>
  <c i="4" r="J110"/>
  <c i="5" r="BK98"/>
  <c i="3" r="J366"/>
  <c r="BK368"/>
  <c r="J166"/>
  <c r="J493"/>
  <c r="BK328"/>
  <c i="4" r="J123"/>
  <c i="5" r="J86"/>
  <c i="2" r="J136"/>
  <c i="3" r="J530"/>
  <c r="J255"/>
  <c r="J266"/>
  <c r="J263"/>
  <c r="BK334"/>
  <c i="4" r="BK84"/>
  <c i="2" r="J145"/>
  <c i="3" r="J477"/>
  <c r="BK310"/>
  <c r="BK158"/>
  <c r="BK315"/>
  <c r="J334"/>
  <c i="4" r="J112"/>
  <c i="5" r="BK96"/>
  <c i="2" r="J148"/>
  <c i="3" r="J526"/>
  <c r="BK306"/>
  <c r="BK516"/>
  <c r="BK222"/>
  <c r="BK124"/>
  <c i="4" r="BK99"/>
  <c r="J105"/>
  <c i="2" r="BK190"/>
  <c i="3" r="BK522"/>
  <c r="J523"/>
  <c r="BK325"/>
  <c r="J150"/>
  <c r="J315"/>
  <c i="4" r="BK115"/>
  <c r="BK91"/>
  <c i="2" r="J175"/>
  <c i="3" r="BK497"/>
  <c r="BK362"/>
  <c r="BK156"/>
  <c r="BK110"/>
  <c i="4" r="BK107"/>
  <c i="2" r="BK181"/>
  <c r="BK128"/>
  <c i="3" r="BK330"/>
  <c r="J480"/>
  <c r="BK515"/>
  <c i="4" r="J87"/>
  <c i="2" r="J109"/>
  <c i="3" r="BK401"/>
  <c r="BK472"/>
  <c r="BK377"/>
  <c r="BK250"/>
  <c i="4" r="BK113"/>
  <c r="BK89"/>
  <c i="3" r="J491"/>
  <c r="J158"/>
  <c r="J440"/>
  <c r="BK360"/>
  <c r="J127"/>
  <c i="4" r="J97"/>
  <c r="BK83"/>
  <c i="2" r="J169"/>
  <c i="3" r="BK482"/>
  <c r="J300"/>
  <c r="J557"/>
  <c r="J472"/>
  <c r="J144"/>
  <c i="4" r="BK96"/>
  <c i="2" r="J165"/>
  <c i="3" r="J349"/>
  <c r="J499"/>
  <c r="BK561"/>
  <c r="BK545"/>
  <c r="J542"/>
  <c i="4" r="BK112"/>
  <c r="J108"/>
  <c i="2" r="J142"/>
  <c i="3" r="J531"/>
  <c r="BK525"/>
  <c r="BK526"/>
  <c i="4" r="J119"/>
  <c i="5" r="BK101"/>
  <c i="3" r="BK532"/>
  <c r="BK530"/>
  <c r="J552"/>
  <c r="J279"/>
  <c r="BK237"/>
  <c i="4" r="BK120"/>
  <c i="5" r="BK94"/>
  <c i="2" r="J88"/>
  <c i="3" r="J550"/>
  <c r="J457"/>
  <c r="J180"/>
  <c r="J156"/>
  <c i="4" r="J83"/>
  <c i="5" r="J89"/>
  <c i="3" r="BK230"/>
  <c r="J539"/>
  <c r="J380"/>
  <c r="BK559"/>
  <c r="BK210"/>
  <c i="4" r="BK100"/>
  <c i="2" r="J123"/>
  <c i="3" r="J485"/>
  <c r="J561"/>
  <c r="BK557"/>
  <c r="J438"/>
  <c r="BK295"/>
  <c r="J216"/>
  <c i="4" r="J93"/>
  <c i="3" r="BK552"/>
  <c r="J234"/>
  <c r="BK252"/>
  <c r="BK469"/>
  <c i="4" r="BK124"/>
  <c r="J124"/>
  <c i="2" r="BK177"/>
  <c i="3" r="J210"/>
  <c r="J518"/>
  <c r="J524"/>
  <c r="BK213"/>
  <c r="BK503"/>
  <c r="BK240"/>
  <c i="4" r="J91"/>
  <c i="2" r="BK175"/>
  <c r="BK165"/>
  <c i="3" r="J534"/>
  <c r="J435"/>
  <c r="BK234"/>
  <c i="4" r="J99"/>
  <c r="BK116"/>
  <c i="2" r="BK188"/>
  <c r="BK167"/>
  <c i="3" r="J222"/>
  <c r="BK183"/>
  <c r="J394"/>
  <c r="J245"/>
  <c i="4" r="BK125"/>
  <c i="2" r="BK119"/>
  <c i="3" r="BK372"/>
  <c r="J138"/>
  <c r="BK300"/>
  <c r="BK438"/>
  <c r="J303"/>
  <c i="4" r="J106"/>
  <c i="2" r="J98"/>
  <c i="3" r="BK380"/>
  <c r="J401"/>
  <c r="BK303"/>
  <c r="J162"/>
  <c i="4" r="BK90"/>
  <c r="BK94"/>
  <c i="3" r="BK519"/>
  <c r="BK489"/>
  <c r="BK542"/>
  <c r="BK462"/>
  <c r="J387"/>
  <c i="4" r="J85"/>
  <c r="BK110"/>
  <c i="2" r="BK92"/>
  <c r="J114"/>
  <c i="3" r="BK539"/>
  <c r="J497"/>
  <c r="BK510"/>
  <c r="J328"/>
  <c r="BK162"/>
  <c i="4" r="J125"/>
  <c r="J115"/>
  <c i="1" r="AS54"/>
  <c i="3" r="J252"/>
  <c r="BK408"/>
  <c i="4" r="J111"/>
  <c i="2" r="J95"/>
  <c i="3" r="BK457"/>
  <c r="BK261"/>
  <c r="J213"/>
  <c r="J423"/>
  <c r="J469"/>
  <c r="J287"/>
  <c r="J148"/>
  <c i="4" r="BK123"/>
  <c i="5" r="BK93"/>
  <c i="2" r="BK161"/>
  <c i="3" r="BK309"/>
  <c r="J208"/>
  <c r="J258"/>
  <c r="BK547"/>
  <c r="BK203"/>
  <c i="4" r="J101"/>
  <c i="2" r="J151"/>
  <c i="3" r="BK443"/>
  <c r="J114"/>
  <c r="J261"/>
  <c r="J559"/>
  <c r="J377"/>
  <c i="4" r="J122"/>
  <c i="2" r="BK142"/>
  <c r="BK187"/>
  <c i="3" r="BK425"/>
  <c r="BK518"/>
  <c r="BK517"/>
  <c r="BK336"/>
  <c i="4" r="BK105"/>
  <c i="2" r="BK109"/>
  <c i="3" r="J295"/>
  <c r="BK507"/>
  <c r="J465"/>
  <c r="BK127"/>
  <c i="4" r="BK119"/>
  <c r="BK95"/>
  <c i="2" r="J119"/>
  <c i="3" r="BK536"/>
  <c r="J330"/>
  <c r="J211"/>
  <c r="J242"/>
  <c r="BK287"/>
  <c i="4" r="BK93"/>
  <c i="5" r="BK91"/>
  <c i="2" r="BK95"/>
  <c i="3" r="J391"/>
  <c r="BK208"/>
  <c r="J186"/>
  <c r="J482"/>
  <c r="BK493"/>
  <c i="4" r="BK108"/>
  <c i="2" r="BK154"/>
  <c i="3" r="J336"/>
  <c r="BK347"/>
  <c r="BK242"/>
  <c r="J428"/>
  <c r="J120"/>
  <c i="4" r="J98"/>
  <c i="2" r="BK114"/>
  <c i="3" r="J360"/>
  <c r="BK465"/>
  <c r="J372"/>
  <c r="BK114"/>
  <c r="J368"/>
  <c i="4" r="J94"/>
  <c r="BK122"/>
  <c i="2" r="J188"/>
  <c i="3" r="BK428"/>
  <c r="J323"/>
  <c r="J309"/>
  <c r="BK412"/>
  <c r="J275"/>
  <c i="4" r="BK102"/>
  <c i="2" r="BK145"/>
  <c i="3" r="BK523"/>
  <c r="BK421"/>
  <c r="BK391"/>
  <c i="4" r="J95"/>
  <c r="J102"/>
  <c i="2" r="J121"/>
  <c i="3" r="BK477"/>
  <c r="BK216"/>
  <c r="BK394"/>
  <c r="BK200"/>
  <c r="J398"/>
  <c i="4" r="BK103"/>
  <c i="5" r="J98"/>
  <c i="2" r="BK121"/>
  <c i="3" r="BK258"/>
  <c r="J189"/>
  <c r="BK180"/>
  <c r="J272"/>
  <c i="4" r="J104"/>
  <c i="3" r="J356"/>
  <c r="BK144"/>
  <c r="J501"/>
  <c r="J306"/>
  <c r="BK255"/>
  <c i="4" r="J116"/>
  <c i="5" r="J93"/>
  <c i="2" r="BK136"/>
  <c r="BK151"/>
  <c i="3" r="BK423"/>
  <c r="BK435"/>
  <c r="J240"/>
  <c r="J170"/>
  <c r="J362"/>
  <c i="4" r="J84"/>
  <c i="5" r="BK89"/>
  <c i="3" r="J455"/>
  <c r="J154"/>
  <c r="J200"/>
  <c r="J347"/>
  <c r="J141"/>
  <c r="BK224"/>
  <c i="4" r="BK101"/>
  <c i="2" r="J167"/>
  <c r="J154"/>
  <c i="3" r="BK189"/>
  <c r="J124"/>
  <c r="BK317"/>
  <c r="BK356"/>
  <c i="4" r="J89"/>
  <c r="BK104"/>
  <c i="2" r="BK140"/>
  <c r="J103"/>
  <c i="3" r="J110"/>
  <c r="J290"/>
  <c r="J203"/>
  <c r="J310"/>
  <c r="J130"/>
  <c i="4" r="BK98"/>
  <c i="5" r="J91"/>
  <c i="2" r="J140"/>
  <c i="3" r="BK116"/>
  <c r="J230"/>
  <c r="J446"/>
  <c r="BK266"/>
  <c r="BK154"/>
  <c i="4" r="BK86"/>
  <c i="5" r="J96"/>
  <c i="2" r="J161"/>
  <c i="3" r="BK480"/>
  <c r="BK211"/>
  <c r="BK533"/>
  <c r="J183"/>
  <c i="4" r="BK109"/>
  <c i="2" r="BK148"/>
  <c r="BK88"/>
  <c i="3" r="BK148"/>
  <c r="J547"/>
  <c r="BK387"/>
  <c r="BK272"/>
  <c i="4" r="BK111"/>
  <c i="2" r="F37"/>
  <c i="3" r="J529"/>
  <c i="4" r="J100"/>
  <c r="BK87"/>
  <c i="2" r="J177"/>
  <c i="3" r="J462"/>
  <c r="J425"/>
  <c r="BK499"/>
  <c r="BK247"/>
  <c i="4" r="BK92"/>
  <c i="2" r="J190"/>
  <c r="J132"/>
  <c i="3" r="BK455"/>
  <c r="J408"/>
  <c r="BK263"/>
  <c r="J134"/>
  <c i="4" r="J103"/>
  <c r="BK97"/>
  <c i="2" r="BK172"/>
  <c i="3" r="J510"/>
  <c r="J224"/>
  <c r="J503"/>
  <c r="J489"/>
  <c r="J412"/>
  <c i="4" r="J88"/>
  <c r="BK88"/>
  <c i="5" r="J101"/>
  <c i="2" r="BK103"/>
  <c i="3" r="J270"/>
  <c r="J507"/>
  <c r="BK491"/>
  <c r="BK279"/>
  <c i="4" r="BK106"/>
  <c i="2" r="J128"/>
  <c i="3" r="J532"/>
  <c r="J247"/>
  <c r="BK290"/>
  <c r="BK170"/>
  <c i="4" r="J92"/>
  <c r="J114"/>
  <c i="2" r="J181"/>
  <c i="3" r="BK487"/>
  <c r="J533"/>
  <c r="BK485"/>
  <c r="BK398"/>
  <c i="4" r="J120"/>
  <c i="5" r="BK86"/>
  <c i="3" r="BK130"/>
  <c r="J443"/>
  <c r="BK245"/>
  <c r="BK531"/>
  <c r="J516"/>
  <c r="BK134"/>
  <c i="4" r="J109"/>
  <c i="2" r="J187"/>
  <c i="3" r="J237"/>
  <c r="J325"/>
  <c r="BK440"/>
  <c r="J515"/>
  <c r="BK270"/>
  <c i="4" r="J113"/>
  <c i="2" r="BK132"/>
  <c i="3" r="J536"/>
  <c r="J517"/>
  <c r="BK186"/>
  <c i="4" r="J90"/>
  <c i="5" l="1" r="P95"/>
  <c i="2" r="R139"/>
  <c r="P180"/>
  <c i="3" r="P109"/>
  <c r="R140"/>
  <c r="BK202"/>
  <c r="J202"/>
  <c r="J68"/>
  <c r="BK260"/>
  <c r="J260"/>
  <c r="J71"/>
  <c r="BK316"/>
  <c r="J316"/>
  <c r="J75"/>
  <c r="R379"/>
  <c r="R376"/>
  <c r="BK411"/>
  <c r="J411"/>
  <c r="J81"/>
  <c r="R468"/>
  <c r="BK535"/>
  <c r="J535"/>
  <c r="J87"/>
  <c i="4" r="P82"/>
  <c i="2" r="BK139"/>
  <c r="J139"/>
  <c r="J63"/>
  <c r="BK180"/>
  <c r="J180"/>
  <c r="J65"/>
  <c i="3" r="R115"/>
  <c r="T182"/>
  <c r="P236"/>
  <c r="T260"/>
  <c r="T289"/>
  <c r="R355"/>
  <c r="P393"/>
  <c r="T468"/>
  <c r="R535"/>
  <c i="4" r="T82"/>
  <c i="5" r="BK85"/>
  <c r="J85"/>
  <c r="J61"/>
  <c i="2" r="BK87"/>
  <c r="J87"/>
  <c r="J61"/>
  <c r="BK164"/>
  <c r="J164"/>
  <c r="J64"/>
  <c i="3" r="BK115"/>
  <c r="J115"/>
  <c r="J62"/>
  <c r="R182"/>
  <c r="T236"/>
  <c r="P269"/>
  <c r="R289"/>
  <c r="P355"/>
  <c r="P411"/>
  <c r="BK442"/>
  <c r="BK509"/>
  <c r="BK506"/>
  <c r="J506"/>
  <c r="J85"/>
  <c i="2" r="T87"/>
  <c r="T164"/>
  <c i="3" r="BK109"/>
  <c r="BK140"/>
  <c r="T202"/>
  <c r="T269"/>
  <c r="T316"/>
  <c r="BK379"/>
  <c r="J379"/>
  <c r="J78"/>
  <c r="R393"/>
  <c r="T442"/>
  <c r="T434"/>
  <c r="T509"/>
  <c r="T506"/>
  <c i="4" r="BK82"/>
  <c r="J82"/>
  <c r="J60"/>
  <c r="P121"/>
  <c i="5" r="P85"/>
  <c r="P84"/>
  <c r="P83"/>
  <c i="1" r="AU58"/>
  <c i="5" r="T95"/>
  <c i="2" r="T139"/>
  <c r="T180"/>
  <c i="3" r="R109"/>
  <c r="R108"/>
  <c r="T140"/>
  <c r="T137"/>
  <c r="P202"/>
  <c r="P260"/>
  <c r="P257"/>
  <c r="BK289"/>
  <c r="J289"/>
  <c r="J74"/>
  <c r="BK355"/>
  <c r="J355"/>
  <c r="J76"/>
  <c r="T379"/>
  <c r="T376"/>
  <c r="T393"/>
  <c r="P468"/>
  <c r="T535"/>
  <c i="4" r="R121"/>
  <c i="5" r="R85"/>
  <c i="2" r="R87"/>
  <c r="R86"/>
  <c r="R164"/>
  <c i="3" r="P115"/>
  <c r="P182"/>
  <c r="BK236"/>
  <c r="J236"/>
  <c r="J69"/>
  <c r="R260"/>
  <c r="P316"/>
  <c r="P379"/>
  <c r="P376"/>
  <c r="BK393"/>
  <c r="J393"/>
  <c r="J80"/>
  <c r="BK468"/>
  <c r="J468"/>
  <c r="J84"/>
  <c r="R509"/>
  <c r="R506"/>
  <c i="4" r="T121"/>
  <c i="5" r="BK95"/>
  <c r="J95"/>
  <c r="J62"/>
  <c i="2" r="P87"/>
  <c r="P164"/>
  <c i="3" r="T109"/>
  <c r="P140"/>
  <c r="P137"/>
  <c r="R202"/>
  <c r="R269"/>
  <c r="P289"/>
  <c r="P278"/>
  <c r="T355"/>
  <c r="R411"/>
  <c r="R442"/>
  <c r="R434"/>
  <c r="P535"/>
  <c i="4" r="R82"/>
  <c r="R81"/>
  <c i="5" r="T85"/>
  <c r="T84"/>
  <c r="T83"/>
  <c i="2" r="P139"/>
  <c r="R180"/>
  <c i="3" r="T115"/>
  <c r="BK182"/>
  <c r="J182"/>
  <c r="J67"/>
  <c r="R236"/>
  <c r="BK269"/>
  <c r="J269"/>
  <c r="J72"/>
  <c r="R316"/>
  <c r="T411"/>
  <c r="P442"/>
  <c r="P434"/>
  <c r="P509"/>
  <c r="P506"/>
  <c i="4" r="BK121"/>
  <c r="J121"/>
  <c r="J61"/>
  <c i="5" r="R95"/>
  <c i="3" r="BK278"/>
  <c r="J278"/>
  <c r="J73"/>
  <c r="BK133"/>
  <c r="J133"/>
  <c r="J63"/>
  <c r="BK376"/>
  <c r="J376"/>
  <c r="J77"/>
  <c i="5" r="BK100"/>
  <c r="J100"/>
  <c r="J63"/>
  <c i="2" r="BK135"/>
  <c r="J135"/>
  <c r="J62"/>
  <c i="3" r="BK257"/>
  <c r="J257"/>
  <c r="J70"/>
  <c i="4" r="BK81"/>
  <c r="J81"/>
  <c r="J59"/>
  <c i="5" r="F54"/>
  <c r="J55"/>
  <c r="J79"/>
  <c r="E73"/>
  <c r="BE91"/>
  <c r="BE94"/>
  <c r="F55"/>
  <c r="BE93"/>
  <c r="BE96"/>
  <c r="J52"/>
  <c r="BE86"/>
  <c r="BE98"/>
  <c r="BE101"/>
  <c r="BE89"/>
  <c i="3" r="J140"/>
  <c r="J66"/>
  <c r="J509"/>
  <c r="J86"/>
  <c i="4" r="J55"/>
  <c r="BE98"/>
  <c r="BE99"/>
  <c r="BE100"/>
  <c r="BE101"/>
  <c r="BE102"/>
  <c r="BE103"/>
  <c r="BE104"/>
  <c r="BE107"/>
  <c r="BE119"/>
  <c r="BE120"/>
  <c r="BE125"/>
  <c r="F54"/>
  <c r="J52"/>
  <c r="BE86"/>
  <c r="BE105"/>
  <c r="BE106"/>
  <c r="BE111"/>
  <c r="BE114"/>
  <c r="BE124"/>
  <c r="BE122"/>
  <c i="3" r="J109"/>
  <c r="J61"/>
  <c r="J442"/>
  <c r="J83"/>
  <c i="4" r="F55"/>
  <c r="J77"/>
  <c r="BE83"/>
  <c r="BE84"/>
  <c r="BE85"/>
  <c r="BE109"/>
  <c r="BE110"/>
  <c i="3" r="BK390"/>
  <c r="J390"/>
  <c r="J79"/>
  <c i="4" r="E71"/>
  <c r="BE87"/>
  <c r="BE88"/>
  <c r="BE89"/>
  <c r="BE90"/>
  <c r="BE91"/>
  <c r="BE92"/>
  <c r="BE93"/>
  <c r="BE94"/>
  <c r="BE95"/>
  <c r="BE96"/>
  <c r="BE97"/>
  <c r="BE108"/>
  <c r="BE112"/>
  <c r="BE113"/>
  <c r="BE115"/>
  <c r="BE116"/>
  <c r="BE123"/>
  <c i="3" r="E48"/>
  <c r="F54"/>
  <c r="BE120"/>
  <c r="BE127"/>
  <c r="BE150"/>
  <c r="BE158"/>
  <c r="BE180"/>
  <c r="BE183"/>
  <c r="BE189"/>
  <c r="BE200"/>
  <c r="BE234"/>
  <c r="BE252"/>
  <c r="BE255"/>
  <c r="BE266"/>
  <c r="BE295"/>
  <c r="BE306"/>
  <c r="BE317"/>
  <c r="BE325"/>
  <c r="BE366"/>
  <c r="BE517"/>
  <c r="BE114"/>
  <c r="BE213"/>
  <c r="BE242"/>
  <c r="BE245"/>
  <c r="BE309"/>
  <c r="BE323"/>
  <c r="BE347"/>
  <c r="BE391"/>
  <c r="BE394"/>
  <c r="BE401"/>
  <c r="BE425"/>
  <c r="BE428"/>
  <c r="BE472"/>
  <c r="BE477"/>
  <c r="BE480"/>
  <c r="BE482"/>
  <c r="BE485"/>
  <c r="BE525"/>
  <c r="F104"/>
  <c r="BE210"/>
  <c r="BE224"/>
  <c r="BE270"/>
  <c r="BE328"/>
  <c r="BE349"/>
  <c r="BE440"/>
  <c r="BE446"/>
  <c r="BE455"/>
  <c r="BE457"/>
  <c r="BE534"/>
  <c r="BE536"/>
  <c r="BE542"/>
  <c r="J54"/>
  <c r="J104"/>
  <c r="BE124"/>
  <c r="BE162"/>
  <c r="BE247"/>
  <c r="BE356"/>
  <c r="BE362"/>
  <c r="BE408"/>
  <c r="BE443"/>
  <c r="BE462"/>
  <c r="BE487"/>
  <c r="BE489"/>
  <c r="BE491"/>
  <c r="BE501"/>
  <c r="BE507"/>
  <c r="BE519"/>
  <c r="BE522"/>
  <c r="BE523"/>
  <c r="BE524"/>
  <c r="BE530"/>
  <c r="BE531"/>
  <c r="BE532"/>
  <c r="BE539"/>
  <c r="BE545"/>
  <c r="BE110"/>
  <c r="BE130"/>
  <c r="BE138"/>
  <c r="BE144"/>
  <c r="BE154"/>
  <c r="BE170"/>
  <c r="BE208"/>
  <c r="BE216"/>
  <c r="BE230"/>
  <c r="BE275"/>
  <c r="BE303"/>
  <c r="BE336"/>
  <c r="BE377"/>
  <c r="BE398"/>
  <c r="BE412"/>
  <c r="BE421"/>
  <c r="BE423"/>
  <c r="BE469"/>
  <c r="BE547"/>
  <c r="BE550"/>
  <c r="BE552"/>
  <c i="2" r="BK86"/>
  <c r="J86"/>
  <c r="J60"/>
  <c i="3" r="J52"/>
  <c r="BE116"/>
  <c r="BE134"/>
  <c r="BE222"/>
  <c r="BE237"/>
  <c r="BE240"/>
  <c r="BE258"/>
  <c r="BE279"/>
  <c r="BE315"/>
  <c r="BE330"/>
  <c r="BE380"/>
  <c r="BE387"/>
  <c r="BE503"/>
  <c r="BE526"/>
  <c r="BE529"/>
  <c r="BE533"/>
  <c r="BE561"/>
  <c r="BE156"/>
  <c r="BE166"/>
  <c r="BE186"/>
  <c r="BE203"/>
  <c r="BE211"/>
  <c r="BE250"/>
  <c r="BE263"/>
  <c r="BE272"/>
  <c r="BE287"/>
  <c r="BE290"/>
  <c r="BE300"/>
  <c r="BE310"/>
  <c r="BE360"/>
  <c r="BE372"/>
  <c r="BE435"/>
  <c r="BE438"/>
  <c r="BE465"/>
  <c r="BE510"/>
  <c r="BE515"/>
  <c r="BE516"/>
  <c r="BE518"/>
  <c r="BE557"/>
  <c r="BE559"/>
  <c r="BE141"/>
  <c r="BE148"/>
  <c r="BE261"/>
  <c r="BE334"/>
  <c r="BE368"/>
  <c r="BE493"/>
  <c r="BE497"/>
  <c r="BE499"/>
  <c i="2" r="E75"/>
  <c r="J81"/>
  <c r="BE92"/>
  <c r="BE95"/>
  <c r="BE114"/>
  <c r="BE121"/>
  <c r="BE123"/>
  <c r="BE145"/>
  <c r="BE148"/>
  <c r="BE161"/>
  <c r="BE172"/>
  <c r="BE175"/>
  <c r="BE140"/>
  <c r="BE187"/>
  <c r="F55"/>
  <c r="F81"/>
  <c r="BE98"/>
  <c r="BE109"/>
  <c r="BE119"/>
  <c r="BE132"/>
  <c r="BE181"/>
  <c r="J79"/>
  <c r="BE103"/>
  <c r="BE142"/>
  <c r="BE151"/>
  <c r="BE154"/>
  <c r="BE169"/>
  <c r="J55"/>
  <c r="BE136"/>
  <c r="BE188"/>
  <c r="BE190"/>
  <c r="BE88"/>
  <c r="BE128"/>
  <c r="BE165"/>
  <c r="BE167"/>
  <c r="BE177"/>
  <c i="1" r="BD55"/>
  <c i="2" r="F35"/>
  <c i="1" r="BB55"/>
  <c i="2" r="F36"/>
  <c i="1" r="BC55"/>
  <c i="3" r="F36"/>
  <c i="1" r="BC56"/>
  <c i="4" r="F34"/>
  <c i="1" r="BA57"/>
  <c i="5" r="F36"/>
  <c i="1" r="BC58"/>
  <c i="5" r="J34"/>
  <c i="1" r="AW58"/>
  <c i="5" r="F34"/>
  <c i="1" r="BA58"/>
  <c i="3" r="F37"/>
  <c i="1" r="BD56"/>
  <c i="2" r="J34"/>
  <c i="1" r="AW55"/>
  <c i="4" r="F36"/>
  <c i="1" r="BC57"/>
  <c i="2" r="F34"/>
  <c i="1" r="BA55"/>
  <c i="4" r="F35"/>
  <c i="1" r="BB57"/>
  <c i="3" r="J34"/>
  <c i="1" r="AW56"/>
  <c i="4" r="F37"/>
  <c i="1" r="BD57"/>
  <c i="3" r="F34"/>
  <c i="1" r="BA56"/>
  <c i="4" r="J34"/>
  <c i="1" r="AW57"/>
  <c i="5" r="F37"/>
  <c i="1" r="BD58"/>
  <c i="5" r="F35"/>
  <c i="1" r="BB58"/>
  <c i="3" r="F35"/>
  <c i="1" r="BB56"/>
  <c i="3" l="1" r="T390"/>
  <c r="P390"/>
  <c r="P136"/>
  <c r="BK108"/>
  <c r="J108"/>
  <c r="J60"/>
  <c i="4" r="T81"/>
  <c i="2" r="R85"/>
  <c i="3" r="R390"/>
  <c r="T257"/>
  <c i="5" r="R84"/>
  <c r="R83"/>
  <c i="3" r="BK137"/>
  <c r="J137"/>
  <c r="J65"/>
  <c i="2" r="P86"/>
  <c r="P85"/>
  <c i="1" r="AU55"/>
  <c i="2" r="T86"/>
  <c r="T85"/>
  <c i="4" r="P81"/>
  <c i="1" r="AU57"/>
  <c i="3" r="R137"/>
  <c r="T108"/>
  <c r="R257"/>
  <c r="R278"/>
  <c r="T278"/>
  <c r="BK434"/>
  <c r="J434"/>
  <c r="J82"/>
  <c r="P108"/>
  <c i="5" r="BK84"/>
  <c r="BK83"/>
  <c r="J83"/>
  <c r="J59"/>
  <c i="3" r="BK136"/>
  <c r="J136"/>
  <c r="J64"/>
  <c i="2" r="BK85"/>
  <c r="J85"/>
  <c r="J59"/>
  <c i="5" r="J33"/>
  <c i="1" r="AV58"/>
  <c r="AT58"/>
  <c r="BA54"/>
  <c r="W30"/>
  <c r="BC54"/>
  <c r="W32"/>
  <c i="4" r="J30"/>
  <c i="1" r="AG57"/>
  <c i="2" r="F33"/>
  <c i="1" r="AZ55"/>
  <c i="5" r="F33"/>
  <c i="1" r="AZ58"/>
  <c i="3" r="F33"/>
  <c i="1" r="AZ56"/>
  <c i="3" r="J33"/>
  <c i="1" r="AV56"/>
  <c r="AT56"/>
  <c i="2" r="J33"/>
  <c i="1" r="AV55"/>
  <c r="AT55"/>
  <c r="BB54"/>
  <c r="W31"/>
  <c r="BD54"/>
  <c r="W33"/>
  <c i="4" r="J33"/>
  <c i="1" r="AV57"/>
  <c r="AT57"/>
  <c i="4" r="F33"/>
  <c i="1" r="AZ57"/>
  <c i="3" l="1" r="R136"/>
  <c r="R107"/>
  <c r="T136"/>
  <c r="T107"/>
  <c r="P107"/>
  <c i="1" r="AU56"/>
  <c i="5" r="J84"/>
  <c r="J60"/>
  <c i="1" r="AN57"/>
  <c i="4" r="J39"/>
  <c i="3" r="BK107"/>
  <c r="J107"/>
  <c r="J59"/>
  <c i="1" r="AU54"/>
  <c r="AX54"/>
  <c i="5" r="J30"/>
  <c i="1" r="AG58"/>
  <c r="AZ54"/>
  <c r="W29"/>
  <c r="AW54"/>
  <c r="AK30"/>
  <c i="2" r="J30"/>
  <c i="1" r="AG55"/>
  <c r="AY54"/>
  <c i="5" l="1" r="J39"/>
  <c i="2" r="J39"/>
  <c i="1" r="AN55"/>
  <c r="AN58"/>
  <c i="3" r="J30"/>
  <c i="1" r="AG56"/>
  <c r="AN56"/>
  <c r="AV54"/>
  <c r="AK29"/>
  <c i="3" l="1" r="J39"/>
  <c i="1" r="AG54"/>
  <c r="AK26"/>
  <c r="AT54"/>
  <c l="1"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<sst xmlns="http://schemas.openxmlformats.org/spreadsheetml/2006/main">
  <si>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</si>
  <si>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</si>
  <si>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</si>
  <si>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</si>
  <si>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</si>
  <si>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{b3186157-8aeb-4224-9d2b-e4f35d02ec85}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</si>
  <si>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</si>
  <si>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</si>
  <si>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</si>
  <si>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</si>
  <si>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</si>
  <si>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</si>
  <si>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</si>
  <si>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</si>
  <si>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</si>
  <si>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roz26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</si>
  <si>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</si>
  <si>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</si>
  <si>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střechy Ekocentrum Lipka</t>
  </si>
  <si>
    <t>KSO:</t>
  </si>
  <si>
    <t>CC-CZ:</t>
  </si>
  <si>
    <t>Místo:</t>
  </si>
  <si>
    <t xml:space="preserve"> </t>
  </si>
  <si>
    <t>Datum:</t>
  </si>
  <si>
    <t>1. 3. 2025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</si>
  <si>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</si>
  <si>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</si>
  <si>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</si>
  <si>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</si>
  <si>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</si>
  <si>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</si>
  <si>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</si>
  <si>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</si>
  <si>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</si>
  <si>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</si>
  <si>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</si>
  <si>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</si>
  <si>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</si>
  <si>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</si>
  <si>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</si>
  <si>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</si>
  <si>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</si>
  <si>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</si>
  <si>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</si>
  <si>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</si>
  <si>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</si>
  <si>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</si>
  <si>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</si>
  <si>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</si>
  <si>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</si>
  <si>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</si>
  <si>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</si>
  <si>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</si>
  <si>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</si>
  <si>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</si>
  <si>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</si>
  <si>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</si>
  <si>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</si>
  <si>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</si>
  <si>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</si>
  <si>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</si>
  <si>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</si>
  <si>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</si>
  <si>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</si>
  <si>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</si>
  <si>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</si>
  <si>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</si>
  <si>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</si>
  <si>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</si>
  <si>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</si>
  <si>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</si>
  <si>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</si>
  <si>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</si>
  <si>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</si>
  <si>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</si>
  <si>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Bourací práce</t>
  </si>
  <si>
    <t>STA</t>
  </si>
  <si>
    <t>{6d863c51-dea0-4060-a0b5-71cee0da3411}</t>
  </si>
  <si>
    <t>2</t>
  </si>
  <si>
    <t>Nová konstrukce střechy</t>
  </si>
  <si>
    <t>{67f0b72d-fc70-4206-878b-c33a833a887d}</t>
  </si>
  <si>
    <t>3</t>
  </si>
  <si>
    <t>Bleskosvod</t>
  </si>
  <si>
    <t>{46447d04-e6de-4a37-9f88-ca9c057cd05f}</t>
  </si>
  <si>
    <t>5</t>
  </si>
  <si>
    <t>Vedlejší náklady</t>
  </si>
  <si>
    <t>{42fb0fb6-6790-44d5-9bc7-9e9360b2b834}</t>
  </si>
  <si>
    <t>střecha</t>
  </si>
  <si>
    <t>Plocha střechy k demolici</t>
  </si>
  <si>
    <t>m2</t>
  </si>
  <si>
    <t>151,803</t>
  </si>
  <si>
    <t>střecha2</t>
  </si>
  <si>
    <t xml:space="preserve">Plocha ploché střechy k demolici </t>
  </si>
  <si>
    <t>9,077</t>
  </si>
  <si>
    <t>KRYCÍ LIST SOUPISU PRACÍ</t>
  </si>
  <si>
    <t>střecha2_1</t>
  </si>
  <si>
    <t>86,906</t>
  </si>
  <si>
    <t>Objekt:</t>
  </si>
  <si>
    <t>1 - Bourací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</si>
  <si>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</si>
  <si>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</si>
  <si>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</si>
  <si>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</si>
  <si>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</si>
  <si>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961 - Střecha</t>
  </si>
  <si>
    <t xml:space="preserve">    965 - Omítky, podhledy</t>
  </si>
  <si>
    <t xml:space="preserve">    966 - Ostatní drobné kce</t>
  </si>
  <si>
    <t xml:space="preserve">    997 - Přesun sutě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</si>
  <si>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</si>
  <si>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</si>
  <si>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</si>
  <si>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</si>
  <si>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</si>
  <si>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</si>
  <si>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</si>
  <si>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</si>
  <si>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</si>
  <si>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</si>
  <si>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</si>
  <si>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</si>
  <si>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</si>
  <si>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</si>
  <si>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</si>
  <si>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</si>
  <si>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</si>
  <si>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961</t>
  </si>
  <si>
    <t>Střecha</t>
  </si>
  <si>
    <t>K</t>
  </si>
  <si>
    <t>765111807</t>
  </si>
  <si>
    <t>Demontáž krytiny keramické drážkové, sklonu do 30° se zvětralou maltou k dalšímu použití</t>
  </si>
  <si>
    <t>CS ÚRS 2025 01</t>
  </si>
  <si>
    <t>16</t>
  </si>
  <si>
    <t>-821170859</t>
  </si>
  <si>
    <t>Online PSC</t>
  </si>
  <si>
    <t>https://podminky.urs.cz/item/CS_URS_2025_01/765111807</t>
  </si>
  <si>
    <t>P</t>
  </si>
  <si>
    <t xml:space="preserve">Poznámka k položce:_x000d_
redukovaná hmotnosti suti - tašky ponechány na stavbě, uvažováno pouze s úlomky, maltou aj. </t>
  </si>
  <si>
    <t>VV</t>
  </si>
  <si>
    <t>765111867</t>
  </si>
  <si>
    <t>Demontáž krytiny keramické hřebenů a nároží, sklonu do 30° z hřebenáčů se zvětralou maltou k dalšímu použití</t>
  </si>
  <si>
    <t>m</t>
  </si>
  <si>
    <t>431498431</t>
  </si>
  <si>
    <t>https://podminky.urs.cz/item/CS_URS_2025_01/765111867</t>
  </si>
  <si>
    <t>18</t>
  </si>
  <si>
    <t>762342811</t>
  </si>
  <si>
    <t>Demontáž bednění a laťování laťování střech sklonu do 60° se všemi nadstřešními konstrukcemi, z latí průřezové plochy do 25 cm2 při osové vzdálenosti do 0,22 m</t>
  </si>
  <si>
    <t>1321870961</t>
  </si>
  <si>
    <t>https://podminky.urs.cz/item/CS_URS_2025_01/762342811</t>
  </si>
  <si>
    <t>"latě"střecha</t>
  </si>
  <si>
    <t>4</t>
  </si>
  <si>
    <t>762342813</t>
  </si>
  <si>
    <t>Demontáž bednění a laťování laťování střech sklonu do 60° se všemi nadstřešními konstrukcemi, z latí průřezové plochy do 25 cm2 při osové vzdálenosti přes 0,50 m</t>
  </si>
  <si>
    <t>828851816</t>
  </si>
  <si>
    <t>https://podminky.urs.cz/item/CS_URS_2025_01/762342813</t>
  </si>
  <si>
    <t>"kontralatě"střecha</t>
  </si>
  <si>
    <t>"rošt mezi Xps"střecha</t>
  </si>
  <si>
    <t>Součet</t>
  </si>
  <si>
    <t>762341811</t>
  </si>
  <si>
    <t>Demontáž bednění a laťování bednění střech rovných, obloukových, sklonu do 60° se všemi nadstřešními konstrukcemi z prken hrubých, hoblovaných tl. do 32 mm</t>
  </si>
  <si>
    <t>554378579</t>
  </si>
  <si>
    <t>https://podminky.urs.cz/item/CS_URS_2025_01/762341811</t>
  </si>
  <si>
    <t>"skladba S1"střecha</t>
  </si>
  <si>
    <t>"skladba S2"střecha2</t>
  </si>
  <si>
    <t>"skladba S3"střecha2_1*2</t>
  </si>
  <si>
    <t>6</t>
  </si>
  <si>
    <t>765191901</t>
  </si>
  <si>
    <t>Demontáž pojistné hydroizolační fólie kladené ve sklonu do 30°</t>
  </si>
  <si>
    <t>-1462718548</t>
  </si>
  <si>
    <t>https://podminky.urs.cz/item/CS_URS_2025_01/765191901</t>
  </si>
  <si>
    <t>"poistná HI z dif. folie"střecha</t>
  </si>
  <si>
    <t>"poistná HI ALPE folie"střecha</t>
  </si>
  <si>
    <t>7</t>
  </si>
  <si>
    <t>713151821</t>
  </si>
  <si>
    <t>Odstranění tepelné izolace střech šikmých nebo nadstřešních částí z rohoží, pásů, dílců, desek, bloků mezi krokve nebo pod krokve volně položených z polystyrenu suchého, tloušťka izolace do 100 mm</t>
  </si>
  <si>
    <t>2062151809</t>
  </si>
  <si>
    <t>https://podminky.urs.cz/item/CS_URS_2025_01/713151821</t>
  </si>
  <si>
    <t>"skladba S3"střecha2_1</t>
  </si>
  <si>
    <t>8</t>
  </si>
  <si>
    <t>765192811</t>
  </si>
  <si>
    <t>Demontáž střešního výlezu jakékoliv plochy</t>
  </si>
  <si>
    <t>kus</t>
  </si>
  <si>
    <t>-349361463</t>
  </si>
  <si>
    <t>https://podminky.urs.cz/item/CS_URS_2025_01/765192811</t>
  </si>
  <si>
    <t>9</t>
  </si>
  <si>
    <t>766674810</t>
  </si>
  <si>
    <t>Demontáž střešních oken na krytině hladké a drážkové, sklonu do 30°</t>
  </si>
  <si>
    <t>-2096763886</t>
  </si>
  <si>
    <t>https://podminky.urs.cz/item/CS_URS_2025_01/766674810</t>
  </si>
  <si>
    <t>10</t>
  </si>
  <si>
    <t>712340832</t>
  </si>
  <si>
    <t>Odstranění povlakové krytiny střech plochých do 10° z přitavených pásů NAIP v plné ploše dvouvrstvé</t>
  </si>
  <si>
    <t>673171649</t>
  </si>
  <si>
    <t>https://podminky.urs.cz/item/CS_URS_2025_01/712340832</t>
  </si>
  <si>
    <t>11</t>
  </si>
  <si>
    <t>K001</t>
  </si>
  <si>
    <t>Demontáž textílie</t>
  </si>
  <si>
    <t>vlastní</t>
  </si>
  <si>
    <t>-1675201636</t>
  </si>
  <si>
    <t>762361810</t>
  </si>
  <si>
    <t>Demontáž spádových klínů pro rovné střechy připojených na nosnou konstrukci z prken, fošen, průřezové plochy do 120 cm2</t>
  </si>
  <si>
    <t>71402508</t>
  </si>
  <si>
    <t>https://podminky.urs.cz/item/CS_URS_2025_01/762361810</t>
  </si>
  <si>
    <t>"skladba S3"střecha2_1*1,8</t>
  </si>
  <si>
    <t>965</t>
  </si>
  <si>
    <t>Omítky, podhledy</t>
  </si>
  <si>
    <t>13</t>
  </si>
  <si>
    <t>762343811</t>
  </si>
  <si>
    <t>Demontáž bednění a laťování bednění okapů a štítových říms, včetně kostry, krajnice a závětrného prkna, pevných žaluzií a bednění z dílců, z prken hrubých, hoblovaných tl. do 32 mm</t>
  </si>
  <si>
    <t>-636397048</t>
  </si>
  <si>
    <t>https://podminky.urs.cz/item/CS_URS_2025_01/762343811</t>
  </si>
  <si>
    <t>"demontáž střešního podhledu"(0,15+0,45)*(16,925+2,93+2,8)</t>
  </si>
  <si>
    <t>966</t>
  </si>
  <si>
    <t>Ostatní drobné kce</t>
  </si>
  <si>
    <t>14</t>
  </si>
  <si>
    <t>764002841</t>
  </si>
  <si>
    <t>Demontáž klempířských konstrukcí oplechování horních ploch zdí a nadezdívek do suti</t>
  </si>
  <si>
    <t>1299714218</t>
  </si>
  <si>
    <t>https://podminky.urs.cz/item/CS_URS_2025_01/764002841</t>
  </si>
  <si>
    <t>15</t>
  </si>
  <si>
    <t>764002801</t>
  </si>
  <si>
    <t>Demontáž klempířských konstrukcí závětrné lišty do suti</t>
  </si>
  <si>
    <t>2082046234</t>
  </si>
  <si>
    <t>https://podminky.urs.cz/item/CS_URS_2025_01/764002801</t>
  </si>
  <si>
    <t>(14,411+13,925)/cos(25)</t>
  </si>
  <si>
    <t>764004801</t>
  </si>
  <si>
    <t>Demontáž klempířských konstrukcí žlabu podokapního do suti</t>
  </si>
  <si>
    <t>1768261443</t>
  </si>
  <si>
    <t>https://podminky.urs.cz/item/CS_URS_2025_01/764004801</t>
  </si>
  <si>
    <t>2,93+2,8+2*4,84+16,925+5,16+2,785</t>
  </si>
  <si>
    <t>17</t>
  </si>
  <si>
    <t>764004861</t>
  </si>
  <si>
    <t>Demontáž klempířských konstrukcí svodu do suti</t>
  </si>
  <si>
    <t>-2082654315</t>
  </si>
  <si>
    <t>https://podminky.urs.cz/item/CS_URS_2025_01/764004861</t>
  </si>
  <si>
    <t>"napojení"8*1,0</t>
  </si>
  <si>
    <t>764002833</t>
  </si>
  <si>
    <t>Demontáž klempířských konstrukcí sněhového zachytávače průběžného k dalšímu použití</t>
  </si>
  <si>
    <t>-60386418</t>
  </si>
  <si>
    <t>https://podminky.urs.cz/item/CS_URS_2025_01/764002833</t>
  </si>
  <si>
    <t>"SZ 1"27</t>
  </si>
  <si>
    <t>19</t>
  </si>
  <si>
    <t>763231821</t>
  </si>
  <si>
    <t>Demontáž podhledu ze sádrovláknitých desek s nosnou konstrukcí z ocelových profilů, opláštění jednoduché</t>
  </si>
  <si>
    <t>-1842379210</t>
  </si>
  <si>
    <t>https://podminky.urs.cz/item/CS_URS_2025_01/763231821</t>
  </si>
  <si>
    <t>"ostění střešních oken"</t>
  </si>
  <si>
    <t>2*(0,78+1,4)*0,5</t>
  </si>
  <si>
    <t>2*(0,78+1,2)*0,5</t>
  </si>
  <si>
    <t>3*(0,78+2,3)*0,5</t>
  </si>
  <si>
    <t>20</t>
  </si>
  <si>
    <t>HZS1292</t>
  </si>
  <si>
    <t>Hodinové zúčtovací sazby profesí HSV zemní a pomocné práce stavební dělník</t>
  </si>
  <si>
    <t>hod</t>
  </si>
  <si>
    <t>163233984</t>
  </si>
  <si>
    <t>https://podminky.urs.cz/item/CS_URS_2025_01/HZS1292</t>
  </si>
  <si>
    <t>"drobné neuvedené kce"8</t>
  </si>
  <si>
    <t>997</t>
  </si>
  <si>
    <t>Přesun sutě</t>
  </si>
  <si>
    <t>997013152</t>
  </si>
  <si>
    <t>Vnitrostaveništní doprava suti a vybouraných hmot vodorovně do 50 m svisle s omezením mechanizace pro budovy a haly výšky přes 6 do 9 m</t>
  </si>
  <si>
    <t>t</t>
  </si>
  <si>
    <t>2120562883</t>
  </si>
  <si>
    <t>https://podminky.urs.cz/item/CS_URS_2025_01/997013152</t>
  </si>
  <si>
    <t>22</t>
  </si>
  <si>
    <t>997013501</t>
  </si>
  <si>
    <t>Odvoz suti a vybouraných hmot na skládku nebo meziskládku se složením, na vzdálenost do 1 km</t>
  </si>
  <si>
    <t>562743823</t>
  </si>
  <si>
    <t>https://podminky.urs.cz/item/CS_URS_2025_01/997013501</t>
  </si>
  <si>
    <t>23</t>
  </si>
  <si>
    <t>997013509</t>
  </si>
  <si>
    <t>Odvoz suti a vybouraných hmot na skládku nebo meziskládku se složením, na vzdálenost Příplatek k ceně za každý další i započatý 1 km přes 1 km</t>
  </si>
  <si>
    <t>-522706445</t>
  </si>
  <si>
    <t>https://podminky.urs.cz/item/CS_URS_2025_01/997013509</t>
  </si>
  <si>
    <t>11,168*24 'Přepočtené koeficientem množství</t>
  </si>
  <si>
    <t>24</t>
  </si>
  <si>
    <t>997013631</t>
  </si>
  <si>
    <t>Poplatek za uložení stavebního odpadu na skládce (skládkovné) směsného stavebního a demoličního zatříděného do Katalogu odpadů pod kódem 17 09 04</t>
  </si>
  <si>
    <t>1891386703</t>
  </si>
  <si>
    <t>https://podminky.urs.cz/item/CS_URS_2025_01/997013631</t>
  </si>
  <si>
    <t>11,16-8-0,6</t>
  </si>
  <si>
    <t>25</t>
  </si>
  <si>
    <t>997013814</t>
  </si>
  <si>
    <t>Poplatek za uložení stavebního odpadu na skládce (skládkovné) z izolačních materiálů zatříděného do Katalogu odpadů pod kódem 17 06 04</t>
  </si>
  <si>
    <t>-1996805556</t>
  </si>
  <si>
    <t>https://podminky.urs.cz/item/CS_URS_2025_01/997013814</t>
  </si>
  <si>
    <t>26</t>
  </si>
  <si>
    <t>997013811</t>
  </si>
  <si>
    <t>Poplatek za uložení stavebního odpadu na skládce (skládkovné) dřevěného zatříděného do Katalogu odpadů pod kódem 17 02 01</t>
  </si>
  <si>
    <t>1331839973</t>
  </si>
  <si>
    <t>https://podminky.urs.cz/item/CS_URS_2025_01/997013811</t>
  </si>
  <si>
    <t>OST</t>
  </si>
  <si>
    <t>Ostatní</t>
  </si>
  <si>
    <t>27</t>
  </si>
  <si>
    <t>765192001</t>
  </si>
  <si>
    <t>Nouzové zakrytí střechy plachtou</t>
  </si>
  <si>
    <t>653823046</t>
  </si>
  <si>
    <t>https://podminky.urs.cz/item/CS_URS_2025_01/765192001</t>
  </si>
  <si>
    <t>28</t>
  </si>
  <si>
    <t>K002</t>
  </si>
  <si>
    <t>Dočasné složení a uskladnění střešních tašek na staveništi, nebo odvoz a opětovné přivezení, vč. uskladnění na jiném místě" vč. případného přesunu hmot</t>
  </si>
  <si>
    <t>kpl</t>
  </si>
  <si>
    <t>-1869240633</t>
  </si>
  <si>
    <t>29</t>
  </si>
  <si>
    <t>K003</t>
  </si>
  <si>
    <t>Očistění a označení rozebírané střešní krytiny</t>
  </si>
  <si>
    <t>715789632</t>
  </si>
  <si>
    <t>30</t>
  </si>
  <si>
    <t>K004</t>
  </si>
  <si>
    <t>Snesení střešní krytiny pro další použití</t>
  </si>
  <si>
    <t>-1553216425</t>
  </si>
  <si>
    <t>lešení</t>
  </si>
  <si>
    <t>Plocha lešení</t>
  </si>
  <si>
    <t>480,805</t>
  </si>
  <si>
    <t>plochá1</t>
  </si>
  <si>
    <t>Plocha ploché střechy</t>
  </si>
  <si>
    <t>97,881</t>
  </si>
  <si>
    <t>plochá12</t>
  </si>
  <si>
    <t>Délka ukončení HI ploché střechy na stěně</t>
  </si>
  <si>
    <t>bm</t>
  </si>
  <si>
    <t>12,97</t>
  </si>
  <si>
    <t>kačírek</t>
  </si>
  <si>
    <t>Plocha kačírku na střeše</t>
  </si>
  <si>
    <t>24,298</t>
  </si>
  <si>
    <t>plochá13</t>
  </si>
  <si>
    <t>Délka ukončení HI ploché střechy okapnicí</t>
  </si>
  <si>
    <t>34,621</t>
  </si>
  <si>
    <t>vegetační</t>
  </si>
  <si>
    <t xml:space="preserve">Plocha vegetační střechy </t>
  </si>
  <si>
    <t>73,583</t>
  </si>
  <si>
    <t>šikmá1</t>
  </si>
  <si>
    <t>Plocha šikmé střechy</t>
  </si>
  <si>
    <t>150,567</t>
  </si>
  <si>
    <t>2 - Nová konstrukce střechy</t>
  </si>
  <si>
    <t>hřeben</t>
  </si>
  <si>
    <t>Délka hřebene</t>
  </si>
  <si>
    <t>18,034</t>
  </si>
  <si>
    <t>podhled1</t>
  </si>
  <si>
    <t>20,39</t>
  </si>
  <si>
    <t>šikmá11</t>
  </si>
  <si>
    <t>Okapová hrana šikmé střechy</t>
  </si>
  <si>
    <t>22,655</t>
  </si>
  <si>
    <t xml:space="preserve">    9 - Ostatní konstrukce a práce, bourání</t>
  </si>
  <si>
    <t xml:space="preserve">    94 - Lešení a stavební výtahy</t>
  </si>
  <si>
    <t xml:space="preserve">    998 - Přesun hmot</t>
  </si>
  <si>
    <t>PSV - Práce a dodávky PSV</t>
  </si>
  <si>
    <t xml:space="preserve">    712 - Povlakové krytiny</t>
  </si>
  <si>
    <t xml:space="preserve">      712-2.1 - Skladba s folií - nekotvená</t>
  </si>
  <si>
    <t xml:space="preserve">      712-5 - Násyp z kačírku</t>
  </si>
  <si>
    <t xml:space="preserve">      712-6 - Detaily</t>
  </si>
  <si>
    <t xml:space="preserve">      712-8 - Vegetační souvrství</t>
  </si>
  <si>
    <t xml:space="preserve">    713 - Izolace tepelné</t>
  </si>
  <si>
    <t xml:space="preserve">      713-2 - Plochá střecha</t>
  </si>
  <si>
    <t xml:space="preserve">      713-3 - Podhled/strop </t>
  </si>
  <si>
    <t xml:space="preserve">    762 - Konstrukce tesařské</t>
  </si>
  <si>
    <t xml:space="preserve">      762-1 - Krov</t>
  </si>
  <si>
    <t xml:space="preserve">      762-2 - Latě a bednění</t>
  </si>
  <si>
    <t xml:space="preserve">      762-4 - Přesah střechy</t>
  </si>
  <si>
    <t xml:space="preserve">    763 - Konstrukce suché výstavby</t>
  </si>
  <si>
    <t xml:space="preserve">      763-1 - Podhledy</t>
  </si>
  <si>
    <t xml:space="preserve">    764 - Konstrukce klempířské</t>
  </si>
  <si>
    <t xml:space="preserve">      764-11 - Střešní prvky</t>
  </si>
  <si>
    <t xml:space="preserve">      764-3 - Okap</t>
  </si>
  <si>
    <t xml:space="preserve">    765 - Krytina skládaná</t>
  </si>
  <si>
    <t xml:space="preserve">      765-1 - DHV</t>
  </si>
  <si>
    <t xml:space="preserve">      765-2 - Krytina - keramická</t>
  </si>
  <si>
    <t xml:space="preserve">    766 - Konstrukce truhlářské</t>
  </si>
  <si>
    <t xml:space="preserve">      766-4 - Střešní okna</t>
  </si>
  <si>
    <t xml:space="preserve">    784 - Dokončovací práce - malby a tapety</t>
  </si>
  <si>
    <t>Ostatní konstrukce a práce, bourání</t>
  </si>
  <si>
    <t>952901111</t>
  </si>
  <si>
    <t>Vyčištění budov nebo objektů před předáním do užívání budov bytové nebo občanské výstavby, světlé výšky podlaží do 4 m</t>
  </si>
  <si>
    <t>604844275</t>
  </si>
  <si>
    <t>https://podminky.urs.cz/item/CS_URS_2025_01/952901111</t>
  </si>
  <si>
    <t>"2 NP</t>
  </si>
  <si>
    <t>18,7*(2*0,45+12,6)</t>
  </si>
  <si>
    <t>K017</t>
  </si>
  <si>
    <t>Začištění vikýřů, doplnění materiálu mezi stávající zdivo a steřšní plášť, zapravení do fasády</t>
  </si>
  <si>
    <t>1359556393</t>
  </si>
  <si>
    <t>94</t>
  </si>
  <si>
    <t>Lešení a stavební výtahy</t>
  </si>
  <si>
    <t>941111111</t>
  </si>
  <si>
    <t>Lešení řadové trubkové lehké pracovní s podlahami s provozním zatížením tř. 3 do 200 kg/m2 šířky tř. W06 od 0,6 do 0,9 m výšky do 10 m montáž</t>
  </si>
  <si>
    <t>-765951810</t>
  </si>
  <si>
    <t>https://podminky.urs.cz/item/CS_URS_2025_01/941111111</t>
  </si>
  <si>
    <t>941111211</t>
  </si>
  <si>
    <t>Lešení řadové trubkové lehké pracovní s podlahami s provozním zatížením tř. 3 do 200 kg/m2 šířky tř. W06 od 0,6 do 0,9 m výšky do 10 m příplatek k ceně za každý den použití</t>
  </si>
  <si>
    <t>1304909231</t>
  </si>
  <si>
    <t>https://podminky.urs.cz/item/CS_URS_2025_01/941111211</t>
  </si>
  <si>
    <t>480,805*90 'Přepočtené koeficientem množství</t>
  </si>
  <si>
    <t>941111811</t>
  </si>
  <si>
    <t>Lešení řadové trubkové lehké pracovní s podlahami s provozním zatížením tř. 3 do 200 kg/m2 šířky tř. W06 od 0,6 do 0,9 m výšky do 10 m demontáž</t>
  </si>
  <si>
    <t>-2085151657</t>
  </si>
  <si>
    <t>https://podminky.urs.cz/item/CS_URS_2025_01/941111811</t>
  </si>
  <si>
    <t>993111111</t>
  </si>
  <si>
    <t>Dovoz a odvoz lešení včetně naložení a složení řadového, na vzdálenost do 10 km</t>
  </si>
  <si>
    <t>-1285022963</t>
  </si>
  <si>
    <t>https://podminky.urs.cz/item/CS_URS_2025_01/993111111</t>
  </si>
  <si>
    <t>993111119</t>
  </si>
  <si>
    <t>Dovoz a odvoz lešení včetně naložení a složení řadového, na vzdálenost Příplatek k ceně za každých dalších i započatých 10 km přes 10 km</t>
  </si>
  <si>
    <t>-679184610</t>
  </si>
  <si>
    <t>https://podminky.urs.cz/item/CS_URS_2025_01/993111119</t>
  </si>
  <si>
    <t>998</t>
  </si>
  <si>
    <t>Přesun hmot</t>
  </si>
  <si>
    <t>998011002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</si>
  <si>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</si>
  <si>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403894024</t>
  </si>
  <si>
    <t>https://podminky.urs.cz/item/CS_URS_2025_01/998011002</t>
  </si>
  <si>
    <t>PSV</t>
  </si>
  <si>
    <t>Práce a dodávky PSV</t>
  </si>
  <si>
    <t>712</t>
  </si>
  <si>
    <t>Povlakové krytiny</t>
  </si>
  <si>
    <t>998712102</t>
  </si>
  <si>
    <t>Přesun hmot pro povlakové krytiny stanovený z hmotnosti přesunovaného materiálu vodorovná dopravní vzdálenost do 50 m základní v objektech výšky přes 6 do 12 m</t>
  </si>
  <si>
    <t>728071634</t>
  </si>
  <si>
    <t>https://podminky.urs.cz/item/CS_URS_2025_01/998712102</t>
  </si>
  <si>
    <t>712-2.1</t>
  </si>
  <si>
    <t>Skladba s folií - nekotvená</t>
  </si>
  <si>
    <t>712363031</t>
  </si>
  <si>
    <t>Provedení povlakové krytiny střech plochých do 10° fólií termoplastickou PO (polyolefin) rozvinutí a natažení fólie v ploše</t>
  </si>
  <si>
    <t>-1512947471</t>
  </si>
  <si>
    <t>https://podminky.urs.cz/item/CS_URS_2025_01/712363031</t>
  </si>
  <si>
    <t>712363032</t>
  </si>
  <si>
    <t>Provedení povlakové krytiny střech plochých do 10° fólií termoplastickou PO (polyolefin) vytvoření spoje dvou pásů fólií horkovzdušným navařením</t>
  </si>
  <si>
    <t>653958509</t>
  </si>
  <si>
    <t>https://podminky.urs.cz/item/CS_URS_2025_01/712363032</t>
  </si>
  <si>
    <t xml:space="preserve">Poznámka k položce:_x000d_
cca 1,5 bm/m2 </t>
  </si>
  <si>
    <t>97,881*1,5 'Přepočtené koeficientem množství</t>
  </si>
  <si>
    <t>M</t>
  </si>
  <si>
    <t>28342832</t>
  </si>
  <si>
    <t xml:space="preserve">fólie hydroizolační střešní  TPO (FPO) určená ke stabilizaci přitížením a do vegetačních střech tl 1,8mm</t>
  </si>
  <si>
    <t>32</t>
  </si>
  <si>
    <t>1765139521</t>
  </si>
  <si>
    <t>97,881*1,165 'Přepočtené koeficientem množství</t>
  </si>
  <si>
    <t>712363101</t>
  </si>
  <si>
    <t>Provedení povlakové krytiny střech plochých do 10° fólií ostatní činnosti při pokládání hydroizolačních fólií (materiál ve specifikaci) mechanické ukotvení talířovou hmoždinkou do polystyrenu nebo desek z minerální vlny</t>
  </si>
  <si>
    <t>1760582367</t>
  </si>
  <si>
    <t>https://podminky.urs.cz/item/CS_URS_2025_01/712363101</t>
  </si>
  <si>
    <t>"kotvení svislé folie, cca 6 ks/m2)"</t>
  </si>
  <si>
    <t>"atika"plochá12*0,6*6</t>
  </si>
  <si>
    <t>59051342</t>
  </si>
  <si>
    <t>hmoždinka ETA zatloukací fasádní s kovovým trnem pro montáž TI 8x60x155mm</t>
  </si>
  <si>
    <t>1729419855</t>
  </si>
  <si>
    <t>46,692*1,05 'Přepočtené koeficientem množství</t>
  </si>
  <si>
    <t>712391172</t>
  </si>
  <si>
    <t>Provedení povlakové krytiny střech plochých do 10° -ostatní práce provedení vrstvy textilní ochranné</t>
  </si>
  <si>
    <t>1813647652</t>
  </si>
  <si>
    <t>https://podminky.urs.cz/item/CS_URS_2025_01/712391172</t>
  </si>
  <si>
    <t>69311172</t>
  </si>
  <si>
    <t>geotextilie PP s ÚV stabilizací 300g/m2</t>
  </si>
  <si>
    <t>-684323001</t>
  </si>
  <si>
    <t>"vytažení na atiku, okraj střechy"plochá12*0,5</t>
  </si>
  <si>
    <t>69311175</t>
  </si>
  <si>
    <t>geotextilie PP s ÚV stabilizací 500g/m2</t>
  </si>
  <si>
    <t>679130640</t>
  </si>
  <si>
    <t>69311168</t>
  </si>
  <si>
    <t>geotextilie PP s ÚV stabilizací 150g/m2</t>
  </si>
  <si>
    <t>-728432936</t>
  </si>
  <si>
    <t>712861702</t>
  </si>
  <si>
    <t>Provedení povlakové krytiny střech samostatným vytažením izolačního povlaku fólií na konstrukce převyšující úroveň střechy, přilepenou bodově</t>
  </si>
  <si>
    <t>-286270466</t>
  </si>
  <si>
    <t>https://podminky.urs.cz/item/CS_URS_2025_01/712861702</t>
  </si>
  <si>
    <t>"označení skladby"</t>
  </si>
  <si>
    <t>plochá12*(0,5+0,7)</t>
  </si>
  <si>
    <t>"vytažení na větrací hřeben + opracování hřebene</t>
  </si>
  <si>
    <t>4,534*0,3*2</t>
  </si>
  <si>
    <t>4,534*0,55</t>
  </si>
  <si>
    <t xml:space="preserve">"zatažení pod šikmou střechu </t>
  </si>
  <si>
    <t>0,8*(13,528+0,3+2,38+0,3+0,3+4,5+0,3)</t>
  </si>
  <si>
    <t>127747288</t>
  </si>
  <si>
    <t>38,064*1,165 'Přepočtené koeficientem množství</t>
  </si>
  <si>
    <t>712-5</t>
  </si>
  <si>
    <t>Násyp z kačírku</t>
  </si>
  <si>
    <t>712771201</t>
  </si>
  <si>
    <t>Provedení drenážní vrstvy vegetační střechy z kameniva, tloušťky násypu do 100 mm, sklon střechy do 5°</t>
  </si>
  <si>
    <t>-543226686</t>
  </si>
  <si>
    <t>https://podminky.urs.cz/item/CS_URS_2025_01/712771201</t>
  </si>
  <si>
    <t>58337403</t>
  </si>
  <si>
    <t>kamenivo dekorační (kačírek) frakce 16/32</t>
  </si>
  <si>
    <t>449074557</t>
  </si>
  <si>
    <t>kačírek*0,12</t>
  </si>
  <si>
    <t>2,916*1,8 'Přepočtené koeficientem množství</t>
  </si>
  <si>
    <t>712771611</t>
  </si>
  <si>
    <t>Provedení ochranných pásů vegetační střechy osazení ochranné kačírkové lišty přitížením konstrukcí</t>
  </si>
  <si>
    <t>2087109826</t>
  </si>
  <si>
    <t>https://podminky.urs.cz/item/CS_URS_2025_01/712771611</t>
  </si>
  <si>
    <t>"Z 01"</t>
  </si>
  <si>
    <t>(5,935+3,859/cos(2))*2</t>
  </si>
  <si>
    <t>(6,054+3,859/cos(2))*2</t>
  </si>
  <si>
    <t>(2,386+2,757/cos(6))*2</t>
  </si>
  <si>
    <t>(4,567+4,428/cos(12))*2</t>
  </si>
  <si>
    <t>(13,528+(0,401+4,478)/cos(2))*2</t>
  </si>
  <si>
    <t>(2,386+2*0,3+(2,757+2*0,3)/cos(6))*2</t>
  </si>
  <si>
    <t>(4,567+2*0,3+5,019/cos(12))*2</t>
  </si>
  <si>
    <t>69334040R</t>
  </si>
  <si>
    <t>lišta kačírková dle specifikace PD (žárově pozinkovaný ocel. úhelník)</t>
  </si>
  <si>
    <t>402684217</t>
  </si>
  <si>
    <t>138,067*1,1 'Přepočtené koeficientem množství</t>
  </si>
  <si>
    <t>712-6</t>
  </si>
  <si>
    <t>Detaily</t>
  </si>
  <si>
    <t>712363005</t>
  </si>
  <si>
    <t>Provedení povlakové krytiny střech plochých do 10° fólií termoplastickou mPVC (měkčené PVC) aplikace fólie na oplechování (na tzv. fóliový plech) horkovzdušným navařením v plné ploše</t>
  </si>
  <si>
    <t>945671911</t>
  </si>
  <si>
    <t>https://podminky.urs.cz/item/CS_URS_2025_01/712363005</t>
  </si>
  <si>
    <t>plochá12*0,05</t>
  </si>
  <si>
    <t>plochá13*0,05</t>
  </si>
  <si>
    <t>712363122</t>
  </si>
  <si>
    <t>Provedení povlakové krytiny střech plochých do 10° fólií ostatní činnosti při pokládání hydroizolačních fólií (materiál ve specifikaci) zaizolování prostupů střešní rovinou provedení rohů a koutů izolačními tvarovkami horkovzdušným navařením</t>
  </si>
  <si>
    <t>-1801943009</t>
  </si>
  <si>
    <t>https://podminky.urs.cz/item/CS_URS_2025_01/712363122</t>
  </si>
  <si>
    <t>28322097</t>
  </si>
  <si>
    <t>roh vnější 95mm pro střešní fólie TPO</t>
  </si>
  <si>
    <t>562956434</t>
  </si>
  <si>
    <t>712363673</t>
  </si>
  <si>
    <t>Provedení povlakové krytiny střech plochých do 10° s mechanicky kotvenou izolací ostatní práce mechanické kotvení plechových lišt do rš 200 mm do podkladu</t>
  </si>
  <si>
    <t>2072418159</t>
  </si>
  <si>
    <t>https://podminky.urs.cz/item/CS_URS_2025_01/712363673</t>
  </si>
  <si>
    <t>13880011</t>
  </si>
  <si>
    <t>lišta L koutová vnitřní z poplastovaného plechu (TPO/FPO) rš 100mm</t>
  </si>
  <si>
    <t>-1158457975</t>
  </si>
  <si>
    <t>12,97*1,05 'Přepočtené koeficientem množství</t>
  </si>
  <si>
    <t>13880025</t>
  </si>
  <si>
    <t>lišta L rohová vnější z poplastovaného plechu (TPO/FPO) rš 100mm</t>
  </si>
  <si>
    <t>1621202788</t>
  </si>
  <si>
    <t xml:space="preserve">"okpanice větrací hřeben ploché střechy </t>
  </si>
  <si>
    <t>4,5*2</t>
  </si>
  <si>
    <t>21,97*1,05 'Přepočtené koeficientem množství</t>
  </si>
  <si>
    <t>31</t>
  </si>
  <si>
    <t>-222433927</t>
  </si>
  <si>
    <t>13880017</t>
  </si>
  <si>
    <t>lišta závětrná z poplastovaného plechu (TPO/FPO) rš 250mm</t>
  </si>
  <si>
    <t>-1312216577</t>
  </si>
  <si>
    <t xml:space="preserve">"atika </t>
  </si>
  <si>
    <t>"KL 09"2*3,4+2*5,1</t>
  </si>
  <si>
    <t>29,97*1,05 'Přepočtené koeficientem množství</t>
  </si>
  <si>
    <t>33</t>
  </si>
  <si>
    <t>13880001</t>
  </si>
  <si>
    <t>okapnice široká z poplastovaného plechu (TPO/FPO) rš 150mm</t>
  </si>
  <si>
    <t>-1586435647</t>
  </si>
  <si>
    <t>9*1,05 'Přepočtené koeficientem množství</t>
  </si>
  <si>
    <t>34</t>
  </si>
  <si>
    <t>13880003</t>
  </si>
  <si>
    <t>okapnice široká z poplastovaného plechu (TPO/FPO) rš 250mm</t>
  </si>
  <si>
    <t>CS ÚRS 2025 02</t>
  </si>
  <si>
    <t>1164435854</t>
  </si>
  <si>
    <t>"KL 11"3+5,17+3,1+2,8+17</t>
  </si>
  <si>
    <t>712-8</t>
  </si>
  <si>
    <t>Vegetační souvrství</t>
  </si>
  <si>
    <t>35</t>
  </si>
  <si>
    <t>712771221</t>
  </si>
  <si>
    <t>Provedení drenážní vrstvy vegetační střechy z plastových nopových fólií, výšky nopů do 25 mm, sklon střechy do 5°</t>
  </si>
  <si>
    <t>-1024748194</t>
  </si>
  <si>
    <t>https://podminky.urs.cz/item/CS_URS_2025_01/712771221</t>
  </si>
  <si>
    <t>36</t>
  </si>
  <si>
    <t>69334152</t>
  </si>
  <si>
    <t>fólie profilovaná (nopová) perforovaná HDPE s hydroakumulační a drenážní funkcí do vegetačních střech s výškou nopů 20mm</t>
  </si>
  <si>
    <t>1406125010</t>
  </si>
  <si>
    <t>73,583*1,15 'Přepočtené koeficientem množství</t>
  </si>
  <si>
    <t>37</t>
  </si>
  <si>
    <t>712771323</t>
  </si>
  <si>
    <t>Provedení hydroakumulační vrstvy vegetační střechy z hydrofilních minerálních pásů, sklon střechy přes 5 do 25°</t>
  </si>
  <si>
    <t>1466242790</t>
  </si>
  <si>
    <t>https://podminky.urs.cz/item/CS_URS_2025_01/712771323</t>
  </si>
  <si>
    <t>38</t>
  </si>
  <si>
    <t>63153600</t>
  </si>
  <si>
    <t>deska substrátová vegetačních střech z hydrofilní minerální vlny 600x1000 tl 30mm</t>
  </si>
  <si>
    <t>-926828474</t>
  </si>
  <si>
    <t>73,583*1,1 'Přepočtené koeficientem množství</t>
  </si>
  <si>
    <t>39</t>
  </si>
  <si>
    <t>712771401</t>
  </si>
  <si>
    <t>Provedení vegetační vrstvy vegetační střechy ze substrátu, tloušťky do 100 mm, sklon střechy do 5°</t>
  </si>
  <si>
    <t>-708277725</t>
  </si>
  <si>
    <t>https://podminky.urs.cz/item/CS_URS_2025_01/712771401</t>
  </si>
  <si>
    <t>40</t>
  </si>
  <si>
    <t>10321225</t>
  </si>
  <si>
    <t>substrát vegetačních střech extenzivní s nízkým obsahem organické složky</t>
  </si>
  <si>
    <t>m3</t>
  </si>
  <si>
    <t>-824545528</t>
  </si>
  <si>
    <t>73,583*0,055 'Přepočtené koeficientem množství</t>
  </si>
  <si>
    <t>41</t>
  </si>
  <si>
    <t>712771521</t>
  </si>
  <si>
    <t>Založení vegetace vegetační střechy položením vegetační nebo trávníkové rohože, sklon střechy do 5°</t>
  </si>
  <si>
    <t>-1721254719</t>
  </si>
  <si>
    <t>https://podminky.urs.cz/item/CS_URS_2025_01/712771521</t>
  </si>
  <si>
    <t>42</t>
  </si>
  <si>
    <t>69334504</t>
  </si>
  <si>
    <t>koberec rozchodníkový vegetačních střech</t>
  </si>
  <si>
    <t>516302271</t>
  </si>
  <si>
    <t>73,583*1,05 'Přepočtené koeficientem množství</t>
  </si>
  <si>
    <t>713</t>
  </si>
  <si>
    <t>Izolace tepelné</t>
  </si>
  <si>
    <t>43</t>
  </si>
  <si>
    <t>998713102</t>
  </si>
  <si>
    <t>Přesun hmot pro izolace tepelné stanovený z hmotnosti přesunovaného materiálu vodorovná dopravní vzdálenost do 50 m s užitím mechanizace v objektech výšky přes 6 m do 12 m</t>
  </si>
  <si>
    <t>-1655776245</t>
  </si>
  <si>
    <t>https://podminky.urs.cz/item/CS_URS_2025_01/998713102</t>
  </si>
  <si>
    <t>713-2</t>
  </si>
  <si>
    <t>Plochá střecha</t>
  </si>
  <si>
    <t>44</t>
  </si>
  <si>
    <t>713151131</t>
  </si>
  <si>
    <t>Montáž tepelné izolace střech šikmých rohožemi, pásy, deskami (izolační materiál ve specifikaci) kladenými volně nad krokve, sklonu střechy do 30°</t>
  </si>
  <si>
    <t>972892577</t>
  </si>
  <si>
    <t>https://podminky.urs.cz/item/CS_URS_2025_01/713151131</t>
  </si>
  <si>
    <t>45</t>
  </si>
  <si>
    <t>59590825R</t>
  </si>
  <si>
    <t>deska dřevovláknitá tepelně izolační tl 180mm, dle specifikace projektu</t>
  </si>
  <si>
    <t>1060627666</t>
  </si>
  <si>
    <t>97,881*1,05 'Přepočtené koeficientem množství</t>
  </si>
  <si>
    <t>46</t>
  </si>
  <si>
    <t>713154611</t>
  </si>
  <si>
    <t>Tepelná foukaná izolace střech šikmých z dřevovláknitých vláken, sklonu střechy do 30°, tloušťky vrstvy přes 100 do 150 mm</t>
  </si>
  <si>
    <t>486835580</t>
  </si>
  <si>
    <t>https://podminky.urs.cz/item/CS_URS_2025_01/713154611</t>
  </si>
  <si>
    <t>"doplnění izolace"plochá1*0,02</t>
  </si>
  <si>
    <t>713-3</t>
  </si>
  <si>
    <t xml:space="preserve">Podhled/strop </t>
  </si>
  <si>
    <t>47</t>
  </si>
  <si>
    <t>713151156</t>
  </si>
  <si>
    <t>Montáž tepelné izolace střech šikmých rohožemi, pásy, deskami (izolační materiál ve specifikaci) přišroubovanými šrouby nad krokve, sklonu střechy do 30° tloušťky izolace přes 160 do 180 mm</t>
  </si>
  <si>
    <t>-162289285</t>
  </si>
  <si>
    <t>https://podminky.urs.cz/item/CS_URS_2025_01/713151156</t>
  </si>
  <si>
    <t>48</t>
  </si>
  <si>
    <t>1759614409</t>
  </si>
  <si>
    <t>150,567*1,05 'Přepočtené koeficientem množství</t>
  </si>
  <si>
    <t>49</t>
  </si>
  <si>
    <t>1340210480</t>
  </si>
  <si>
    <t>"doplnění izolace"šikmá1*0,02</t>
  </si>
  <si>
    <t>762</t>
  </si>
  <si>
    <t>Konstrukce tesařské</t>
  </si>
  <si>
    <t>50</t>
  </si>
  <si>
    <t>762361332</t>
  </si>
  <si>
    <t>Konstrukční vrstva pod klempířské prvky pro oplechování horních ploch zdí a nadezdívek (atik) z vodovzdorné překližky šroubovaných do podkladu, tloušťky desky 21 mm</t>
  </si>
  <si>
    <t>423868665</t>
  </si>
  <si>
    <t>https://podminky.urs.cz/item/CS_URS_2025_01/762361332</t>
  </si>
  <si>
    <t>"atika shora ve spádu"</t>
  </si>
  <si>
    <t>plochá12*0,7</t>
  </si>
  <si>
    <t>"větrací hřeben</t>
  </si>
  <si>
    <t>0,3*4,535*2</t>
  </si>
  <si>
    <t>0,5*4,535</t>
  </si>
  <si>
    <t>51</t>
  </si>
  <si>
    <t>998762102</t>
  </si>
  <si>
    <t>Přesun hmot pro konstrukce tesařské stanovený z hmotnosti přesunovaného materiálu vodorovná dopravní vzdálenost do 50 m základní v objektech výšky přes 6 do 12 m</t>
  </si>
  <si>
    <t>-846254255</t>
  </si>
  <si>
    <t>https://podminky.urs.cz/item/CS_URS_2025_01/998762102</t>
  </si>
  <si>
    <t>762-1</t>
  </si>
  <si>
    <t>Krov</t>
  </si>
  <si>
    <t>52</t>
  </si>
  <si>
    <t>762332131</t>
  </si>
  <si>
    <t>Montáž vázaných konstrukcí krovů střech pultových, sedlových, valbových, stanových čtvercového nebo obdélníkového půdorysu z řeziva hraněného pomocí tesařských spojů průřezové plochy přes 50 do 120 cm2</t>
  </si>
  <si>
    <t>1036697108</t>
  </si>
  <si>
    <t>https://podminky.urs.cz/item/CS_URS_2025_01/762332131</t>
  </si>
  <si>
    <t>"příložky"2,14+2,32+3,0*3+2,5</t>
  </si>
  <si>
    <t>"námětek"1,312*13</t>
  </si>
  <si>
    <t>53</t>
  </si>
  <si>
    <t>60512125</t>
  </si>
  <si>
    <t>hranol stavební řezivo průřezu do 120cm2 do dl 6m</t>
  </si>
  <si>
    <t>-422963623</t>
  </si>
  <si>
    <t>"příložky"(2,14+2,32+3,0*3+2,5)*0,06*0,16</t>
  </si>
  <si>
    <t>"námětek"1,312*13*0,06*0,16</t>
  </si>
  <si>
    <t>0,317*1,1 'Přepočtené koeficientem množství</t>
  </si>
  <si>
    <t>54</t>
  </si>
  <si>
    <t>762332132</t>
  </si>
  <si>
    <t>Montáž vázaných konstrukcí krovů střech pultových, sedlových, valbových, stanových čtvercového nebo obdélníkového půdorysu z řeziva hraněného pomocí tesařských spojů průřezové plochy přes 120 do 224 cm2</t>
  </si>
  <si>
    <t>17940103</t>
  </si>
  <si>
    <t>https://podminky.urs.cz/item/CS_URS_2025_01/762332132</t>
  </si>
  <si>
    <t>"dřevěné profily"3*3,7</t>
  </si>
  <si>
    <t>55</t>
  </si>
  <si>
    <t>60512130</t>
  </si>
  <si>
    <t>hranol stavební řezivo průřezu do 224cm2 do dl 6m</t>
  </si>
  <si>
    <t>-25696384</t>
  </si>
  <si>
    <t>"dřevěné profily"3*3,7*0,14*0,16</t>
  </si>
  <si>
    <t>0,249*1,1 'Přepočtené koeficientem množství</t>
  </si>
  <si>
    <t>56</t>
  </si>
  <si>
    <t>762395000</t>
  </si>
  <si>
    <t>Spojovací prostředky krovů, bednění a laťování, nadstřešních konstrukcí svorníky, prkna, hřebíky, pásová ocel, vruty</t>
  </si>
  <si>
    <t>-1059158631</t>
  </si>
  <si>
    <t>https://podminky.urs.cz/item/CS_URS_2025_01/762395000</t>
  </si>
  <si>
    <t>0,349+0,274</t>
  </si>
  <si>
    <t>57</t>
  </si>
  <si>
    <t>54825505</t>
  </si>
  <si>
    <t>kování tesařské úhelník 90° typ1 160x100x100x2,0mm</t>
  </si>
  <si>
    <t>200219405</t>
  </si>
  <si>
    <t>58</t>
  </si>
  <si>
    <t>762083111</t>
  </si>
  <si>
    <t>Impregnace řeziva máčením proti dřevokaznému hmyzu a houbám, třída ohrožení 1 a 2 (dřevo v interiéru)</t>
  </si>
  <si>
    <t>823284720</t>
  </si>
  <si>
    <t>https://podminky.urs.cz/item/CS_URS_2025_01/762083111</t>
  </si>
  <si>
    <t>0,623</t>
  </si>
  <si>
    <t>"prkna"2,994</t>
  </si>
  <si>
    <t>59</t>
  </si>
  <si>
    <t>K006</t>
  </si>
  <si>
    <t>D+M dřevěná konstrukce větracího hřebene z latí kvh 60/60 vč. kotvení dle specifikace det. 8</t>
  </si>
  <si>
    <t xml:space="preserve">bm </t>
  </si>
  <si>
    <t>-244063108</t>
  </si>
  <si>
    <t>762-2</t>
  </si>
  <si>
    <t>Latě a bednění</t>
  </si>
  <si>
    <t>60</t>
  </si>
  <si>
    <t>762341210</t>
  </si>
  <si>
    <t>Montáž bednění střech rovných a šikmých sklonu do 60° s vyřezáním otvorů z prken hrubých na sraz tl. do 32 mm</t>
  </si>
  <si>
    <t>-1367029462</t>
  </si>
  <si>
    <t>https://podminky.urs.cz/item/CS_URS_2025_01/762341210</t>
  </si>
  <si>
    <t xml:space="preserve">"det 3 " </t>
  </si>
  <si>
    <t>61</t>
  </si>
  <si>
    <t>60511093</t>
  </si>
  <si>
    <t>řezivo jehličnaté boční omítané š 80-160mm tl 23mm dl 4-6m</t>
  </si>
  <si>
    <t>331162826</t>
  </si>
  <si>
    <t>115,167*0,026 'Přepočtené koeficientem množství</t>
  </si>
  <si>
    <t>62</t>
  </si>
  <si>
    <t>762341275</t>
  </si>
  <si>
    <t>Montáž bednění střech rovných a šikmých sklonu do 60° s vyřezáním otvorů z desek dřevotřískových nebo dřevoštěpkových na pero a drážku</t>
  </si>
  <si>
    <t>-1850244584</t>
  </si>
  <si>
    <t>https://podminky.urs.cz/item/CS_URS_2025_01/762341275</t>
  </si>
  <si>
    <t>šikmá11*0,907</t>
  </si>
  <si>
    <t>63</t>
  </si>
  <si>
    <t>60621149</t>
  </si>
  <si>
    <t>překližka vodovzdorná hladká/hladká bříza tl 21mm</t>
  </si>
  <si>
    <t>-1434449982</t>
  </si>
  <si>
    <t>20,548*1,1 'Přepočtené koeficientem množství</t>
  </si>
  <si>
    <t>64</t>
  </si>
  <si>
    <t>762342314</t>
  </si>
  <si>
    <t>Montáž laťování střech složitých sklonu do 60° při osové vzdálenosti latí přes 150 do 360 mm</t>
  </si>
  <si>
    <t>1892519211</t>
  </si>
  <si>
    <t>https://podminky.urs.cz/item/CS_URS_2025_01/762342314</t>
  </si>
  <si>
    <t>"skladba S1"</t>
  </si>
  <si>
    <t>65</t>
  </si>
  <si>
    <t>60514114</t>
  </si>
  <si>
    <t>řezivo jehličnaté lať impregnovaná dl 4 m</t>
  </si>
  <si>
    <t>-1250147141</t>
  </si>
  <si>
    <t>150,567*0,013 'Přepočtené koeficientem množství</t>
  </si>
  <si>
    <t>66</t>
  </si>
  <si>
    <t>762342523</t>
  </si>
  <si>
    <t>Montáž laťování montáž kontralatí přes tepelnou izolaci tloušťky přes 140 mm do 200 mm</t>
  </si>
  <si>
    <t>647485998</t>
  </si>
  <si>
    <t>https://podminky.urs.cz/item/CS_URS_2025_01/762342523</t>
  </si>
  <si>
    <t>"cca 1,1 bm/m2"</t>
  </si>
  <si>
    <t>šikmá1*1,1</t>
  </si>
  <si>
    <t>"skladba S2 + S3"</t>
  </si>
  <si>
    <t>plochá1*1,1</t>
  </si>
  <si>
    <t>"latě kolem oken"11*3</t>
  </si>
  <si>
    <t>67</t>
  </si>
  <si>
    <t>61223268</t>
  </si>
  <si>
    <t>hranol konstrukční KVH lepený průřezu 60x60-280mm pohledový</t>
  </si>
  <si>
    <t>1152723293</t>
  </si>
  <si>
    <t>324,327*0,0066 'Přepočtené koeficientem množství</t>
  </si>
  <si>
    <t>68</t>
  </si>
  <si>
    <t>1282719650</t>
  </si>
  <si>
    <t>"lať"1,957</t>
  </si>
  <si>
    <t>"kontralať"1,923</t>
  </si>
  <si>
    <t>"bednění"2,994+22,603*0,02</t>
  </si>
  <si>
    <t>762-4</t>
  </si>
  <si>
    <t>Přesah střechy</t>
  </si>
  <si>
    <t>69</t>
  </si>
  <si>
    <t>762341660</t>
  </si>
  <si>
    <t>Montáž bednění střech štítových okapových říms, krajnic, závětrných prken a žaluzií ve spádu nebo rovnoběžně s okapem z palubek</t>
  </si>
  <si>
    <t>1380626056</t>
  </si>
  <si>
    <t>https://podminky.urs.cz/item/CS_URS_2025_01/762341660</t>
  </si>
  <si>
    <t>70</t>
  </si>
  <si>
    <t>61191178</t>
  </si>
  <si>
    <t>palubky obkladové smrk profil klasický 15x96mm jakost A/B</t>
  </si>
  <si>
    <t>682230411</t>
  </si>
  <si>
    <t>20,39*1,1 'Přepočtené koeficientem množství</t>
  </si>
  <si>
    <t>71</t>
  </si>
  <si>
    <t>762429001</t>
  </si>
  <si>
    <t>Obložení stropů nebo střešních podhledů montáž roštu podkladového</t>
  </si>
  <si>
    <t>1156805131</t>
  </si>
  <si>
    <t>https://podminky.urs.cz/item/CS_URS_2025_01/762429001</t>
  </si>
  <si>
    <t>72</t>
  </si>
  <si>
    <t>61223260</t>
  </si>
  <si>
    <t>hranol konstrukční KVH lepený průřezu 40x60-280mm nepohledový</t>
  </si>
  <si>
    <t>-1173312569</t>
  </si>
  <si>
    <t>20,39*0,00264 'Přepočtené koeficientem množství</t>
  </si>
  <si>
    <t>73</t>
  </si>
  <si>
    <t>762495000</t>
  </si>
  <si>
    <t>Spojovací prostředky olištování spár, obložení stropů, střešních podhledů a stěn hřebíky, vruty</t>
  </si>
  <si>
    <t>1256384703</t>
  </si>
  <si>
    <t>https://podminky.urs.cz/item/CS_URS_2025_01/762495000</t>
  </si>
  <si>
    <t>74</t>
  </si>
  <si>
    <t>783228111</t>
  </si>
  <si>
    <t>Lazurovací nátěr tesařských konstrukcí dvojnásobný akrylátový</t>
  </si>
  <si>
    <t>-2010062168</t>
  </si>
  <si>
    <t>https://podminky.urs.cz/item/CS_URS_2025_01/783228111</t>
  </si>
  <si>
    <t>763</t>
  </si>
  <si>
    <t>Konstrukce suché výstavby</t>
  </si>
  <si>
    <t>75</t>
  </si>
  <si>
    <t>998763302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</si>
  <si>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6 do 12 m</t>
  </si>
  <si>
    <t>1588025763</t>
  </si>
  <si>
    <t>https://podminky.urs.cz/item/CS_URS_2025_01/998763302</t>
  </si>
  <si>
    <t>763-1</t>
  </si>
  <si>
    <t>Podhledy</t>
  </si>
  <si>
    <t>76</t>
  </si>
  <si>
    <t>763182411</t>
  </si>
  <si>
    <t>Výplně otvorů konstrukcí ze sádrokartonových desek opláštění obvodu (špalety) střešního okna z desek včetně Al rohu hloubky do 0,5 m</t>
  </si>
  <si>
    <t>-2089818530</t>
  </si>
  <si>
    <t>https://podminky.urs.cz/item/CS_URS_2025_01/763182411</t>
  </si>
  <si>
    <t>"O1"(0,78+1,18)*2*7</t>
  </si>
  <si>
    <t>"O2"(0,78+1,40)*2</t>
  </si>
  <si>
    <t>"O3"(0,78+1,40)*2</t>
  </si>
  <si>
    <t>"O4"(0,78+1,18)*2*2</t>
  </si>
  <si>
    <t>77</t>
  </si>
  <si>
    <t>763132901</t>
  </si>
  <si>
    <t>Vyspravení sádrokartonových podhledů nebo podkroví plochy jednotlivě do 0,02 m2 desek všech typů</t>
  </si>
  <si>
    <t>-952644267</t>
  </si>
  <si>
    <t>https://podminky.urs.cz/item/CS_URS_2025_01/763132901</t>
  </si>
  <si>
    <t>"v případě lokálního poškození"5</t>
  </si>
  <si>
    <t>764</t>
  </si>
  <si>
    <t>Konstrukce klempířské</t>
  </si>
  <si>
    <t>78</t>
  </si>
  <si>
    <t>998764102</t>
  </si>
  <si>
    <t>Přesun hmot pro konstrukce klempířské stanovený z hmotnosti přesunovaného materiálu vodorovná dopravní vzdálenost do 50 m základní v objektech výšky přes 6 do 12 m</t>
  </si>
  <si>
    <t>-606234406</t>
  </si>
  <si>
    <t>https://podminky.urs.cz/item/CS_URS_2025_01/998764102</t>
  </si>
  <si>
    <t>764-11</t>
  </si>
  <si>
    <t>Střešní prvky</t>
  </si>
  <si>
    <t>79</t>
  </si>
  <si>
    <t>764242503</t>
  </si>
  <si>
    <t>Oplechování střešních prvků z titanzinkového plechu s povrchovou úpravou štítu závětrnou lištou rš 250 mm</t>
  </si>
  <si>
    <t>802105756</t>
  </si>
  <si>
    <t>https://podminky.urs.cz/item/CS_URS_2025_01/764242503</t>
  </si>
  <si>
    <t>"KL 08"2*7,6+2*7,8</t>
  </si>
  <si>
    <t>80</t>
  </si>
  <si>
    <t>764344411</t>
  </si>
  <si>
    <t>Lemování prostupů z titanzinkového předzvětralého plechu bez lišty, střech s krytinou prejzovou nebo vlnitou</t>
  </si>
  <si>
    <t>-1341782907</t>
  </si>
  <si>
    <t>https://podminky.urs.cz/item/CS_URS_2025_01/764344411</t>
  </si>
  <si>
    <t>"KL 10"2+2</t>
  </si>
  <si>
    <t>81</t>
  </si>
  <si>
    <t>764341416</t>
  </si>
  <si>
    <t>Lemování zdí z titanzinkového předzvětralého plechu boční nebo horní rovných, střech s krytinou skládanou mimo prejzovou rš 500 mm</t>
  </si>
  <si>
    <t>524031902</t>
  </si>
  <si>
    <t>https://podminky.urs.cz/item/CS_URS_2025_01/764341416</t>
  </si>
  <si>
    <t xml:space="preserve">"boky vikýře" </t>
  </si>
  <si>
    <t>(4,5*2)/cos(25)</t>
  </si>
  <si>
    <t>13,528</t>
  </si>
  <si>
    <t>(0,3+2,7+0,3+5,19)/cos(25)+(0,3+2,3+0,3+4,5+0,3)</t>
  </si>
  <si>
    <t>82</t>
  </si>
  <si>
    <t>764345325</t>
  </si>
  <si>
    <t>Lemování trub, konzol, držáků a ostatních prvků z titanzinkového lesklého válcovaného plechu střech s krytinou skládanou mimo prejzovou nebo z plechu, průměr přes 200 do 300 mm</t>
  </si>
  <si>
    <t>758920128</t>
  </si>
  <si>
    <t>https://podminky.urs.cz/item/CS_URS_2025_01/764345325</t>
  </si>
  <si>
    <t>"VZT"2</t>
  </si>
  <si>
    <t>764-3</t>
  </si>
  <si>
    <t>Okap</t>
  </si>
  <si>
    <t>83</t>
  </si>
  <si>
    <t>764541403</t>
  </si>
  <si>
    <t>Žlab podokapní z titanzinkového předzvětralého plechu včetně háků a čel půlkruhový rš 250 mm</t>
  </si>
  <si>
    <t>405375346</t>
  </si>
  <si>
    <t>https://podminky.urs.cz/item/CS_URS_2025_01/764541403</t>
  </si>
  <si>
    <t>"K 01"17+0,15</t>
  </si>
  <si>
    <t>"K 02"3+0,15</t>
  </si>
  <si>
    <t>"K 03"5,1+0,15</t>
  </si>
  <si>
    <t>"K 04"(4,9+0,15)*2</t>
  </si>
  <si>
    <t>"K 05"3+0,15</t>
  </si>
  <si>
    <t>"K 06"2,8+0,15</t>
  </si>
  <si>
    <t>84</t>
  </si>
  <si>
    <t>764541446</t>
  </si>
  <si>
    <t>Žlab podokapní z titanzinkového předzvětralého plechu kotlík oválný (trychtýřový), rš žlabu/průměr svodu 330/100 mm</t>
  </si>
  <si>
    <t>1894108874</t>
  </si>
  <si>
    <t>https://podminky.urs.cz/item/CS_URS_2025_01/764541446</t>
  </si>
  <si>
    <t>85</t>
  </si>
  <si>
    <t>764541443</t>
  </si>
  <si>
    <t>Žlab podokapní z titanzinkového předzvětralého plechu kotlík oválný (trychtýřový), rš žlabu/průměr svodu 250/80 mm</t>
  </si>
  <si>
    <t>1974568528</t>
  </si>
  <si>
    <t>https://podminky.urs.cz/item/CS_URS_2025_01/764541443</t>
  </si>
  <si>
    <t>86</t>
  </si>
  <si>
    <t>764548423</t>
  </si>
  <si>
    <t>Svod z titanzinkového předzvětralého plechu včetně objímek, kolen a odskoků kruhový, průměru 100 mm</t>
  </si>
  <si>
    <t>1375729255</t>
  </si>
  <si>
    <t>https://podminky.urs.cz/item/CS_URS_2025_01/764548423</t>
  </si>
  <si>
    <t>"K 12"4*1,5</t>
  </si>
  <si>
    <t>87</t>
  </si>
  <si>
    <t>764548422</t>
  </si>
  <si>
    <t>Svod z titanzinkového předzvětralého plechu včetně objímek, kolen a odskoků kruhový, průměru 80 mm</t>
  </si>
  <si>
    <t>-1536834044</t>
  </si>
  <si>
    <t>https://podminky.urs.cz/item/CS_URS_2025_01/764548422</t>
  </si>
  <si>
    <t>"K 13"0,8</t>
  </si>
  <si>
    <t>"K 14"0,8</t>
  </si>
  <si>
    <t>"K 15"1,8</t>
  </si>
  <si>
    <t>765</t>
  </si>
  <si>
    <t>Krytina skládaná</t>
  </si>
  <si>
    <t>88</t>
  </si>
  <si>
    <t>765121202</t>
  </si>
  <si>
    <t>Montáž krytiny - okapové hrany s větrací mřížkou</t>
  </si>
  <si>
    <t>-474758406</t>
  </si>
  <si>
    <t>https://podminky.urs.cz/item/CS_URS_2025_01/765121202</t>
  </si>
  <si>
    <t>"plochá střecha + hřeben"4,534*4+4,56+2,3+0,3*2</t>
  </si>
  <si>
    <t>89</t>
  </si>
  <si>
    <t>59660027</t>
  </si>
  <si>
    <t>pás Al okapní ochranný a větrací šířky 100mm</t>
  </si>
  <si>
    <t>863898459</t>
  </si>
  <si>
    <t>25,596*1,03 'Přepočtené koeficientem množství</t>
  </si>
  <si>
    <t>90</t>
  </si>
  <si>
    <t>998765102</t>
  </si>
  <si>
    <t>Přesun hmot pro krytiny skládané stanovený z hmotnosti přesunovaného materiálu vodorovná dopravní vzdálenost do 50 m základní na objektech výšky přes 6 do 12 m</t>
  </si>
  <si>
    <t>-1294779388</t>
  </si>
  <si>
    <t>https://podminky.urs.cz/item/CS_URS_2025_01/998765102</t>
  </si>
  <si>
    <t>765-1</t>
  </si>
  <si>
    <t>DHV</t>
  </si>
  <si>
    <t>91</t>
  </si>
  <si>
    <t>764212662</t>
  </si>
  <si>
    <t>Oplechování střešních prvků z pozinkovaného plechu s povrchovou úpravou okapu střechy rovné okapovým plechem rš 200 mm</t>
  </si>
  <si>
    <t>-817233190</t>
  </si>
  <si>
    <t>https://podminky.urs.cz/item/CS_URS_2025_01/764212662</t>
  </si>
  <si>
    <t>92</t>
  </si>
  <si>
    <t>63150819</t>
  </si>
  <si>
    <t>fólie kontaktní difuzně propustná pro doplňkovou hydroizolační vrstvu, jednovrstvá mikrovláknitá s funkční vrstvou tl 0,220mm</t>
  </si>
  <si>
    <t>-2030510638</t>
  </si>
  <si>
    <t>Poznámka k položce:_x000d_
Kontaktní pojistná hydroizolace určená pro šikmé střechy a aplikaci na bednění. Dále je možné ji použít jako separační nesmáčivou vrstvu na XPS v inverzních a vegetačních.
střechách.</t>
  </si>
  <si>
    <t>hřeben*0,5+0*0,5</t>
  </si>
  <si>
    <t>"skladba S2 a S3"</t>
  </si>
  <si>
    <t>257,465*1,165 'Přepočtené koeficientem množství</t>
  </si>
  <si>
    <t>93</t>
  </si>
  <si>
    <t>28329292</t>
  </si>
  <si>
    <t>páska spojovací akrylátová oboustranně lepící difúzních folií š 19mm</t>
  </si>
  <si>
    <t>512403090</t>
  </si>
  <si>
    <t>299*1,6</t>
  </si>
  <si>
    <t>765191023</t>
  </si>
  <si>
    <t>Montáž pojistné hydroizolační nebo parotěsné fólie kladené ve sklonu přes 20° s lepenými přesahy na bednění nebo tepelnou izolaci</t>
  </si>
  <si>
    <t>888763736</t>
  </si>
  <si>
    <t>https://podminky.urs.cz/item/CS_URS_2025_01/765191023</t>
  </si>
  <si>
    <t>"skladba S1"šikmá1</t>
  </si>
  <si>
    <t>"skladba S2 a S3"plochá1</t>
  </si>
  <si>
    <t>95</t>
  </si>
  <si>
    <t>765191051</t>
  </si>
  <si>
    <t>Montáž pojistné hydroizolační nebo parotěsné fólie hřebene nebo nároží, střechy větrané</t>
  </si>
  <si>
    <t>500188936</t>
  </si>
  <si>
    <t>https://podminky.urs.cz/item/CS_URS_2025_01/765191051</t>
  </si>
  <si>
    <t>96</t>
  </si>
  <si>
    <t>765191071</t>
  </si>
  <si>
    <t>Montáž pojistné hydroizolační nebo parotěsné fólie okapu přesahem na okapnici</t>
  </si>
  <si>
    <t>622487416</t>
  </si>
  <si>
    <t>https://podminky.urs.cz/item/CS_URS_2025_01/765191071</t>
  </si>
  <si>
    <t>765-2</t>
  </si>
  <si>
    <t>Krytina - keramická</t>
  </si>
  <si>
    <t>97</t>
  </si>
  <si>
    <t>765111015</t>
  </si>
  <si>
    <t>Montáž krytiny keramické sklonu do 30° drážkové na sucho, počet kusů přes 11 do 12 ks/m2</t>
  </si>
  <si>
    <t>-372990421</t>
  </si>
  <si>
    <t>https://podminky.urs.cz/item/CS_URS_2025_01/765111015</t>
  </si>
  <si>
    <t>"zpětné použití původní krytiny"šikmá1</t>
  </si>
  <si>
    <t>98</t>
  </si>
  <si>
    <t>59660719</t>
  </si>
  <si>
    <t>taška ražená dle stávající krytiny - 10 % doplnění</t>
  </si>
  <si>
    <t>460050081</t>
  </si>
  <si>
    <t>"rozpočtový předpokld 10 % nové krytiny"</t>
  </si>
  <si>
    <t>šikmá1*0,1</t>
  </si>
  <si>
    <t>15,057*12 'Přepočtené koeficientem množství</t>
  </si>
  <si>
    <t>99</t>
  </si>
  <si>
    <t>765111201</t>
  </si>
  <si>
    <t>Montáž krytiny keramické okapové hrany s okapním větracím pásem</t>
  </si>
  <si>
    <t>1936202935</t>
  </si>
  <si>
    <t>https://podminky.urs.cz/item/CS_URS_2025_01/765111201</t>
  </si>
  <si>
    <t>100</t>
  </si>
  <si>
    <t>2145716234</t>
  </si>
  <si>
    <t>22,655*1,1 'Přepočtené koeficientem množství</t>
  </si>
  <si>
    <t>101</t>
  </si>
  <si>
    <t>765111251</t>
  </si>
  <si>
    <t>Montáž krytiny keramické hřebene větraného na sucho vkládaným pásem</t>
  </si>
  <si>
    <t>1293887578</t>
  </si>
  <si>
    <t>https://podminky.urs.cz/item/CS_URS_2025_01/765111251</t>
  </si>
  <si>
    <t>102</t>
  </si>
  <si>
    <t>59660806</t>
  </si>
  <si>
    <t>hřebenáč drážkový keramický š 210mm dle stávající krytiny</t>
  </si>
  <si>
    <t>-2012988239</t>
  </si>
  <si>
    <t>18,4928340268146*0,32445 'Přepočtené koeficientem množství</t>
  </si>
  <si>
    <t>103</t>
  </si>
  <si>
    <t>59660040</t>
  </si>
  <si>
    <t>pás větrací kovový olovo/cín hřebene a nároží š 280mm</t>
  </si>
  <si>
    <t>128</t>
  </si>
  <si>
    <t>841716585</t>
  </si>
  <si>
    <t>18,034*1,1 'Přepočtené koeficientem množství</t>
  </si>
  <si>
    <t>104</t>
  </si>
  <si>
    <t>59660229</t>
  </si>
  <si>
    <t>držák hřebenových a nárožních latí univerzální pro latě š 30mm</t>
  </si>
  <si>
    <t>-837580208</t>
  </si>
  <si>
    <t>(hřeben+0)*1,1</t>
  </si>
  <si>
    <t>105</t>
  </si>
  <si>
    <t>765115011</t>
  </si>
  <si>
    <t>Montáž střešních doplňků krytiny keramické speciálních tašek větracích, protisněhových, prostupových, ukončovacích drážkových na sucho velkoformátových (do 12 ks/m2)</t>
  </si>
  <si>
    <t>425745952</t>
  </si>
  <si>
    <t>https://podminky.urs.cz/item/CS_URS_2025_01/765115011</t>
  </si>
  <si>
    <t>106</t>
  </si>
  <si>
    <t>59660301</t>
  </si>
  <si>
    <t>taška ražená drážková velkoformátová (do 12 ks/m2) prostupová s větracím nástavcem dle stávající krytiny</t>
  </si>
  <si>
    <t>-1335617118</t>
  </si>
  <si>
    <t>"ZTI"1+1</t>
  </si>
  <si>
    <t>"VZT"0</t>
  </si>
  <si>
    <t>107</t>
  </si>
  <si>
    <t>765115352</t>
  </si>
  <si>
    <t>Montáž střešních doplňků krytiny keramické stoupací plošiny délky přes 400 do 800 mm</t>
  </si>
  <si>
    <t>-1752519855</t>
  </si>
  <si>
    <t>https://podminky.urs.cz/item/CS_URS_2025_01/765115352</t>
  </si>
  <si>
    <t>108</t>
  </si>
  <si>
    <t>59660007</t>
  </si>
  <si>
    <t>komplet stoupací rovný pro keramickou krytinu rošt š 250mm d 800mm (2x závěsný držák, spojovací materiál, plošina)</t>
  </si>
  <si>
    <t>sada</t>
  </si>
  <si>
    <t>1403381958</t>
  </si>
  <si>
    <t>"SL 02"1</t>
  </si>
  <si>
    <t>109</t>
  </si>
  <si>
    <t>59660034</t>
  </si>
  <si>
    <t>komplet stoupací rovný pro keramickou krytinu rošt š 250mm d 400mm (2x závěsný držák, spojovací materiál, plošina)</t>
  </si>
  <si>
    <t>1067886502</t>
  </si>
  <si>
    <t>"SN 03"10</t>
  </si>
  <si>
    <t>110</t>
  </si>
  <si>
    <t>764203155</t>
  </si>
  <si>
    <t>Montáž oplechování střešních prvků sněhového zachytávače průbežného jednotrubkového</t>
  </si>
  <si>
    <t>1218313999</t>
  </si>
  <si>
    <t>https://podminky.urs.cz/item/CS_URS_2025_01/764203155</t>
  </si>
  <si>
    <t>"SZ 01"27</t>
  </si>
  <si>
    <t>766</t>
  </si>
  <si>
    <t>Konstrukce truhlářské</t>
  </si>
  <si>
    <t>111</t>
  </si>
  <si>
    <t>998766102</t>
  </si>
  <si>
    <t>Přesun hmot pro konstrukce truhlářské stanovený z hmotnosti přesunovaného materiálu vodorovná dopravní vzdálenost do 50 m základní v objektech výšky přes 6 do 12 m</t>
  </si>
  <si>
    <t>-150982433</t>
  </si>
  <si>
    <t>https://podminky.urs.cz/item/CS_URS_2025_01/998766102</t>
  </si>
  <si>
    <t>766-4</t>
  </si>
  <si>
    <t>Střešní okna</t>
  </si>
  <si>
    <t>112</t>
  </si>
  <si>
    <t>766671024</t>
  </si>
  <si>
    <t>Montáž střešních oken dřevěných nebo plastových kyvných, výklopných/kyvných s okenním rámem a lemováním, s plisovaným límcem, s napojením na krytinu do krytiny tvarované, rozměru 78 x 118 cm - VSAZENÁ MONTÁŽ</t>
  </si>
  <si>
    <t>2073884045</t>
  </si>
  <si>
    <t>https://podminky.urs.cz/item/CS_URS_2025_01/766671024</t>
  </si>
  <si>
    <t>"O1"7</t>
  </si>
  <si>
    <t>"O4"2</t>
  </si>
  <si>
    <t>113</t>
  </si>
  <si>
    <t>61124516</t>
  </si>
  <si>
    <t>okno střešní dřevěné kyvné, izolační trojsklo 78x118cm, Uw=1,0W/m2K Al oplechování</t>
  </si>
  <si>
    <t>-1370348271</t>
  </si>
  <si>
    <t>114</t>
  </si>
  <si>
    <t>61124333</t>
  </si>
  <si>
    <t>lemování střešních oken Al na profilované krytiny 78x118cm</t>
  </si>
  <si>
    <t>2142537847</t>
  </si>
  <si>
    <t>115</t>
  </si>
  <si>
    <t>61124089</t>
  </si>
  <si>
    <t>zateplovací sada střešních oken manžeta z hydroizolační fólie 78x118cm</t>
  </si>
  <si>
    <t>-1865174095</t>
  </si>
  <si>
    <t>116</t>
  </si>
  <si>
    <t>61124233</t>
  </si>
  <si>
    <t>manžeta z parotěsné fólie pro střešní okno 78x118cm</t>
  </si>
  <si>
    <t>717507482</t>
  </si>
  <si>
    <t>117</t>
  </si>
  <si>
    <t>766671025</t>
  </si>
  <si>
    <t>Montáž střešních oken dřevěných nebo plastových kyvných, výklopných/kyvných s okenním rámem a lemováním, s plisovaným límcem, s napojením na krytinu do krytiny tvarované, rozměru 78 x 140 cm - VSAZENÁ MONTÁŽ</t>
  </si>
  <si>
    <t>-378233125</t>
  </si>
  <si>
    <t>https://podminky.urs.cz/item/CS_URS_2025_01/766671025</t>
  </si>
  <si>
    <t>"O2"1</t>
  </si>
  <si>
    <t>118</t>
  </si>
  <si>
    <t>61124517</t>
  </si>
  <si>
    <t>okno střešní dřevěné kyvné, izolační trojsklo 78x140cm, Uw=1,0W/m2K Al oplechování</t>
  </si>
  <si>
    <t>-1924070303</t>
  </si>
  <si>
    <t>119</t>
  </si>
  <si>
    <t>61124336</t>
  </si>
  <si>
    <t>lemování střešních oken Al na profilované krytiny 78x140cm</t>
  </si>
  <si>
    <t>-2082487074</t>
  </si>
  <si>
    <t>120</t>
  </si>
  <si>
    <t>61124098</t>
  </si>
  <si>
    <t>zateplovací sada střešních oken manžeta z hydroizolační fólie 78x140cm</t>
  </si>
  <si>
    <t>1868189330</t>
  </si>
  <si>
    <t>121</t>
  </si>
  <si>
    <t>61124234</t>
  </si>
  <si>
    <t>manžeta z parotěsné fólie pro střešní okno 78x140cm</t>
  </si>
  <si>
    <t>2137301160</t>
  </si>
  <si>
    <t>122</t>
  </si>
  <si>
    <t>491112378</t>
  </si>
  <si>
    <t>"O3"1</t>
  </si>
  <si>
    <t>123</t>
  </si>
  <si>
    <t>61124517R</t>
  </si>
  <si>
    <t>okno střešní dřevěné otevíravé, izolační trojsklo 78x140cm, Uw=1,0W/m2K Al oplechování</t>
  </si>
  <si>
    <t>-60425907</t>
  </si>
  <si>
    <t>124</t>
  </si>
  <si>
    <t>-905962471</t>
  </si>
  <si>
    <t>125</t>
  </si>
  <si>
    <t>-454165033</t>
  </si>
  <si>
    <t>126</t>
  </si>
  <si>
    <t>260485562</t>
  </si>
  <si>
    <t>127</t>
  </si>
  <si>
    <t>K007</t>
  </si>
  <si>
    <t>D+M napojení na stávající parozábranu střešního kna</t>
  </si>
  <si>
    <t>-1942183595</t>
  </si>
  <si>
    <t>K010</t>
  </si>
  <si>
    <t>D+M obklad ostění střešních oken TI</t>
  </si>
  <si>
    <t>1830257685</t>
  </si>
  <si>
    <t>784</t>
  </si>
  <si>
    <t>Dokončovací práce - malby a tapety</t>
  </si>
  <si>
    <t>129</t>
  </si>
  <si>
    <t>784111001</t>
  </si>
  <si>
    <t>Oprášení (ometení) podkladu v místnostech výšky do 3,80 m</t>
  </si>
  <si>
    <t>1921783544</t>
  </si>
  <si>
    <t>https://podminky.urs.cz/item/CS_URS_2025_01/784111001</t>
  </si>
  <si>
    <t>"SDK podhledy kolem střešních oken"44*0,5+50</t>
  </si>
  <si>
    <t>130</t>
  </si>
  <si>
    <t>784161001</t>
  </si>
  <si>
    <t>Tmelení spar a rohů, šířky do 3 mm akrylátovým tmelem v místnostech výšky do 3,80 m</t>
  </si>
  <si>
    <t>-1426366897</t>
  </si>
  <si>
    <t>https://podminky.urs.cz/item/CS_URS_2025_01/784161001</t>
  </si>
  <si>
    <t>"lokální trhliny"44*0,5</t>
  </si>
  <si>
    <t>131</t>
  </si>
  <si>
    <t>784171001</t>
  </si>
  <si>
    <t>Olepování vnitřních ploch (materiál ve specifikaci) včetně pozdějšího odlepení páskou nebo fólií v místnostech výšky do 3,80 m</t>
  </si>
  <si>
    <t>-815449948</t>
  </si>
  <si>
    <t>https://podminky.urs.cz/item/CS_URS_2025_01/784171001</t>
  </si>
  <si>
    <t>132</t>
  </si>
  <si>
    <t>58124833</t>
  </si>
  <si>
    <t>páska pro malířské potřeby maskovací krepová 19mmx50m</t>
  </si>
  <si>
    <t>-447345033</t>
  </si>
  <si>
    <t>50*1,1 'Přepočtené koeficientem množství</t>
  </si>
  <si>
    <t>133</t>
  </si>
  <si>
    <t>784171101</t>
  </si>
  <si>
    <t>Zakrytí nemalovaných ploch (materiál ve specifikaci) včetně pozdějšího odkrytí podlah</t>
  </si>
  <si>
    <t>1963130444</t>
  </si>
  <si>
    <t>https://podminky.urs.cz/item/CS_URS_2025_01/784171101</t>
  </si>
  <si>
    <t>134</t>
  </si>
  <si>
    <t>58124842</t>
  </si>
  <si>
    <t>fólie pro malířské potřeby zakrývací tl 7µ 4x5m</t>
  </si>
  <si>
    <t>1523897378</t>
  </si>
  <si>
    <t>25*1,1 'Přepočtené koeficientem množství</t>
  </si>
  <si>
    <t>135</t>
  </si>
  <si>
    <t>784171121</t>
  </si>
  <si>
    <t>Zakrytí nemalovaných ploch (materiál ve specifikaci) včetně pozdějšího odkrytí konstrukcí nebo samostatných prvků např. schodišť, nábytku, radiátorů, zábradlí v místnostech výšky do 3,80</t>
  </si>
  <si>
    <t>780874370</t>
  </si>
  <si>
    <t>https://podminky.urs.cz/item/CS_URS_2025_01/784171121</t>
  </si>
  <si>
    <t>"zařizovací předměty"20</t>
  </si>
  <si>
    <t xml:space="preserve">"okna"0,78*1,18*(7+2)+0,78*1,4*(1+1) </t>
  </si>
  <si>
    <t>136</t>
  </si>
  <si>
    <t>-38135936</t>
  </si>
  <si>
    <t>30,468*1,1 'Přepočtené koeficientem množství</t>
  </si>
  <si>
    <t>137</t>
  </si>
  <si>
    <t>784181101</t>
  </si>
  <si>
    <t>Penetrace podkladu jednonásobná základní akrylátová bezbarvá v místnostech výšky do 3,80 m</t>
  </si>
  <si>
    <t>-222569757</t>
  </si>
  <si>
    <t>https://podminky.urs.cz/item/CS_URS_2025_01/784181101</t>
  </si>
  <si>
    <t>138</t>
  </si>
  <si>
    <t>784211101</t>
  </si>
  <si>
    <t>Malby z malířských směsí oděruvzdorných za mokra dvojnásobné, bílé za mokra oděruvzdorné výborně v místnostech výšky do 3,80 m</t>
  </si>
  <si>
    <t>-1684219739</t>
  </si>
  <si>
    <t>https://podminky.urs.cz/item/CS_URS_2025_01/784211101</t>
  </si>
  <si>
    <t>3 - Bleskosvod</t>
  </si>
  <si>
    <t>M21.1 - Bleskosvod</t>
  </si>
  <si>
    <t>M700 - HZS - hodinové zúčtovací sazby</t>
  </si>
  <si>
    <t>M21.1</t>
  </si>
  <si>
    <t>4602001KPL</t>
  </si>
  <si>
    <t>Strojový výkop pod zpevněnou plochou (nemrznoucí hloubka; šírka 0,35m) dle PD včetně zásypu zeminou úpravy povrchu - kpl/m</t>
  </si>
  <si>
    <t>kpl/m</t>
  </si>
  <si>
    <t>Indiv</t>
  </si>
  <si>
    <t>210220021R00</t>
  </si>
  <si>
    <t>Vedení uzemňovací v zemi do 120 mm2 vč.svorek</t>
  </si>
  <si>
    <t>RTS 25/ I</t>
  </si>
  <si>
    <t>35444206R</t>
  </si>
  <si>
    <t>Pásek hromosvodový nerez V4A, TREMIS 30 x 3,5 mm</t>
  </si>
  <si>
    <t>210220361R00</t>
  </si>
  <si>
    <t>Zemnič tyčový, zaražení a připojení, do 2 m</t>
  </si>
  <si>
    <t>35442090R</t>
  </si>
  <si>
    <t>Tyč zemnicí FeZn, TREMIS ZT 2,0 bez svorky, dl. 2000 mm</t>
  </si>
  <si>
    <t>210-101</t>
  </si>
  <si>
    <t>Zaváděcí tyč FeZn o délce 1,5m včetně dodávky</t>
  </si>
  <si>
    <t>210-102</t>
  </si>
  <si>
    <t>Držák zaváděcí tyče včetně dodávky</t>
  </si>
  <si>
    <t>210-103</t>
  </si>
  <si>
    <t>Protikorózní páska pro obalení nadzemních a podzemních spojů, materiál - petrolat, L=10m, B=100mm</t>
  </si>
  <si>
    <t>210220002R00</t>
  </si>
  <si>
    <t>Vedení uzemňovací na povrchu FeZn D 10 mm</t>
  </si>
  <si>
    <t>35441156R</t>
  </si>
  <si>
    <t>Drát hromosvodový FeZn + PVC, TREMIS průměr 10/13 mm</t>
  </si>
  <si>
    <t>210-104</t>
  </si>
  <si>
    <t>Držák do plochy střechy pro uchycení podpůrné trubky GFK/Al včetně dodávky</t>
  </si>
  <si>
    <t>210-105</t>
  </si>
  <si>
    <t>Průchodka střechou pro průchod a zatěsnění trubek šikmou střechou včetně dodávky</t>
  </si>
  <si>
    <t>210-106</t>
  </si>
  <si>
    <t>Jímací sestava - podpůrná trubka GFK/Al o délce 1,955m, jímací tyč o délce 1,0m, upravena na 0,6m včetně dodávky</t>
  </si>
  <si>
    <t>210-107</t>
  </si>
  <si>
    <t>Jímací sestava GFK/Al, podpůrná trubka GFK o délce 3,2m, jímací tyč Al o délce 1,0m včetně dodávky</t>
  </si>
  <si>
    <t>210-108</t>
  </si>
  <si>
    <t>Čtyřramenný stojan malý pro podpůrnou trubku včetně dodávky</t>
  </si>
  <si>
    <t>210-109</t>
  </si>
  <si>
    <t>Sada závitových tyčí pro čtyřramenný stojan včetně dodávky</t>
  </si>
  <si>
    <t>210-110</t>
  </si>
  <si>
    <t>Betonový podstavec o váze 17kg včetně dodávky, montáže a podložky</t>
  </si>
  <si>
    <t>210-111</t>
  </si>
  <si>
    <t>Připojovací prvek pro vodič HVI long včetně dodávky</t>
  </si>
  <si>
    <t>210-112</t>
  </si>
  <si>
    <t>Držák pro vodič HVI long včetně dodávky</t>
  </si>
  <si>
    <t>650111631R00</t>
  </si>
  <si>
    <t>Montáž vodiče s vysokonapěťovou izolací vč. podpěr</t>
  </si>
  <si>
    <t>35445020R</t>
  </si>
  <si>
    <t>Vodič s vysokonapěťovou izolací DEHN HVI long, černý, průměr 20 mm</t>
  </si>
  <si>
    <t>210010555R00</t>
  </si>
  <si>
    <t>Osazení a připojení ekvipotenciální svorkovnice</t>
  </si>
  <si>
    <t>34562811R</t>
  </si>
  <si>
    <t>Svorkovnice ekvipotenciální KOPOS EPS 2 bez krytu</t>
  </si>
  <si>
    <t>210010313R00</t>
  </si>
  <si>
    <t>Krabice odbočná KO, bez zapojení-čtvercová</t>
  </si>
  <si>
    <t>34571524R</t>
  </si>
  <si>
    <t>Krabice přístrojová odbočná čtvercová z PH KO 125E pro umístění svorkovnice EPS2</t>
  </si>
  <si>
    <t>210800647R00</t>
  </si>
  <si>
    <t>Vodič H07V-K (CYA) 10 mm2 uložený pevně</t>
  </si>
  <si>
    <t>34142188R</t>
  </si>
  <si>
    <t>Vodič pro pevné uložení CYA 10,0 mm2 zelený</t>
  </si>
  <si>
    <t>210-113</t>
  </si>
  <si>
    <t>Příchytky pro uchycení vodiče CYA 10 pod střešním pláštěm včetně dodávky</t>
  </si>
  <si>
    <t>34195K</t>
  </si>
  <si>
    <t>Materiál pro elektroinstalaci (šroubky, hmoždinky, …)</t>
  </si>
  <si>
    <t>210220401R00</t>
  </si>
  <si>
    <t>Označení svodu štítky, smaltované, umělá hmota</t>
  </si>
  <si>
    <t>35441846R</t>
  </si>
  <si>
    <t>Štítek označení PE, TREMIS pro hromosvod</t>
  </si>
  <si>
    <t>210220301R00</t>
  </si>
  <si>
    <t>Svorka hromosvodová do 2 šroubů /SS, SZ, SO/</t>
  </si>
  <si>
    <t>35441925R</t>
  </si>
  <si>
    <t>Svorka FeZn, TREMIS SZb zkušební</t>
  </si>
  <si>
    <t>210220302R00</t>
  </si>
  <si>
    <t>Svorka hromosvodová nad 2 šrouby /ST, SJ, SR, atd/</t>
  </si>
  <si>
    <t>2+8</t>
  </si>
  <si>
    <t>35441986R</t>
  </si>
  <si>
    <t>Svorka FeZn, TREMIS SR 2b páska - páska</t>
  </si>
  <si>
    <t>35441997R</t>
  </si>
  <si>
    <t>Svorka FeZn, TREMIS SR 3b páska - drát</t>
  </si>
  <si>
    <t>M700</t>
  </si>
  <si>
    <t>HZS - hodinové zúčtovací sazby</t>
  </si>
  <si>
    <t>HZS-001</t>
  </si>
  <si>
    <t>Antikorozní úprava zemních spojů</t>
  </si>
  <si>
    <t>HZS-002</t>
  </si>
  <si>
    <t>Kontrolní měření odporu a dokumentace během montáže</t>
  </si>
  <si>
    <t>HZS-003</t>
  </si>
  <si>
    <t>Revize bleskosvodu</t>
  </si>
  <si>
    <t>HZS-004</t>
  </si>
  <si>
    <t>Demontáž stávajícího bleskosvodu</t>
  </si>
  <si>
    <t>-1747911717</t>
  </si>
  <si>
    <t>5 - Vedlejší náklady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</si>
  <si>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</si>
  <si>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</si>
  <si>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</si>
  <si>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VRN8 - Přesun stavebních kapacit</t>
  </si>
  <si>
    <t>VRN</t>
  </si>
  <si>
    <t>Vedlejší rozpočtové náklady</t>
  </si>
  <si>
    <t>VRN3</t>
  </si>
  <si>
    <t>Zařízení staveniště</t>
  </si>
  <si>
    <t>030001000</t>
  </si>
  <si>
    <t>soubor</t>
  </si>
  <si>
    <t>1024</t>
  </si>
  <si>
    <t>-22640525</t>
  </si>
  <si>
    <t>https://podminky.urs.cz/item/CS_URS_2025_01/030001000</t>
  </si>
  <si>
    <t xml:space="preserve">Poznámka k položce:_x000d_
Současně kryje náklady na zdvihací prostředky po celou dobu stavby. </t>
  </si>
  <si>
    <t>034103000</t>
  </si>
  <si>
    <t>Oplocení staveniště</t>
  </si>
  <si>
    <t>-1387878946</t>
  </si>
  <si>
    <t>https://podminky.urs.cz/item/CS_URS_2025_01/034103000</t>
  </si>
  <si>
    <t>039002000</t>
  </si>
  <si>
    <t>Zrušení zařízení staveniště</t>
  </si>
  <si>
    <t>-1957337813</t>
  </si>
  <si>
    <t>https://podminky.urs.cz/item/CS_URS_2025_01/039002000</t>
  </si>
  <si>
    <t>Ochrana neřešených částí stavby (2 NP, stavební cesta)</t>
  </si>
  <si>
    <t xml:space="preserve">vlastní </t>
  </si>
  <si>
    <t>1833657821</t>
  </si>
  <si>
    <t>K011</t>
  </si>
  <si>
    <t>Zabezpečení průchodu pod lešením dle zvyklosti dodavatele</t>
  </si>
  <si>
    <t>420184654</t>
  </si>
  <si>
    <t>VRN4</t>
  </si>
  <si>
    <t>Inženýrská činnost</t>
  </si>
  <si>
    <t>044002000</t>
  </si>
  <si>
    <t>Revize</t>
  </si>
  <si>
    <t>ks</t>
  </si>
  <si>
    <t>1508070102</t>
  </si>
  <si>
    <t>https://podminky.urs.cz/item/CS_URS_2025_01/044002000</t>
  </si>
  <si>
    <t>045002000</t>
  </si>
  <si>
    <t>Kompletační a koordinační činnost</t>
  </si>
  <si>
    <t>-886410400</t>
  </si>
  <si>
    <t>https://podminky.urs.cz/item/CS_URS_2025_01/045002000</t>
  </si>
  <si>
    <t>VRN8</t>
  </si>
  <si>
    <t>Přesun stavebních kapacit</t>
  </si>
  <si>
    <t>081002000</t>
  </si>
  <si>
    <t>Doprava zaměstnanců</t>
  </si>
  <si>
    <t>-1059302586</t>
  </si>
  <si>
    <t>https://podminky.urs.cz/item/CS_URS_2025_01/081002000</t>
  </si>
  <si>
    <t>SEZNAM FIGUR</t>
  </si>
  <si>
    <t>Výměra</t>
  </si>
  <si>
    <t>"odměřeno z dwg."137,58/cos(25)</t>
  </si>
  <si>
    <t>Použití figury:</t>
  </si>
  <si>
    <t>Odstranění tepelné izolace střech šikmých volně kladené mezi krokve z polystyrenu suchého tl do 100 mm</t>
  </si>
  <si>
    <t>Demontáž bednění střech z prken</t>
  </si>
  <si>
    <t>Demontáž laťování střech z latí osové vzdálenosti do 0,22 m</t>
  </si>
  <si>
    <t>Demontáž laťování střech z latí osové vzdálenosti přes 0,50 m</t>
  </si>
  <si>
    <t>Demontáž krytiny keramické drážkové sklonu do 30° se zvětralou maltou k dalšímu použití</t>
  </si>
  <si>
    <t>Nouzové (provizorní) zakrytí střechy plachtou</t>
  </si>
  <si>
    <t>"skladba S2"9,077</t>
  </si>
  <si>
    <t>Odstranění povlakové krytiny střech do 10° z pásů NAIP přitavených v plné ploše dvouvrstvé</t>
  </si>
  <si>
    <t>"skladba S3"25,906+30,473+30,527</t>
  </si>
  <si>
    <t>Demontáž spádových klínů z prken fošen průřezové pl do 120 cm2</t>
  </si>
  <si>
    <t>2,081+2,961+12,992</t>
  </si>
  <si>
    <t>Montáž kontralatí přes tepelnou izolaci tl přes 140 mm do 200 mm</t>
  </si>
  <si>
    <t>Montáž krytiny keramické hřeben na sucho větracím pásem</t>
  </si>
  <si>
    <t>Montáž pojistné hydroizolační nebo parotěsné fólie hřebene větrané střechy</t>
  </si>
  <si>
    <t>(13,528*4,534-5,935*3,859-6,054*3,859)/cos(2)</t>
  </si>
  <si>
    <t>(2,961*(2,757+2*0,3)-2,386*2,757)/cos(6)</t>
  </si>
  <si>
    <t>((4,567+2*0,3)*5,019-4,567*4,428)/cos(12)</t>
  </si>
  <si>
    <t>Provedení drenážní vrstvy vegetační střechy z kameniva tl do 100 mm sklon do 5°</t>
  </si>
  <si>
    <t>"sníženo o pracovní výšku 1,5 m, v rozích uvažována převazba 1 m na každou stranu"</t>
  </si>
  <si>
    <t>(11,25-1,5)*(1+18,7+1)</t>
  </si>
  <si>
    <t>(4,3+3,5-1,5)*(1+14,411+1)+14,411*(8,13-4,3)/2</t>
  </si>
  <si>
    <t>(5,82+3,5-1,5)*(1+16,925+1)</t>
  </si>
  <si>
    <t>Montáž lešení řadového trubkového lehkého s podlahami zatížení do 200 kg/m2 š od 0,6 do 0,9 m v do 10 m</t>
  </si>
  <si>
    <t>Příplatek k lešení řadovému trubkovému lehkému s podlahami do 200 kg/m2 š od 0,6 do 0,9 m v do 10 m za každý den použití</t>
  </si>
  <si>
    <t>Demontáž lešení řadového trubkového lehkého s podlahami zatížení do 200 kg/m2 š od 0,6 do 0,9 m v do 10 m</t>
  </si>
  <si>
    <t>Dovoz a odvoz lešení řadového do 10 km včetně naložení a složení</t>
  </si>
  <si>
    <t>Příplatek k ceně dovozu a odvozu lešení řadového ZKD 10 km přes 10 km</t>
  </si>
  <si>
    <t>13,528*4,534/cos(2)</t>
  </si>
  <si>
    <t>2,961*(2,757+2*0,3)/cos(6)</t>
  </si>
  <si>
    <t>(4,567+2*0,3)*5,019/cos(12)</t>
  </si>
  <si>
    <t>Provedení povlakové krytiny střech do 10° fólií PO rozvinutím a natažením v ploše</t>
  </si>
  <si>
    <t>Tepelná foukaná izolace dřevovláknitá vlákna střech sklon do 30° tl přes 100 do 150 mm</t>
  </si>
  <si>
    <t>Montáž bednění střech rovných a šikmých sklonu do 60° z hrubých prken na sraz tl do 32 mm</t>
  </si>
  <si>
    <t>Montáž pojistné hydroizolační nebo parotěsné kladené ve sklonu přes 20° s lepenými spoji na bednění</t>
  </si>
  <si>
    <t>deska dřevovláknitá tepelně izolační tl 100mm</t>
  </si>
  <si>
    <t>Provedení povlakové krytiny střech do 10° navařením fólie PVC na oplechování v plné ploše</t>
  </si>
  <si>
    <t>Provedení povlakové krytiny střech do 10° ukotvení fólie talířovou hmoždinkou do polystyrenu nebo vlny</t>
  </si>
  <si>
    <t>Provedení povlakové krytiny vytažením na konstrukce fólií přilepenou bodově</t>
  </si>
  <si>
    <t>Konstrukční a vyrovnávací vrstva pod klempířské prvky (atiky) z vodovzdorné překližky tl 21 mm</t>
  </si>
  <si>
    <t>2*(0,401+0,3+3,859+0,298)</t>
  </si>
  <si>
    <t>2*(0,3+2,757+0,3)+0,3+2,386+0,3</t>
  </si>
  <si>
    <t>2*5,019+0,3+4,567+0,3</t>
  </si>
  <si>
    <t>šikmá11*(0,45+0,45)</t>
  </si>
  <si>
    <t>Montáž bednění štítových okapových říms z palubek</t>
  </si>
  <si>
    <t>Montáž obložení stropu podkladový rošt</t>
  </si>
  <si>
    <t>Spojovací prostředky pro montáž olištování, obložení stropů, střešních podhledů a stěn</t>
  </si>
  <si>
    <t>Lazurovací dvojnásobný akrylátový nátěr tesařských konstrukcí</t>
  </si>
  <si>
    <t>136,46/cos(25)</t>
  </si>
  <si>
    <t>Montáž laťování na střechách složitých sklonu do 60° osové vzdálenosti přes 150 do 360 mm</t>
  </si>
  <si>
    <t>Montáž krytiny keramické drážkové sklonu do 30° na sucho přes 11 do 12 ks/m2</t>
  </si>
  <si>
    <t>taška ražená drážková engoba velkoformátová (do 12 ks/m2) základní</t>
  </si>
  <si>
    <t>2,93+2,8+16,925</t>
  </si>
  <si>
    <t>Montáž bednění střech rovných a šikmých sklonu do 60° z desek dřevotřískových na pero a drážku</t>
  </si>
  <si>
    <t>Oplechování rovné okapové hrany z Pz s povrchovou úpravou rš 200 mm</t>
  </si>
  <si>
    <t>Montáž krytiny keramické okapní větrací pás</t>
  </si>
  <si>
    <t>Montáž pojistné hydroizolační nebo parotěsné fólie okapu</t>
  </si>
  <si>
    <t>štítová</t>
  </si>
  <si>
    <t>Délka štítové hrany</t>
  </si>
  <si>
    <t xml:space="preserve">Plochá1-kačírek </t>
  </si>
  <si>
    <t>Provedení drenážní vrstvy vegetační střechy z plastových nopových fólií v nopů do 25 mm do 5°</t>
  </si>
  <si>
    <t>Provedení hydroakumulační vrstvy z hydrofilních minerálních pásů vegetační střechy sklon přes 5° do 25°</t>
  </si>
  <si>
    <t>Provedení vegetační vrstvy ze substrátu tl do 100 mm vegetační střechy sklon do 5°</t>
  </si>
  <si>
    <t>Položení vegetační nebo trávníkové rohože vegetační střechy sklon do 5°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</si>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</sst>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8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right"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3" xfId="0" applyNumberFormat="1" applyFont="1" applyBorder="1" applyAlignment="1"/>
    <xf numFmtId="166" fontId="33" fillId="0" borderId="14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23" fillId="3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39" fillId="0" borderId="23" xfId="0" applyFont="1" applyBorder="1" applyAlignment="1" applyProtection="1">
      <alignment horizontal="center" vertical="center"/>
      <protection locked="0"/>
    </xf>
    <xf numFmtId="49" fontId="39" fillId="0" borderId="23" xfId="0" applyNumberFormat="1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167" fontId="39" fillId="0" borderId="23" xfId="0" applyNumberFormat="1" applyFont="1" applyBorder="1" applyAlignment="1" applyProtection="1">
      <alignment vertical="center"/>
      <protection locked="0"/>
    </xf>
    <xf numFmtId="4" fontId="39" fillId="3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  <protection locked="0"/>
    </xf>
    <xf numFmtId="0" fontId="40" fillId="0" borderId="4" xfId="0" applyFont="1" applyBorder="1" applyAlignment="1">
      <alignment vertical="center"/>
    </xf>
    <xf numFmtId="0" fontId="39" fillId="3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65111807" TargetMode="External" /><Relationship Id="rId2" Type="http://schemas.openxmlformats.org/officeDocument/2006/relationships/hyperlink" Target="https://podminky.urs.cz/item/CS_URS_2025_01/765111867" TargetMode="External" /><Relationship Id="rId3" Type="http://schemas.openxmlformats.org/officeDocument/2006/relationships/hyperlink" Target="https://podminky.urs.cz/item/CS_URS_2025_01/762342811" TargetMode="External" /><Relationship Id="rId4" Type="http://schemas.openxmlformats.org/officeDocument/2006/relationships/hyperlink" Target="https://podminky.urs.cz/item/CS_URS_2025_01/762342813" TargetMode="External" /><Relationship Id="rId5" Type="http://schemas.openxmlformats.org/officeDocument/2006/relationships/hyperlink" Target="https://podminky.urs.cz/item/CS_URS_2025_01/762341811" TargetMode="External" /><Relationship Id="rId6" Type="http://schemas.openxmlformats.org/officeDocument/2006/relationships/hyperlink" Target="https://podminky.urs.cz/item/CS_URS_2025_01/765191901" TargetMode="External" /><Relationship Id="rId7" Type="http://schemas.openxmlformats.org/officeDocument/2006/relationships/hyperlink" Target="https://podminky.urs.cz/item/CS_URS_2025_01/713151821" TargetMode="External" /><Relationship Id="rId8" Type="http://schemas.openxmlformats.org/officeDocument/2006/relationships/hyperlink" Target="https://podminky.urs.cz/item/CS_URS_2025_01/765192811" TargetMode="External" /><Relationship Id="rId9" Type="http://schemas.openxmlformats.org/officeDocument/2006/relationships/hyperlink" Target="https://podminky.urs.cz/item/CS_URS_2025_01/766674810" TargetMode="External" /><Relationship Id="rId10" Type="http://schemas.openxmlformats.org/officeDocument/2006/relationships/hyperlink" Target="https://podminky.urs.cz/item/CS_URS_2025_01/712340832" TargetMode="External" /><Relationship Id="rId11" Type="http://schemas.openxmlformats.org/officeDocument/2006/relationships/hyperlink" Target="https://podminky.urs.cz/item/CS_URS_2025_01/762361810" TargetMode="External" /><Relationship Id="rId12" Type="http://schemas.openxmlformats.org/officeDocument/2006/relationships/hyperlink" Target="https://podminky.urs.cz/item/CS_URS_2025_01/762343811" TargetMode="External" /><Relationship Id="rId13" Type="http://schemas.openxmlformats.org/officeDocument/2006/relationships/hyperlink" Target="https://podminky.urs.cz/item/CS_URS_2025_01/764002841" TargetMode="External" /><Relationship Id="rId14" Type="http://schemas.openxmlformats.org/officeDocument/2006/relationships/hyperlink" Target="https://podminky.urs.cz/item/CS_URS_2025_01/764002801" TargetMode="External" /><Relationship Id="rId15" Type="http://schemas.openxmlformats.org/officeDocument/2006/relationships/hyperlink" Target="https://podminky.urs.cz/item/CS_URS_2025_01/764004801" TargetMode="External" /><Relationship Id="rId16" Type="http://schemas.openxmlformats.org/officeDocument/2006/relationships/hyperlink" Target="https://podminky.urs.cz/item/CS_URS_2025_01/764004861" TargetMode="External" /><Relationship Id="rId17" Type="http://schemas.openxmlformats.org/officeDocument/2006/relationships/hyperlink" Target="https://podminky.urs.cz/item/CS_URS_2025_01/764002833" TargetMode="External" /><Relationship Id="rId18" Type="http://schemas.openxmlformats.org/officeDocument/2006/relationships/hyperlink" Target="https://podminky.urs.cz/item/CS_URS_2025_01/763231821" TargetMode="External" /><Relationship Id="rId19" Type="http://schemas.openxmlformats.org/officeDocument/2006/relationships/hyperlink" Target="https://podminky.urs.cz/item/CS_URS_2025_01/HZS1292" TargetMode="External" /><Relationship Id="rId20" Type="http://schemas.openxmlformats.org/officeDocument/2006/relationships/hyperlink" Target="https://podminky.urs.cz/item/CS_URS_2025_01/997013152" TargetMode="External" /><Relationship Id="rId21" Type="http://schemas.openxmlformats.org/officeDocument/2006/relationships/hyperlink" Target="https://podminky.urs.cz/item/CS_URS_2025_01/997013501" TargetMode="External" /><Relationship Id="rId22" Type="http://schemas.openxmlformats.org/officeDocument/2006/relationships/hyperlink" Target="https://podminky.urs.cz/item/CS_URS_2025_01/997013509" TargetMode="External" /><Relationship Id="rId23" Type="http://schemas.openxmlformats.org/officeDocument/2006/relationships/hyperlink" Target="https://podminky.urs.cz/item/CS_URS_2025_01/997013631" TargetMode="External" /><Relationship Id="rId24" Type="http://schemas.openxmlformats.org/officeDocument/2006/relationships/hyperlink" Target="https://podminky.urs.cz/item/CS_URS_2025_01/997013814" TargetMode="External" /><Relationship Id="rId25" Type="http://schemas.openxmlformats.org/officeDocument/2006/relationships/hyperlink" Target="https://podminky.urs.cz/item/CS_URS_2025_01/997013811" TargetMode="External" /><Relationship Id="rId26" Type="http://schemas.openxmlformats.org/officeDocument/2006/relationships/hyperlink" Target="https://podminky.urs.cz/item/CS_URS_2025_01/765192001" TargetMode="External" /><Relationship Id="rId2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52901111" TargetMode="External" /><Relationship Id="rId2" Type="http://schemas.openxmlformats.org/officeDocument/2006/relationships/hyperlink" Target="https://podminky.urs.cz/item/CS_URS_2025_01/941111111" TargetMode="External" /><Relationship Id="rId3" Type="http://schemas.openxmlformats.org/officeDocument/2006/relationships/hyperlink" Target="https://podminky.urs.cz/item/CS_URS_2025_01/941111211" TargetMode="External" /><Relationship Id="rId4" Type="http://schemas.openxmlformats.org/officeDocument/2006/relationships/hyperlink" Target="https://podminky.urs.cz/item/CS_URS_2025_01/941111811" TargetMode="External" /><Relationship Id="rId5" Type="http://schemas.openxmlformats.org/officeDocument/2006/relationships/hyperlink" Target="https://podminky.urs.cz/item/CS_URS_2025_01/993111111" TargetMode="External" /><Relationship Id="rId6" Type="http://schemas.openxmlformats.org/officeDocument/2006/relationships/hyperlink" Target="https://podminky.urs.cz/item/CS_URS_2025_01/993111119" TargetMode="External" /><Relationship Id="rId7" Type="http://schemas.openxmlformats.org/officeDocument/2006/relationships/hyperlink" Target="https://podminky.urs.cz/item/CS_URS_2025_01/998011002" TargetMode="External" /><Relationship Id="rId8" Type="http://schemas.openxmlformats.org/officeDocument/2006/relationships/hyperlink" Target="https://podminky.urs.cz/item/CS_URS_2025_01/998712102" TargetMode="External" /><Relationship Id="rId9" Type="http://schemas.openxmlformats.org/officeDocument/2006/relationships/hyperlink" Target="https://podminky.urs.cz/item/CS_URS_2025_01/712363031" TargetMode="External" /><Relationship Id="rId10" Type="http://schemas.openxmlformats.org/officeDocument/2006/relationships/hyperlink" Target="https://podminky.urs.cz/item/CS_URS_2025_01/712363032" TargetMode="External" /><Relationship Id="rId11" Type="http://schemas.openxmlformats.org/officeDocument/2006/relationships/hyperlink" Target="https://podminky.urs.cz/item/CS_URS_2025_01/712363101" TargetMode="External" /><Relationship Id="rId12" Type="http://schemas.openxmlformats.org/officeDocument/2006/relationships/hyperlink" Target="https://podminky.urs.cz/item/CS_URS_2025_01/712391172" TargetMode="External" /><Relationship Id="rId13" Type="http://schemas.openxmlformats.org/officeDocument/2006/relationships/hyperlink" Target="https://podminky.urs.cz/item/CS_URS_2025_01/712861702" TargetMode="External" /><Relationship Id="rId14" Type="http://schemas.openxmlformats.org/officeDocument/2006/relationships/hyperlink" Target="https://podminky.urs.cz/item/CS_URS_2025_01/712771201" TargetMode="External" /><Relationship Id="rId15" Type="http://schemas.openxmlformats.org/officeDocument/2006/relationships/hyperlink" Target="https://podminky.urs.cz/item/CS_URS_2025_01/712771611" TargetMode="External" /><Relationship Id="rId16" Type="http://schemas.openxmlformats.org/officeDocument/2006/relationships/hyperlink" Target="https://podminky.urs.cz/item/CS_URS_2025_01/712363005" TargetMode="External" /><Relationship Id="rId17" Type="http://schemas.openxmlformats.org/officeDocument/2006/relationships/hyperlink" Target="https://podminky.urs.cz/item/CS_URS_2025_01/712363122" TargetMode="External" /><Relationship Id="rId18" Type="http://schemas.openxmlformats.org/officeDocument/2006/relationships/hyperlink" Target="https://podminky.urs.cz/item/CS_URS_2025_01/712363673" TargetMode="External" /><Relationship Id="rId19" Type="http://schemas.openxmlformats.org/officeDocument/2006/relationships/hyperlink" Target="https://podminky.urs.cz/item/CS_URS_2025_01/712363673" TargetMode="External" /><Relationship Id="rId20" Type="http://schemas.openxmlformats.org/officeDocument/2006/relationships/hyperlink" Target="https://podminky.urs.cz/item/CS_URS_2025_01/712771221" TargetMode="External" /><Relationship Id="rId21" Type="http://schemas.openxmlformats.org/officeDocument/2006/relationships/hyperlink" Target="https://podminky.urs.cz/item/CS_URS_2025_01/712771323" TargetMode="External" /><Relationship Id="rId22" Type="http://schemas.openxmlformats.org/officeDocument/2006/relationships/hyperlink" Target="https://podminky.urs.cz/item/CS_URS_2025_01/712771401" TargetMode="External" /><Relationship Id="rId23" Type="http://schemas.openxmlformats.org/officeDocument/2006/relationships/hyperlink" Target="https://podminky.urs.cz/item/CS_URS_2025_01/712771521" TargetMode="External" /><Relationship Id="rId24" Type="http://schemas.openxmlformats.org/officeDocument/2006/relationships/hyperlink" Target="https://podminky.urs.cz/item/CS_URS_2025_01/998713102" TargetMode="External" /><Relationship Id="rId25" Type="http://schemas.openxmlformats.org/officeDocument/2006/relationships/hyperlink" Target="https://podminky.urs.cz/item/CS_URS_2025_01/713151131" TargetMode="External" /><Relationship Id="rId26" Type="http://schemas.openxmlformats.org/officeDocument/2006/relationships/hyperlink" Target="https://podminky.urs.cz/item/CS_URS_2025_01/713154611" TargetMode="External" /><Relationship Id="rId27" Type="http://schemas.openxmlformats.org/officeDocument/2006/relationships/hyperlink" Target="https://podminky.urs.cz/item/CS_URS_2025_01/713151156" TargetMode="External" /><Relationship Id="rId28" Type="http://schemas.openxmlformats.org/officeDocument/2006/relationships/hyperlink" Target="https://podminky.urs.cz/item/CS_URS_2025_01/713154611" TargetMode="External" /><Relationship Id="rId29" Type="http://schemas.openxmlformats.org/officeDocument/2006/relationships/hyperlink" Target="https://podminky.urs.cz/item/CS_URS_2025_01/762361332" TargetMode="External" /><Relationship Id="rId30" Type="http://schemas.openxmlformats.org/officeDocument/2006/relationships/hyperlink" Target="https://podminky.urs.cz/item/CS_URS_2025_01/998762102" TargetMode="External" /><Relationship Id="rId31" Type="http://schemas.openxmlformats.org/officeDocument/2006/relationships/hyperlink" Target="https://podminky.urs.cz/item/CS_URS_2025_01/762332131" TargetMode="External" /><Relationship Id="rId32" Type="http://schemas.openxmlformats.org/officeDocument/2006/relationships/hyperlink" Target="https://podminky.urs.cz/item/CS_URS_2025_01/762332132" TargetMode="External" /><Relationship Id="rId33" Type="http://schemas.openxmlformats.org/officeDocument/2006/relationships/hyperlink" Target="https://podminky.urs.cz/item/CS_URS_2025_01/762395000" TargetMode="External" /><Relationship Id="rId34" Type="http://schemas.openxmlformats.org/officeDocument/2006/relationships/hyperlink" Target="https://podminky.urs.cz/item/CS_URS_2025_01/762083111" TargetMode="External" /><Relationship Id="rId35" Type="http://schemas.openxmlformats.org/officeDocument/2006/relationships/hyperlink" Target="https://podminky.urs.cz/item/CS_URS_2025_01/762341210" TargetMode="External" /><Relationship Id="rId36" Type="http://schemas.openxmlformats.org/officeDocument/2006/relationships/hyperlink" Target="https://podminky.urs.cz/item/CS_URS_2025_01/762341275" TargetMode="External" /><Relationship Id="rId37" Type="http://schemas.openxmlformats.org/officeDocument/2006/relationships/hyperlink" Target="https://podminky.urs.cz/item/CS_URS_2025_01/762342314" TargetMode="External" /><Relationship Id="rId38" Type="http://schemas.openxmlformats.org/officeDocument/2006/relationships/hyperlink" Target="https://podminky.urs.cz/item/CS_URS_2025_01/762342523" TargetMode="External" /><Relationship Id="rId39" Type="http://schemas.openxmlformats.org/officeDocument/2006/relationships/hyperlink" Target="https://podminky.urs.cz/item/CS_URS_2025_01/762395000" TargetMode="External" /><Relationship Id="rId40" Type="http://schemas.openxmlformats.org/officeDocument/2006/relationships/hyperlink" Target="https://podminky.urs.cz/item/CS_URS_2025_01/762341660" TargetMode="External" /><Relationship Id="rId41" Type="http://schemas.openxmlformats.org/officeDocument/2006/relationships/hyperlink" Target="https://podminky.urs.cz/item/CS_URS_2025_01/762429001" TargetMode="External" /><Relationship Id="rId42" Type="http://schemas.openxmlformats.org/officeDocument/2006/relationships/hyperlink" Target="https://podminky.urs.cz/item/CS_URS_2025_01/762495000" TargetMode="External" /><Relationship Id="rId43" Type="http://schemas.openxmlformats.org/officeDocument/2006/relationships/hyperlink" Target="https://podminky.urs.cz/item/CS_URS_2025_01/783228111" TargetMode="External" /><Relationship Id="rId44" Type="http://schemas.openxmlformats.org/officeDocument/2006/relationships/hyperlink" Target="https://podminky.urs.cz/item/CS_URS_2025_01/998763302" TargetMode="External" /><Relationship Id="rId45" Type="http://schemas.openxmlformats.org/officeDocument/2006/relationships/hyperlink" Target="https://podminky.urs.cz/item/CS_URS_2025_01/763182411" TargetMode="External" /><Relationship Id="rId46" Type="http://schemas.openxmlformats.org/officeDocument/2006/relationships/hyperlink" Target="https://podminky.urs.cz/item/CS_URS_2025_01/763132901" TargetMode="External" /><Relationship Id="rId47" Type="http://schemas.openxmlformats.org/officeDocument/2006/relationships/hyperlink" Target="https://podminky.urs.cz/item/CS_URS_2025_01/998764102" TargetMode="External" /><Relationship Id="rId48" Type="http://schemas.openxmlformats.org/officeDocument/2006/relationships/hyperlink" Target="https://podminky.urs.cz/item/CS_URS_2025_01/764242503" TargetMode="External" /><Relationship Id="rId49" Type="http://schemas.openxmlformats.org/officeDocument/2006/relationships/hyperlink" Target="https://podminky.urs.cz/item/CS_URS_2025_01/764344411" TargetMode="External" /><Relationship Id="rId50" Type="http://schemas.openxmlformats.org/officeDocument/2006/relationships/hyperlink" Target="https://podminky.urs.cz/item/CS_URS_2025_01/764341416" TargetMode="External" /><Relationship Id="rId51" Type="http://schemas.openxmlformats.org/officeDocument/2006/relationships/hyperlink" Target="https://podminky.urs.cz/item/CS_URS_2025_01/764345325" TargetMode="External" /><Relationship Id="rId52" Type="http://schemas.openxmlformats.org/officeDocument/2006/relationships/hyperlink" Target="https://podminky.urs.cz/item/CS_URS_2025_01/764541403" TargetMode="External" /><Relationship Id="rId53" Type="http://schemas.openxmlformats.org/officeDocument/2006/relationships/hyperlink" Target="https://podminky.urs.cz/item/CS_URS_2025_01/764541446" TargetMode="External" /><Relationship Id="rId54" Type="http://schemas.openxmlformats.org/officeDocument/2006/relationships/hyperlink" Target="https://podminky.urs.cz/item/CS_URS_2025_01/764541443" TargetMode="External" /><Relationship Id="rId55" Type="http://schemas.openxmlformats.org/officeDocument/2006/relationships/hyperlink" Target="https://podminky.urs.cz/item/CS_URS_2025_01/764548423" TargetMode="External" /><Relationship Id="rId56" Type="http://schemas.openxmlformats.org/officeDocument/2006/relationships/hyperlink" Target="https://podminky.urs.cz/item/CS_URS_2025_01/764548422" TargetMode="External" /><Relationship Id="rId57" Type="http://schemas.openxmlformats.org/officeDocument/2006/relationships/hyperlink" Target="https://podminky.urs.cz/item/CS_URS_2025_01/765121202" TargetMode="External" /><Relationship Id="rId58" Type="http://schemas.openxmlformats.org/officeDocument/2006/relationships/hyperlink" Target="https://podminky.urs.cz/item/CS_URS_2025_01/998765102" TargetMode="External" /><Relationship Id="rId59" Type="http://schemas.openxmlformats.org/officeDocument/2006/relationships/hyperlink" Target="https://podminky.urs.cz/item/CS_URS_2025_01/764212662" TargetMode="External" /><Relationship Id="rId60" Type="http://schemas.openxmlformats.org/officeDocument/2006/relationships/hyperlink" Target="https://podminky.urs.cz/item/CS_URS_2025_01/765191023" TargetMode="External" /><Relationship Id="rId61" Type="http://schemas.openxmlformats.org/officeDocument/2006/relationships/hyperlink" Target="https://podminky.urs.cz/item/CS_URS_2025_01/765191051" TargetMode="External" /><Relationship Id="rId62" Type="http://schemas.openxmlformats.org/officeDocument/2006/relationships/hyperlink" Target="https://podminky.urs.cz/item/CS_URS_2025_01/765191071" TargetMode="External" /><Relationship Id="rId63" Type="http://schemas.openxmlformats.org/officeDocument/2006/relationships/hyperlink" Target="https://podminky.urs.cz/item/CS_URS_2025_01/765111015" TargetMode="External" /><Relationship Id="rId64" Type="http://schemas.openxmlformats.org/officeDocument/2006/relationships/hyperlink" Target="https://podminky.urs.cz/item/CS_URS_2025_01/765111201" TargetMode="External" /><Relationship Id="rId65" Type="http://schemas.openxmlformats.org/officeDocument/2006/relationships/hyperlink" Target="https://podminky.urs.cz/item/CS_URS_2025_01/765111251" TargetMode="External" /><Relationship Id="rId66" Type="http://schemas.openxmlformats.org/officeDocument/2006/relationships/hyperlink" Target="https://podminky.urs.cz/item/CS_URS_2025_01/765115011" TargetMode="External" /><Relationship Id="rId67" Type="http://schemas.openxmlformats.org/officeDocument/2006/relationships/hyperlink" Target="https://podminky.urs.cz/item/CS_URS_2025_01/765115352" TargetMode="External" /><Relationship Id="rId68" Type="http://schemas.openxmlformats.org/officeDocument/2006/relationships/hyperlink" Target="https://podminky.urs.cz/item/CS_URS_2025_01/764203155" TargetMode="External" /><Relationship Id="rId69" Type="http://schemas.openxmlformats.org/officeDocument/2006/relationships/hyperlink" Target="https://podminky.urs.cz/item/CS_URS_2025_01/998766102" TargetMode="External" /><Relationship Id="rId70" Type="http://schemas.openxmlformats.org/officeDocument/2006/relationships/hyperlink" Target="https://podminky.urs.cz/item/CS_URS_2025_01/766671024" TargetMode="External" /><Relationship Id="rId71" Type="http://schemas.openxmlformats.org/officeDocument/2006/relationships/hyperlink" Target="https://podminky.urs.cz/item/CS_URS_2025_01/766671025" TargetMode="External" /><Relationship Id="rId72" Type="http://schemas.openxmlformats.org/officeDocument/2006/relationships/hyperlink" Target="https://podminky.urs.cz/item/CS_URS_2025_01/766671025" TargetMode="External" /><Relationship Id="rId73" Type="http://schemas.openxmlformats.org/officeDocument/2006/relationships/hyperlink" Target="https://podminky.urs.cz/item/CS_URS_2025_01/784111001" TargetMode="External" /><Relationship Id="rId74" Type="http://schemas.openxmlformats.org/officeDocument/2006/relationships/hyperlink" Target="https://podminky.urs.cz/item/CS_URS_2025_01/784161001" TargetMode="External" /><Relationship Id="rId75" Type="http://schemas.openxmlformats.org/officeDocument/2006/relationships/hyperlink" Target="https://podminky.urs.cz/item/CS_URS_2025_01/784171001" TargetMode="External" /><Relationship Id="rId76" Type="http://schemas.openxmlformats.org/officeDocument/2006/relationships/hyperlink" Target="https://podminky.urs.cz/item/CS_URS_2025_01/784171101" TargetMode="External" /><Relationship Id="rId77" Type="http://schemas.openxmlformats.org/officeDocument/2006/relationships/hyperlink" Target="https://podminky.urs.cz/item/CS_URS_2025_01/784171121" TargetMode="External" /><Relationship Id="rId78" Type="http://schemas.openxmlformats.org/officeDocument/2006/relationships/hyperlink" Target="https://podminky.urs.cz/item/CS_URS_2025_01/784181101" TargetMode="External" /><Relationship Id="rId79" Type="http://schemas.openxmlformats.org/officeDocument/2006/relationships/hyperlink" Target="https://podminky.urs.cz/item/CS_URS_2025_01/784211101" TargetMode="External" /><Relationship Id="rId8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34103000" TargetMode="External" /><Relationship Id="rId3" Type="http://schemas.openxmlformats.org/officeDocument/2006/relationships/hyperlink" Target="https://podminky.urs.cz/item/CS_URS_2025_01/039002000" TargetMode="External" /><Relationship Id="rId4" Type="http://schemas.openxmlformats.org/officeDocument/2006/relationships/hyperlink" Target="https://podminky.urs.cz/item/CS_URS_2025_01/044002000" TargetMode="External" /><Relationship Id="rId5" Type="http://schemas.openxmlformats.org/officeDocument/2006/relationships/hyperlink" Target="https://podminky.urs.cz/item/CS_URS_2025_01/045002000" TargetMode="External" /><Relationship Id="rId6" Type="http://schemas.openxmlformats.org/officeDocument/2006/relationships/hyperlink" Target="https://podminky.urs.cz/item/CS_URS_2025_01/081002000" TargetMode="External" /><Relationship Id="rId7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9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7</v>
      </c>
      <c r="BT2" s="20" t="s">
        <v>8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7</v>
      </c>
      <c r="BT3" s="20" t="s">
        <v>9</v>
      </c>
    </row>
    <row r="4" s="1" customFormat="1" ht="24.96" customHeight="1">
      <c r="B4" s="23"/>
      <c r="D4" s="24" t="s">
        <v>10</v>
      </c>
      <c r="AR4" s="23"/>
      <c r="AS4" s="25" t="s">
        <v>11</v>
      </c>
      <c r="BE4" s="26" t="s">
        <v>12</v>
      </c>
      <c r="BS4" s="20" t="s">
        <v>13</v>
      </c>
    </row>
    <row r="5" s="1" customFormat="1" ht="12" customHeight="1">
      <c r="B5" s="23"/>
      <c r="D5" s="27" t="s">
        <v>14</v>
      </c>
      <c r="K5" s="28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3"/>
      <c r="BE5" s="29" t="s">
        <v>16</v>
      </c>
      <c r="BS5" s="20" t="s">
        <v>7</v>
      </c>
    </row>
    <row r="6" s="1" customFormat="1" ht="36.96" customHeight="1">
      <c r="B6" s="23"/>
      <c r="D6" s="30" t="s">
        <v>17</v>
      </c>
      <c r="K6" s="31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3"/>
      <c r="BE6" s="32"/>
      <c r="BS6" s="20" t="s">
        <v>7</v>
      </c>
    </row>
    <row r="7" s="1" customFormat="1" ht="12" customHeight="1">
      <c r="B7" s="23"/>
      <c r="D7" s="33" t="s">
        <v>19</v>
      </c>
      <c r="K7" s="28" t="s">
        <v>3</v>
      </c>
      <c r="AK7" s="33" t="s">
        <v>20</v>
      </c>
      <c r="AN7" s="28" t="s">
        <v>3</v>
      </c>
      <c r="AR7" s="23"/>
      <c r="BE7" s="32"/>
      <c r="BS7" s="20" t="s">
        <v>7</v>
      </c>
    </row>
    <row r="8" s="1" customFormat="1" ht="12" customHeight="1">
      <c r="B8" s="23"/>
      <c r="D8" s="33" t="s">
        <v>21</v>
      </c>
      <c r="K8" s="28" t="s">
        <v>22</v>
      </c>
      <c r="AK8" s="33" t="s">
        <v>23</v>
      </c>
      <c r="AN8" s="34" t="s">
        <v>24</v>
      </c>
      <c r="AR8" s="23"/>
      <c r="BE8" s="32"/>
      <c r="BS8" s="20" t="s">
        <v>7</v>
      </c>
    </row>
    <row r="9" s="1" customFormat="1" ht="14.4" customHeight="1">
      <c r="B9" s="23"/>
      <c r="AR9" s="23"/>
      <c r="BE9" s="32"/>
      <c r="BS9" s="20" t="s">
        <v>7</v>
      </c>
    </row>
    <row r="10" s="1" customFormat="1" ht="12" customHeight="1">
      <c r="B10" s="23"/>
      <c r="D10" s="33" t="s">
        <v>25</v>
      </c>
      <c r="AK10" s="33" t="s">
        <v>26</v>
      </c>
      <c r="AN10" s="28" t="s">
        <v>3</v>
      </c>
      <c r="AR10" s="23"/>
      <c r="BE10" s="32"/>
      <c r="BS10" s="20" t="s">
        <v>7</v>
      </c>
    </row>
    <row r="11" s="1" customFormat="1" ht="18.48" customHeight="1">
      <c r="B11" s="23"/>
      <c r="E11" s="28" t="s">
        <v>22</v>
      </c>
      <c r="AK11" s="33" t="s">
        <v>27</v>
      </c>
      <c r="AN11" s="28" t="s">
        <v>3</v>
      </c>
      <c r="AR11" s="23"/>
      <c r="BE11" s="32"/>
      <c r="BS11" s="20" t="s">
        <v>7</v>
      </c>
    </row>
    <row r="12" s="1" customFormat="1" ht="6.96" customHeight="1">
      <c r="B12" s="23"/>
      <c r="AR12" s="23"/>
      <c r="BE12" s="32"/>
      <c r="BS12" s="20" t="s">
        <v>7</v>
      </c>
    </row>
    <row r="13" s="1" customFormat="1" ht="12" customHeight="1">
      <c r="B13" s="23"/>
      <c r="D13" s="33" t="s">
        <v>28</v>
      </c>
      <c r="AK13" s="33" t="s">
        <v>26</v>
      </c>
      <c r="AN13" s="35" t="s">
        <v>29</v>
      </c>
      <c r="AR13" s="23"/>
      <c r="BE13" s="32"/>
      <c r="BS13" s="20" t="s">
        <v>7</v>
      </c>
    </row>
    <row r="14">
      <c r="B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N14" s="35" t="s">
        <v>29</v>
      </c>
      <c r="AR14" s="23"/>
      <c r="BE14" s="32"/>
      <c r="BS14" s="20" t="s">
        <v>7</v>
      </c>
    </row>
    <row r="15" s="1" customFormat="1" ht="6.96" customHeight="1">
      <c r="B15" s="23"/>
      <c r="AR15" s="23"/>
      <c r="BE15" s="32"/>
      <c r="BS15" s="20" t="s">
        <v>4</v>
      </c>
    </row>
    <row r="16" s="1" customFormat="1" ht="12" customHeight="1">
      <c r="B16" s="23"/>
      <c r="D16" s="33" t="s">
        <v>30</v>
      </c>
      <c r="AK16" s="33" t="s">
        <v>26</v>
      </c>
      <c r="AN16" s="28" t="s">
        <v>3</v>
      </c>
      <c r="AR16" s="23"/>
      <c r="BE16" s="32"/>
      <c r="BS16" s="20" t="s">
        <v>4</v>
      </c>
    </row>
    <row r="17" s="1" customFormat="1" ht="18.48" customHeight="1">
      <c r="B17" s="23"/>
      <c r="E17" s="28" t="s">
        <v>22</v>
      </c>
      <c r="AK17" s="33" t="s">
        <v>27</v>
      </c>
      <c r="AN17" s="28" t="s">
        <v>3</v>
      </c>
      <c r="AR17" s="23"/>
      <c r="BE17" s="32"/>
      <c r="BS17" s="20" t="s">
        <v>31</v>
      </c>
    </row>
    <row r="18" s="1" customFormat="1" ht="6.96" customHeight="1">
      <c r="B18" s="23"/>
      <c r="AR18" s="23"/>
      <c r="BE18" s="32"/>
      <c r="BS18" s="20" t="s">
        <v>7</v>
      </c>
    </row>
    <row r="19" s="1" customFormat="1" ht="12" customHeight="1">
      <c r="B19" s="23"/>
      <c r="D19" s="33" t="s">
        <v>32</v>
      </c>
      <c r="AK19" s="33" t="s">
        <v>26</v>
      </c>
      <c r="AN19" s="28" t="s">
        <v>3</v>
      </c>
      <c r="AR19" s="23"/>
      <c r="BE19" s="32"/>
      <c r="BS19" s="20" t="s">
        <v>7</v>
      </c>
    </row>
    <row r="20" s="1" customFormat="1" ht="18.48" customHeight="1">
      <c r="B20" s="23"/>
      <c r="E20" s="28" t="s">
        <v>22</v>
      </c>
      <c r="AK20" s="33" t="s">
        <v>27</v>
      </c>
      <c r="AN20" s="28" t="s">
        <v>3</v>
      </c>
      <c r="AR20" s="23"/>
      <c r="BE20" s="32"/>
      <c r="BS20" s="20" t="s">
        <v>4</v>
      </c>
    </row>
    <row r="21" s="1" customFormat="1" ht="6.96" customHeight="1">
      <c r="B21" s="23"/>
      <c r="AR21" s="23"/>
      <c r="BE21" s="32"/>
    </row>
    <row r="22" s="1" customFormat="1" ht="12" customHeight="1">
      <c r="B22" s="23"/>
      <c r="D22" s="33" t="s">
        <v>33</v>
      </c>
      <c r="AR22" s="23"/>
      <c r="BE22" s="32"/>
    </row>
    <row r="23" s="1" customFormat="1" ht="47.25" customHeight="1">
      <c r="B23" s="23"/>
      <c r="E23" s="37" t="s">
        <v>34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R23" s="23"/>
      <c r="BE23" s="32"/>
    </row>
    <row r="24" s="1" customFormat="1" ht="6.96" customHeight="1">
      <c r="B24" s="23"/>
      <c r="AR24" s="23"/>
      <c r="BE24" s="32"/>
    </row>
    <row r="25" s="1" customFormat="1" ht="6.96" customHeight="1">
      <c r="B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R25" s="23"/>
      <c r="BE25" s="32"/>
    </row>
    <row r="26" s="2" customFormat="1" ht="25.92" customHeight="1">
      <c r="A26" s="39"/>
      <c r="B26" s="40"/>
      <c r="C26" s="39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39"/>
      <c r="AQ26" s="39"/>
      <c r="AR26" s="40"/>
      <c r="BE26" s="32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BE27" s="32"/>
    </row>
    <row r="28" s="2" customForma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0"/>
      <c r="BE28" s="32"/>
    </row>
    <row r="29" s="3" customFormat="1" ht="14.4" customHeight="1">
      <c r="A29" s="3"/>
      <c r="B29" s="45"/>
      <c r="C29" s="3"/>
      <c r="D29" s="33" t="s">
        <v>39</v>
      </c>
      <c r="E29" s="3"/>
      <c r="F29" s="33" t="s">
        <v>40</v>
      </c>
      <c r="G29" s="3"/>
      <c r="H29" s="3"/>
      <c r="I29" s="3"/>
      <c r="J29" s="3"/>
      <c r="K29" s="3"/>
      <c r="L29" s="46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7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7">
        <f>ROUND(AV54, 2)</f>
        <v>0</v>
      </c>
      <c r="AL29" s="3"/>
      <c r="AM29" s="3"/>
      <c r="AN29" s="3"/>
      <c r="AO29" s="3"/>
      <c r="AP29" s="3"/>
      <c r="AQ29" s="3"/>
      <c r="AR29" s="45"/>
      <c r="BE29" s="48"/>
    </row>
    <row r="30" s="3" customFormat="1" ht="14.4" customHeight="1">
      <c r="A30" s="3"/>
      <c r="B30" s="45"/>
      <c r="C30" s="3"/>
      <c r="D30" s="3"/>
      <c r="E30" s="3"/>
      <c r="F30" s="33" t="s">
        <v>41</v>
      </c>
      <c r="G30" s="3"/>
      <c r="H30" s="3"/>
      <c r="I30" s="3"/>
      <c r="J30" s="3"/>
      <c r="K30" s="3"/>
      <c r="L30" s="46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7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7">
        <f>ROUND(AW54, 2)</f>
        <v>0</v>
      </c>
      <c r="AL30" s="3"/>
      <c r="AM30" s="3"/>
      <c r="AN30" s="3"/>
      <c r="AO30" s="3"/>
      <c r="AP30" s="3"/>
      <c r="AQ30" s="3"/>
      <c r="AR30" s="45"/>
      <c r="BE30" s="48"/>
    </row>
    <row r="31" hidden="1" s="3" customFormat="1" ht="14.4" customHeight="1">
      <c r="A31" s="3"/>
      <c r="B31" s="45"/>
      <c r="C31" s="3"/>
      <c r="D31" s="3"/>
      <c r="E31" s="3"/>
      <c r="F31" s="33" t="s">
        <v>42</v>
      </c>
      <c r="G31" s="3"/>
      <c r="H31" s="3"/>
      <c r="I31" s="3"/>
      <c r="J31" s="3"/>
      <c r="K31" s="3"/>
      <c r="L31" s="46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7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7">
        <v>0</v>
      </c>
      <c r="AL31" s="3"/>
      <c r="AM31" s="3"/>
      <c r="AN31" s="3"/>
      <c r="AO31" s="3"/>
      <c r="AP31" s="3"/>
      <c r="AQ31" s="3"/>
      <c r="AR31" s="45"/>
      <c r="BE31" s="48"/>
    </row>
    <row r="32" hidden="1" s="3" customFormat="1" ht="14.4" customHeight="1">
      <c r="A32" s="3"/>
      <c r="B32" s="45"/>
      <c r="C32" s="3"/>
      <c r="D32" s="3"/>
      <c r="E32" s="3"/>
      <c r="F32" s="33" t="s">
        <v>43</v>
      </c>
      <c r="G32" s="3"/>
      <c r="H32" s="3"/>
      <c r="I32" s="3"/>
      <c r="J32" s="3"/>
      <c r="K32" s="3"/>
      <c r="L32" s="46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7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7">
        <v>0</v>
      </c>
      <c r="AL32" s="3"/>
      <c r="AM32" s="3"/>
      <c r="AN32" s="3"/>
      <c r="AO32" s="3"/>
      <c r="AP32" s="3"/>
      <c r="AQ32" s="3"/>
      <c r="AR32" s="45"/>
      <c r="BE32" s="48"/>
    </row>
    <row r="33" hidden="1" s="3" customFormat="1" ht="14.4" customHeight="1">
      <c r="A33" s="3"/>
      <c r="B33" s="45"/>
      <c r="C33" s="3"/>
      <c r="D33" s="3"/>
      <c r="E33" s="3"/>
      <c r="F33" s="33" t="s">
        <v>44</v>
      </c>
      <c r="G33" s="3"/>
      <c r="H33" s="3"/>
      <c r="I33" s="3"/>
      <c r="J33" s="3"/>
      <c r="K33" s="3"/>
      <c r="L33" s="46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7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7">
        <v>0</v>
      </c>
      <c r="AL33" s="3"/>
      <c r="AM33" s="3"/>
      <c r="AN33" s="3"/>
      <c r="AO33" s="3"/>
      <c r="AP33" s="3"/>
      <c r="AQ33" s="3"/>
      <c r="AR33" s="45"/>
      <c r="BE33" s="3"/>
    </row>
    <row r="34" s="2" customFormat="1" ht="6.96" customHeight="1">
      <c r="A34" s="39"/>
      <c r="B34" s="4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BE34" s="39"/>
    </row>
    <row r="35" s="2" customFormat="1" ht="25.92" customHeight="1">
      <c r="A35" s="39"/>
      <c r="B35" s="40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0"/>
      <c r="B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0"/>
      <c r="BE36" s="39"/>
    </row>
    <row r="37" s="2" customFormat="1" ht="6.96" customHeight="1">
      <c r="A37" s="39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0"/>
      <c r="BE37" s="39"/>
    </row>
    <row r="41" s="2" customFormat="1" ht="6.96" customHeight="1">
      <c r="A41" s="39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40"/>
      <c r="BE41" s="39"/>
    </row>
    <row r="42" s="2" customFormat="1" ht="24.96" customHeight="1">
      <c r="A42" s="39"/>
      <c r="B42" s="40"/>
      <c r="C42" s="24" t="s">
        <v>48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BE42" s="39"/>
    </row>
    <row r="43" s="2" customFormat="1" ht="6.96" customHeight="1">
      <c r="A43" s="39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BE43" s="39"/>
    </row>
    <row r="44" s="4" customFormat="1" ht="12" customHeight="1">
      <c r="A44" s="4"/>
      <c r="B44" s="60"/>
      <c r="C44" s="33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roz26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60"/>
      <c r="BE44" s="4"/>
    </row>
    <row r="45" s="5" customFormat="1" ht="36.96" customHeight="1">
      <c r="A45" s="5"/>
      <c r="B45" s="61"/>
      <c r="C45" s="62" t="s">
        <v>17</v>
      </c>
      <c r="D45" s="5"/>
      <c r="E45" s="5"/>
      <c r="F45" s="5"/>
      <c r="G45" s="5"/>
      <c r="H45" s="5"/>
      <c r="I45" s="5"/>
      <c r="J45" s="5"/>
      <c r="K45" s="5"/>
      <c r="L45" s="63" t="str">
        <f>K6</f>
        <v>Rekonstrukce střechy Ekocentrum Lipka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1"/>
      <c r="BE45" s="5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0"/>
      <c r="BE46" s="39"/>
    </row>
    <row r="47" s="2" customFormat="1" ht="12" customHeight="1">
      <c r="A47" s="39"/>
      <c r="B47" s="40"/>
      <c r="C47" s="33" t="s">
        <v>21</v>
      </c>
      <c r="D47" s="39"/>
      <c r="E47" s="39"/>
      <c r="F47" s="39"/>
      <c r="G47" s="39"/>
      <c r="H47" s="39"/>
      <c r="I47" s="39"/>
      <c r="J47" s="39"/>
      <c r="K47" s="39"/>
      <c r="L47" s="64" t="str">
        <f>IF(K8="","",K8)</f>
        <v xml:space="preserve"> 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3" t="s">
        <v>23</v>
      </c>
      <c r="AJ47" s="39"/>
      <c r="AK47" s="39"/>
      <c r="AL47" s="39"/>
      <c r="AM47" s="65" t="str">
        <f>IF(AN8= "","",AN8)</f>
        <v>1. 3. 2025</v>
      </c>
      <c r="AN47" s="65"/>
      <c r="AO47" s="39"/>
      <c r="AP47" s="39"/>
      <c r="AQ47" s="39"/>
      <c r="AR47" s="40"/>
      <c r="B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BE48" s="39"/>
    </row>
    <row r="49" s="2" customFormat="1" ht="15.15" customHeight="1">
      <c r="A49" s="39"/>
      <c r="B49" s="40"/>
      <c r="C49" s="33" t="s">
        <v>25</v>
      </c>
      <c r="D49" s="39"/>
      <c r="E49" s="39"/>
      <c r="F49" s="39"/>
      <c r="G49" s="39"/>
      <c r="H49" s="39"/>
      <c r="I49" s="39"/>
      <c r="J49" s="39"/>
      <c r="K49" s="39"/>
      <c r="L49" s="4" t="str">
        <f>IF(E11= "","",E11)</f>
        <v xml:space="preserve">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3" t="s">
        <v>30</v>
      </c>
      <c r="AJ49" s="39"/>
      <c r="AK49" s="39"/>
      <c r="AL49" s="39"/>
      <c r="AM49" s="66" t="str">
        <f>IF(E17="","",E17)</f>
        <v xml:space="preserve"> </v>
      </c>
      <c r="AN49" s="4"/>
      <c r="AO49" s="4"/>
      <c r="AP49" s="4"/>
      <c r="AQ49" s="39"/>
      <c r="AR49" s="40"/>
      <c r="AS49" s="67" t="s">
        <v>49</v>
      </c>
      <c r="AT49" s="68"/>
      <c r="AU49" s="69"/>
      <c r="AV49" s="69"/>
      <c r="AW49" s="69"/>
      <c r="AX49" s="69"/>
      <c r="AY49" s="69"/>
      <c r="AZ49" s="69"/>
      <c r="BA49" s="69"/>
      <c r="BB49" s="69"/>
      <c r="BC49" s="69"/>
      <c r="BD49" s="70"/>
      <c r="BE49" s="39"/>
    </row>
    <row r="50" s="2" customFormat="1" ht="15.15" customHeight="1">
      <c r="A50" s="39"/>
      <c r="B50" s="40"/>
      <c r="C50" s="33" t="s">
        <v>28</v>
      </c>
      <c r="D50" s="39"/>
      <c r="E50" s="39"/>
      <c r="F50" s="39"/>
      <c r="G50" s="39"/>
      <c r="H50" s="39"/>
      <c r="I50" s="39"/>
      <c r="J50" s="39"/>
      <c r="K50" s="39"/>
      <c r="L50" s="4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3" t="s">
        <v>32</v>
      </c>
      <c r="AJ50" s="39"/>
      <c r="AK50" s="39"/>
      <c r="AL50" s="39"/>
      <c r="AM50" s="66" t="str">
        <f>IF(E20="","",E20)</f>
        <v xml:space="preserve"> </v>
      </c>
      <c r="AN50" s="4"/>
      <c r="AO50" s="4"/>
      <c r="AP50" s="4"/>
      <c r="AQ50" s="39"/>
      <c r="AR50" s="40"/>
      <c r="AS50" s="71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4"/>
      <c r="BE50" s="39"/>
    </row>
    <row r="51" s="2" customFormat="1" ht="10.8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  <c r="AS51" s="71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4"/>
      <c r="BE51" s="39"/>
    </row>
    <row r="52" s="2" customFormat="1" ht="29.28" customHeight="1">
      <c r="A52" s="39"/>
      <c r="B52" s="40"/>
      <c r="C52" s="75" t="s">
        <v>50</v>
      </c>
      <c r="D52" s="76"/>
      <c r="E52" s="76"/>
      <c r="F52" s="76"/>
      <c r="G52" s="76"/>
      <c r="H52" s="77"/>
      <c r="I52" s="78" t="s">
        <v>51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9" t="s">
        <v>52</v>
      </c>
      <c r="AH52" s="76"/>
      <c r="AI52" s="76"/>
      <c r="AJ52" s="76"/>
      <c r="AK52" s="76"/>
      <c r="AL52" s="76"/>
      <c r="AM52" s="76"/>
      <c r="AN52" s="78" t="s">
        <v>53</v>
      </c>
      <c r="AO52" s="76"/>
      <c r="AP52" s="76"/>
      <c r="AQ52" s="80" t="s">
        <v>54</v>
      </c>
      <c r="AR52" s="40"/>
      <c r="AS52" s="81" t="s">
        <v>55</v>
      </c>
      <c r="AT52" s="82" t="s">
        <v>56</v>
      </c>
      <c r="AU52" s="82" t="s">
        <v>57</v>
      </c>
      <c r="AV52" s="82" t="s">
        <v>58</v>
      </c>
      <c r="AW52" s="82" t="s">
        <v>59</v>
      </c>
      <c r="AX52" s="82" t="s">
        <v>60</v>
      </c>
      <c r="AY52" s="82" t="s">
        <v>61</v>
      </c>
      <c r="AZ52" s="82" t="s">
        <v>62</v>
      </c>
      <c r="BA52" s="82" t="s">
        <v>63</v>
      </c>
      <c r="BB52" s="82" t="s">
        <v>64</v>
      </c>
      <c r="BC52" s="82" t="s">
        <v>65</v>
      </c>
      <c r="BD52" s="83" t="s">
        <v>66</v>
      </c>
      <c r="BE52" s="39"/>
    </row>
    <row r="53" s="2" customFormat="1" ht="10.8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0"/>
      <c r="AS53" s="84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6"/>
      <c r="BE53" s="39"/>
    </row>
    <row r="54" s="6" customFormat="1" ht="32.4" customHeight="1">
      <c r="A54" s="6"/>
      <c r="B54" s="87"/>
      <c r="C54" s="88" t="s">
        <v>67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90">
        <f>ROUND(SUM(AG55:AG58),2)</f>
        <v>0</v>
      </c>
      <c r="AH54" s="90"/>
      <c r="AI54" s="90"/>
      <c r="AJ54" s="90"/>
      <c r="AK54" s="90"/>
      <c r="AL54" s="90"/>
      <c r="AM54" s="90"/>
      <c r="AN54" s="91">
        <f>SUM(AG54,AT54)</f>
        <v>0</v>
      </c>
      <c r="AO54" s="91"/>
      <c r="AP54" s="91"/>
      <c r="AQ54" s="92" t="s">
        <v>3</v>
      </c>
      <c r="AR54" s="87"/>
      <c r="AS54" s="93">
        <f>ROUND(SUM(AS55:AS58),2)</f>
        <v>0</v>
      </c>
      <c r="AT54" s="94">
        <f>ROUND(SUM(AV54:AW54),2)</f>
        <v>0</v>
      </c>
      <c r="AU54" s="95">
        <f>ROUND(SUM(AU55:AU58),5)</f>
        <v>0</v>
      </c>
      <c r="AV54" s="94">
        <f>ROUND(AZ54*L29,2)</f>
        <v>0</v>
      </c>
      <c r="AW54" s="94">
        <f>ROUND(BA54*L30,2)</f>
        <v>0</v>
      </c>
      <c r="AX54" s="94">
        <f>ROUND(BB54*L29,2)</f>
        <v>0</v>
      </c>
      <c r="AY54" s="94">
        <f>ROUND(BC54*L30,2)</f>
        <v>0</v>
      </c>
      <c r="AZ54" s="94">
        <f>ROUND(SUM(AZ55:AZ58),2)</f>
        <v>0</v>
      </c>
      <c r="BA54" s="94">
        <f>ROUND(SUM(BA55:BA58),2)</f>
        <v>0</v>
      </c>
      <c r="BB54" s="94">
        <f>ROUND(SUM(BB55:BB58),2)</f>
        <v>0</v>
      </c>
      <c r="BC54" s="94">
        <f>ROUND(SUM(BC55:BC58),2)</f>
        <v>0</v>
      </c>
      <c r="BD54" s="96">
        <f>ROUND(SUM(BD55:BD58),2)</f>
        <v>0</v>
      </c>
      <c r="BE54" s="6"/>
      <c r="BS54" s="97" t="s">
        <v>68</v>
      </c>
      <c r="BT54" s="97" t="s">
        <v>69</v>
      </c>
      <c r="BU54" s="98" t="s">
        <v>70</v>
      </c>
      <c r="BV54" s="97" t="s">
        <v>71</v>
      </c>
      <c r="BW54" s="97" t="s">
        <v>5</v>
      </c>
      <c r="BX54" s="97" t="s">
        <v>72</v>
      </c>
      <c r="CL54" s="97" t="s">
        <v>3</v>
      </c>
    </row>
    <row r="55" s="7" customFormat="1" ht="16.5" customHeight="1">
      <c r="A55" s="99" t="s">
        <v>73</v>
      </c>
      <c r="B55" s="100"/>
      <c r="C55" s="101"/>
      <c r="D55" s="102" t="s">
        <v>74</v>
      </c>
      <c r="E55" s="102"/>
      <c r="F55" s="102"/>
      <c r="G55" s="102"/>
      <c r="H55" s="102"/>
      <c r="I55" s="103"/>
      <c r="J55" s="102" t="s">
        <v>75</v>
      </c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4">
        <f>'1 - Bourací práce'!J30</f>
        <v>0</v>
      </c>
      <c r="AH55" s="103"/>
      <c r="AI55" s="103"/>
      <c r="AJ55" s="103"/>
      <c r="AK55" s="103"/>
      <c r="AL55" s="103"/>
      <c r="AM55" s="103"/>
      <c r="AN55" s="104">
        <f>SUM(AG55,AT55)</f>
        <v>0</v>
      </c>
      <c r="AO55" s="103"/>
      <c r="AP55" s="103"/>
      <c r="AQ55" s="105" t="s">
        <v>76</v>
      </c>
      <c r="AR55" s="100"/>
      <c r="AS55" s="106">
        <v>0</v>
      </c>
      <c r="AT55" s="107">
        <f>ROUND(SUM(AV55:AW55),2)</f>
        <v>0</v>
      </c>
      <c r="AU55" s="108">
        <f>'1 - Bourací práce'!P85</f>
        <v>0</v>
      </c>
      <c r="AV55" s="107">
        <f>'1 - Bourací práce'!J33</f>
        <v>0</v>
      </c>
      <c r="AW55" s="107">
        <f>'1 - Bourací práce'!J34</f>
        <v>0</v>
      </c>
      <c r="AX55" s="107">
        <f>'1 - Bourací práce'!J35</f>
        <v>0</v>
      </c>
      <c r="AY55" s="107">
        <f>'1 - Bourací práce'!J36</f>
        <v>0</v>
      </c>
      <c r="AZ55" s="107">
        <f>'1 - Bourací práce'!F33</f>
        <v>0</v>
      </c>
      <c r="BA55" s="107">
        <f>'1 - Bourací práce'!F34</f>
        <v>0</v>
      </c>
      <c r="BB55" s="107">
        <f>'1 - Bourací práce'!F35</f>
        <v>0</v>
      </c>
      <c r="BC55" s="107">
        <f>'1 - Bourací práce'!F36</f>
        <v>0</v>
      </c>
      <c r="BD55" s="109">
        <f>'1 - Bourací práce'!F37</f>
        <v>0</v>
      </c>
      <c r="BE55" s="7"/>
      <c r="BT55" s="110" t="s">
        <v>74</v>
      </c>
      <c r="BV55" s="110" t="s">
        <v>71</v>
      </c>
      <c r="BW55" s="110" t="s">
        <v>77</v>
      </c>
      <c r="BX55" s="110" t="s">
        <v>5</v>
      </c>
      <c r="CL55" s="110" t="s">
        <v>3</v>
      </c>
      <c r="CM55" s="110" t="s">
        <v>78</v>
      </c>
    </row>
    <row r="56" s="7" customFormat="1" ht="16.5" customHeight="1">
      <c r="A56" s="99" t="s">
        <v>73</v>
      </c>
      <c r="B56" s="100"/>
      <c r="C56" s="101"/>
      <c r="D56" s="102" t="s">
        <v>78</v>
      </c>
      <c r="E56" s="102"/>
      <c r="F56" s="102"/>
      <c r="G56" s="102"/>
      <c r="H56" s="102"/>
      <c r="I56" s="103"/>
      <c r="J56" s="102" t="s">
        <v>79</v>
      </c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4">
        <f>'2 - Nová konstrukce střechy'!J30</f>
        <v>0</v>
      </c>
      <c r="AH56" s="103"/>
      <c r="AI56" s="103"/>
      <c r="AJ56" s="103"/>
      <c r="AK56" s="103"/>
      <c r="AL56" s="103"/>
      <c r="AM56" s="103"/>
      <c r="AN56" s="104">
        <f>SUM(AG56,AT56)</f>
        <v>0</v>
      </c>
      <c r="AO56" s="103"/>
      <c r="AP56" s="103"/>
      <c r="AQ56" s="105" t="s">
        <v>76</v>
      </c>
      <c r="AR56" s="100"/>
      <c r="AS56" s="106">
        <v>0</v>
      </c>
      <c r="AT56" s="107">
        <f>ROUND(SUM(AV56:AW56),2)</f>
        <v>0</v>
      </c>
      <c r="AU56" s="108">
        <f>'2 - Nová konstrukce střechy'!P107</f>
        <v>0</v>
      </c>
      <c r="AV56" s="107">
        <f>'2 - Nová konstrukce střechy'!J33</f>
        <v>0</v>
      </c>
      <c r="AW56" s="107">
        <f>'2 - Nová konstrukce střechy'!J34</f>
        <v>0</v>
      </c>
      <c r="AX56" s="107">
        <f>'2 - Nová konstrukce střechy'!J35</f>
        <v>0</v>
      </c>
      <c r="AY56" s="107">
        <f>'2 - Nová konstrukce střechy'!J36</f>
        <v>0</v>
      </c>
      <c r="AZ56" s="107">
        <f>'2 - Nová konstrukce střechy'!F33</f>
        <v>0</v>
      </c>
      <c r="BA56" s="107">
        <f>'2 - Nová konstrukce střechy'!F34</f>
        <v>0</v>
      </c>
      <c r="BB56" s="107">
        <f>'2 - Nová konstrukce střechy'!F35</f>
        <v>0</v>
      </c>
      <c r="BC56" s="107">
        <f>'2 - Nová konstrukce střechy'!F36</f>
        <v>0</v>
      </c>
      <c r="BD56" s="109">
        <f>'2 - Nová konstrukce střechy'!F37</f>
        <v>0</v>
      </c>
      <c r="BE56" s="7"/>
      <c r="BT56" s="110" t="s">
        <v>74</v>
      </c>
      <c r="BV56" s="110" t="s">
        <v>71</v>
      </c>
      <c r="BW56" s="110" t="s">
        <v>80</v>
      </c>
      <c r="BX56" s="110" t="s">
        <v>5</v>
      </c>
      <c r="CL56" s="110" t="s">
        <v>3</v>
      </c>
      <c r="CM56" s="110" t="s">
        <v>78</v>
      </c>
    </row>
    <row r="57" s="7" customFormat="1" ht="16.5" customHeight="1">
      <c r="A57" s="99" t="s">
        <v>73</v>
      </c>
      <c r="B57" s="100"/>
      <c r="C57" s="101"/>
      <c r="D57" s="102" t="s">
        <v>81</v>
      </c>
      <c r="E57" s="102"/>
      <c r="F57" s="102"/>
      <c r="G57" s="102"/>
      <c r="H57" s="102"/>
      <c r="I57" s="103"/>
      <c r="J57" s="102" t="s">
        <v>82</v>
      </c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4">
        <f>'3 - Bleskosvod'!J30</f>
        <v>0</v>
      </c>
      <c r="AH57" s="103"/>
      <c r="AI57" s="103"/>
      <c r="AJ57" s="103"/>
      <c r="AK57" s="103"/>
      <c r="AL57" s="103"/>
      <c r="AM57" s="103"/>
      <c r="AN57" s="104">
        <f>SUM(AG57,AT57)</f>
        <v>0</v>
      </c>
      <c r="AO57" s="103"/>
      <c r="AP57" s="103"/>
      <c r="AQ57" s="105" t="s">
        <v>76</v>
      </c>
      <c r="AR57" s="100"/>
      <c r="AS57" s="106">
        <v>0</v>
      </c>
      <c r="AT57" s="107">
        <f>ROUND(SUM(AV57:AW57),2)</f>
        <v>0</v>
      </c>
      <c r="AU57" s="108">
        <f>'3 - Bleskosvod'!P81</f>
        <v>0</v>
      </c>
      <c r="AV57" s="107">
        <f>'3 - Bleskosvod'!J33</f>
        <v>0</v>
      </c>
      <c r="AW57" s="107">
        <f>'3 - Bleskosvod'!J34</f>
        <v>0</v>
      </c>
      <c r="AX57" s="107">
        <f>'3 - Bleskosvod'!J35</f>
        <v>0</v>
      </c>
      <c r="AY57" s="107">
        <f>'3 - Bleskosvod'!J36</f>
        <v>0</v>
      </c>
      <c r="AZ57" s="107">
        <f>'3 - Bleskosvod'!F33</f>
        <v>0</v>
      </c>
      <c r="BA57" s="107">
        <f>'3 - Bleskosvod'!F34</f>
        <v>0</v>
      </c>
      <c r="BB57" s="107">
        <f>'3 - Bleskosvod'!F35</f>
        <v>0</v>
      </c>
      <c r="BC57" s="107">
        <f>'3 - Bleskosvod'!F36</f>
        <v>0</v>
      </c>
      <c r="BD57" s="109">
        <f>'3 - Bleskosvod'!F37</f>
        <v>0</v>
      </c>
      <c r="BE57" s="7"/>
      <c r="BT57" s="110" t="s">
        <v>74</v>
      </c>
      <c r="BV57" s="110" t="s">
        <v>71</v>
      </c>
      <c r="BW57" s="110" t="s">
        <v>83</v>
      </c>
      <c r="BX57" s="110" t="s">
        <v>5</v>
      </c>
      <c r="CL57" s="110" t="s">
        <v>3</v>
      </c>
      <c r="CM57" s="110" t="s">
        <v>78</v>
      </c>
    </row>
    <row r="58" s="7" customFormat="1" ht="16.5" customHeight="1">
      <c r="A58" s="99" t="s">
        <v>73</v>
      </c>
      <c r="B58" s="100"/>
      <c r="C58" s="101"/>
      <c r="D58" s="102" t="s">
        <v>84</v>
      </c>
      <c r="E58" s="102"/>
      <c r="F58" s="102"/>
      <c r="G58" s="102"/>
      <c r="H58" s="102"/>
      <c r="I58" s="103"/>
      <c r="J58" s="102" t="s">
        <v>85</v>
      </c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4">
        <f>'5 - Vedlejší náklady'!J30</f>
        <v>0</v>
      </c>
      <c r="AH58" s="103"/>
      <c r="AI58" s="103"/>
      <c r="AJ58" s="103"/>
      <c r="AK58" s="103"/>
      <c r="AL58" s="103"/>
      <c r="AM58" s="103"/>
      <c r="AN58" s="104">
        <f>SUM(AG58,AT58)</f>
        <v>0</v>
      </c>
      <c r="AO58" s="103"/>
      <c r="AP58" s="103"/>
      <c r="AQ58" s="105" t="s">
        <v>76</v>
      </c>
      <c r="AR58" s="100"/>
      <c r="AS58" s="111">
        <v>0</v>
      </c>
      <c r="AT58" s="112">
        <f>ROUND(SUM(AV58:AW58),2)</f>
        <v>0</v>
      </c>
      <c r="AU58" s="113">
        <f>'5 - Vedlejší náklady'!P83</f>
        <v>0</v>
      </c>
      <c r="AV58" s="112">
        <f>'5 - Vedlejší náklady'!J33</f>
        <v>0</v>
      </c>
      <c r="AW58" s="112">
        <f>'5 - Vedlejší náklady'!J34</f>
        <v>0</v>
      </c>
      <c r="AX58" s="112">
        <f>'5 - Vedlejší náklady'!J35</f>
        <v>0</v>
      </c>
      <c r="AY58" s="112">
        <f>'5 - Vedlejší náklady'!J36</f>
        <v>0</v>
      </c>
      <c r="AZ58" s="112">
        <f>'5 - Vedlejší náklady'!F33</f>
        <v>0</v>
      </c>
      <c r="BA58" s="112">
        <f>'5 - Vedlejší náklady'!F34</f>
        <v>0</v>
      </c>
      <c r="BB58" s="112">
        <f>'5 - Vedlejší náklady'!F35</f>
        <v>0</v>
      </c>
      <c r="BC58" s="112">
        <f>'5 - Vedlejší náklady'!F36</f>
        <v>0</v>
      </c>
      <c r="BD58" s="114">
        <f>'5 - Vedlejší náklady'!F37</f>
        <v>0</v>
      </c>
      <c r="BE58" s="7"/>
      <c r="BT58" s="110" t="s">
        <v>74</v>
      </c>
      <c r="BV58" s="110" t="s">
        <v>71</v>
      </c>
      <c r="BW58" s="110" t="s">
        <v>86</v>
      </c>
      <c r="BX58" s="110" t="s">
        <v>5</v>
      </c>
      <c r="CL58" s="110" t="s">
        <v>3</v>
      </c>
      <c r="CM58" s="110" t="s">
        <v>78</v>
      </c>
    </row>
    <row r="59" s="2" customFormat="1" ht="30" customHeight="1">
      <c r="A59" s="39"/>
      <c r="B59" s="40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40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  <row r="60" s="2" customFormat="1" ht="6.96" customHeight="1">
      <c r="A60" s="39"/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40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</row>
  </sheetData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1 - Bourací práce'!C2" display="/"/>
    <hyperlink ref="A56" location="'2 - Nová konstrukce střechy'!C2" display="/"/>
    <hyperlink ref="A57" location="'3 - Bleskosvod'!C2" display="/"/>
    <hyperlink ref="A58" location="'5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77</v>
      </c>
      <c r="AZ2" s="115" t="s">
        <v>87</v>
      </c>
      <c r="BA2" s="115" t="s">
        <v>88</v>
      </c>
      <c r="BB2" s="115" t="s">
        <v>89</v>
      </c>
      <c r="BC2" s="115" t="s">
        <v>90</v>
      </c>
      <c r="BD2" s="115" t="s">
        <v>81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78</v>
      </c>
      <c r="AZ3" s="115" t="s">
        <v>91</v>
      </c>
      <c r="BA3" s="115" t="s">
        <v>92</v>
      </c>
      <c r="BB3" s="115" t="s">
        <v>89</v>
      </c>
      <c r="BC3" s="115" t="s">
        <v>93</v>
      </c>
      <c r="BD3" s="115" t="s">
        <v>81</v>
      </c>
    </row>
    <row r="4" s="1" customFormat="1" ht="24.96" customHeight="1">
      <c r="B4" s="23"/>
      <c r="D4" s="24" t="s">
        <v>94</v>
      </c>
      <c r="L4" s="23"/>
      <c r="M4" s="116" t="s">
        <v>11</v>
      </c>
      <c r="AT4" s="20" t="s">
        <v>4</v>
      </c>
      <c r="AZ4" s="115" t="s">
        <v>95</v>
      </c>
      <c r="BA4" s="115" t="s">
        <v>92</v>
      </c>
      <c r="BB4" s="115" t="s">
        <v>89</v>
      </c>
      <c r="BC4" s="115" t="s">
        <v>96</v>
      </c>
      <c r="BD4" s="115" t="s">
        <v>81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7" t="str">
        <f>'Rekapitulace stavby'!K6</f>
        <v>Rekonstrukce střechy Ekocentrum Lipka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97</v>
      </c>
      <c r="E8" s="39"/>
      <c r="F8" s="39"/>
      <c r="G8" s="39"/>
      <c r="H8" s="39"/>
      <c r="I8" s="39"/>
      <c r="J8" s="39"/>
      <c r="K8" s="39"/>
      <c r="L8" s="118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98</v>
      </c>
      <c r="F9" s="39"/>
      <c r="G9" s="39"/>
      <c r="H9" s="39"/>
      <c r="I9" s="39"/>
      <c r="J9" s="39"/>
      <c r="K9" s="39"/>
      <c r="L9" s="118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8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8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22</v>
      </c>
      <c r="G12" s="39"/>
      <c r="H12" s="39"/>
      <c r="I12" s="33" t="s">
        <v>23</v>
      </c>
      <c r="J12" s="65" t="str">
        <f>'Rekapitulace stavby'!AN8</f>
        <v>1. 3. 2025</v>
      </c>
      <c r="K12" s="39"/>
      <c r="L12" s="11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/>
      </c>
      <c r="K14" s="39"/>
      <c r="L14" s="11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 xml:space="preserve"> </v>
      </c>
      <c r="F15" s="39"/>
      <c r="G15" s="39"/>
      <c r="H15" s="39"/>
      <c r="I15" s="33" t="s">
        <v>27</v>
      </c>
      <c r="J15" s="28" t="str">
        <f>IF('Rekapitulace stavby'!AN11="","",'Rekapitulace stavby'!AN11)</f>
        <v/>
      </c>
      <c r="K15" s="39"/>
      <c r="L15" s="118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8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28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8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27</v>
      </c>
      <c r="J18" s="34" t="str">
        <f>'Rekapitulace stavby'!AN14</f>
        <v>Vyplň údaj</v>
      </c>
      <c r="K18" s="39"/>
      <c r="L18" s="11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8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30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/>
      </c>
      <c r="K20" s="39"/>
      <c r="L20" s="118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 xml:space="preserve"> </v>
      </c>
      <c r="F21" s="39"/>
      <c r="G21" s="39"/>
      <c r="H21" s="39"/>
      <c r="I21" s="33" t="s">
        <v>27</v>
      </c>
      <c r="J21" s="28" t="str">
        <f>IF('Rekapitulace stavby'!AN17="","",'Rekapitulace stavby'!AN17)</f>
        <v/>
      </c>
      <c r="K21" s="39"/>
      <c r="L21" s="11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8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32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/>
      </c>
      <c r="K23" s="39"/>
      <c r="L23" s="118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 xml:space="preserve"> </v>
      </c>
      <c r="F24" s="39"/>
      <c r="G24" s="39"/>
      <c r="H24" s="39"/>
      <c r="I24" s="33" t="s">
        <v>27</v>
      </c>
      <c r="J24" s="28" t="str">
        <f>IF('Rekapitulace stavby'!AN20="","",'Rekapitulace stavby'!AN20)</f>
        <v/>
      </c>
      <c r="K24" s="39"/>
      <c r="L24" s="118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33</v>
      </c>
      <c r="E26" s="39"/>
      <c r="F26" s="39"/>
      <c r="G26" s="39"/>
      <c r="H26" s="39"/>
      <c r="I26" s="39"/>
      <c r="J26" s="39"/>
      <c r="K26" s="39"/>
      <c r="L26" s="118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9"/>
      <c r="B27" s="120"/>
      <c r="C27" s="119"/>
      <c r="D27" s="119"/>
      <c r="E27" s="37" t="s">
        <v>3</v>
      </c>
      <c r="F27" s="37"/>
      <c r="G27" s="37"/>
      <c r="H27" s="37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2" t="s">
        <v>35</v>
      </c>
      <c r="E30" s="39"/>
      <c r="F30" s="39"/>
      <c r="G30" s="39"/>
      <c r="H30" s="39"/>
      <c r="I30" s="39"/>
      <c r="J30" s="91">
        <f>ROUND(J85, 2)</f>
        <v>0</v>
      </c>
      <c r="K30" s="39"/>
      <c r="L30" s="118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8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37</v>
      </c>
      <c r="G32" s="39"/>
      <c r="H32" s="39"/>
      <c r="I32" s="44" t="s">
        <v>36</v>
      </c>
      <c r="J32" s="44" t="s">
        <v>38</v>
      </c>
      <c r="K32" s="39"/>
      <c r="L32" s="118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3" t="s">
        <v>39</v>
      </c>
      <c r="E33" s="33" t="s">
        <v>40</v>
      </c>
      <c r="F33" s="124">
        <f>ROUND((SUM(BE85:BE190)),  2)</f>
        <v>0</v>
      </c>
      <c r="G33" s="39"/>
      <c r="H33" s="39"/>
      <c r="I33" s="125">
        <v>0.20999999999999999</v>
      </c>
      <c r="J33" s="124">
        <f>ROUND(((SUM(BE85:BE190))*I33),  2)</f>
        <v>0</v>
      </c>
      <c r="K33" s="39"/>
      <c r="L33" s="118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41</v>
      </c>
      <c r="F34" s="124">
        <f>ROUND((SUM(BF85:BF190)),  2)</f>
        <v>0</v>
      </c>
      <c r="G34" s="39"/>
      <c r="H34" s="39"/>
      <c r="I34" s="125">
        <v>0.12</v>
      </c>
      <c r="J34" s="124">
        <f>ROUND(((SUM(BF85:BF190))*I34),  2)</f>
        <v>0</v>
      </c>
      <c r="K34" s="39"/>
      <c r="L34" s="118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42</v>
      </c>
      <c r="F35" s="124">
        <f>ROUND((SUM(BG85:BG190)),  2)</f>
        <v>0</v>
      </c>
      <c r="G35" s="39"/>
      <c r="H35" s="39"/>
      <c r="I35" s="125">
        <v>0.20999999999999999</v>
      </c>
      <c r="J35" s="124">
        <f>0</f>
        <v>0</v>
      </c>
      <c r="K35" s="39"/>
      <c r="L35" s="118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43</v>
      </c>
      <c r="F36" s="124">
        <f>ROUND((SUM(BH85:BH190)),  2)</f>
        <v>0</v>
      </c>
      <c r="G36" s="39"/>
      <c r="H36" s="39"/>
      <c r="I36" s="125">
        <v>0.12</v>
      </c>
      <c r="J36" s="124">
        <f>0</f>
        <v>0</v>
      </c>
      <c r="K36" s="39"/>
      <c r="L36" s="118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44</v>
      </c>
      <c r="F37" s="124">
        <f>ROUND((SUM(BI85:BI190)),  2)</f>
        <v>0</v>
      </c>
      <c r="G37" s="39"/>
      <c r="H37" s="39"/>
      <c r="I37" s="125">
        <v>0</v>
      </c>
      <c r="J37" s="124">
        <f>0</f>
        <v>0</v>
      </c>
      <c r="K37" s="39"/>
      <c r="L37" s="118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6"/>
      <c r="D39" s="127" t="s">
        <v>45</v>
      </c>
      <c r="E39" s="77"/>
      <c r="F39" s="77"/>
      <c r="G39" s="128" t="s">
        <v>46</v>
      </c>
      <c r="H39" s="129" t="s">
        <v>47</v>
      </c>
      <c r="I39" s="77"/>
      <c r="J39" s="130">
        <f>SUM(J30:J37)</f>
        <v>0</v>
      </c>
      <c r="K39" s="131"/>
      <c r="L39" s="118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99</v>
      </c>
      <c r="D45" s="39"/>
      <c r="E45" s="39"/>
      <c r="F45" s="39"/>
      <c r="G45" s="39"/>
      <c r="H45" s="39"/>
      <c r="I45" s="39"/>
      <c r="J45" s="39"/>
      <c r="K45" s="39"/>
      <c r="L45" s="118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8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7" t="str">
        <f>E7</f>
        <v>Rekonstrukce střechy Ekocentrum Lipka</v>
      </c>
      <c r="F48" s="33"/>
      <c r="G48" s="33"/>
      <c r="H48" s="33"/>
      <c r="I48" s="39"/>
      <c r="J48" s="39"/>
      <c r="K48" s="39"/>
      <c r="L48" s="118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97</v>
      </c>
      <c r="D49" s="39"/>
      <c r="E49" s="39"/>
      <c r="F49" s="39"/>
      <c r="G49" s="39"/>
      <c r="H49" s="39"/>
      <c r="I49" s="39"/>
      <c r="J49" s="39"/>
      <c r="K49" s="39"/>
      <c r="L49" s="118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1 - Bourací práce</v>
      </c>
      <c r="F50" s="39"/>
      <c r="G50" s="39"/>
      <c r="H50" s="39"/>
      <c r="I50" s="39"/>
      <c r="J50" s="39"/>
      <c r="K50" s="39"/>
      <c r="L50" s="118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8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1. 3. 2025</v>
      </c>
      <c r="K52" s="39"/>
      <c r="L52" s="118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8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 xml:space="preserve"> </v>
      </c>
      <c r="G54" s="39"/>
      <c r="H54" s="39"/>
      <c r="I54" s="33" t="s">
        <v>30</v>
      </c>
      <c r="J54" s="37" t="str">
        <f>E21</f>
        <v xml:space="preserve"> </v>
      </c>
      <c r="K54" s="39"/>
      <c r="L54" s="118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28</v>
      </c>
      <c r="D55" s="39"/>
      <c r="E55" s="39"/>
      <c r="F55" s="28" t="str">
        <f>IF(E18="","",E18)</f>
        <v>Vyplň údaj</v>
      </c>
      <c r="G55" s="39"/>
      <c r="H55" s="39"/>
      <c r="I55" s="33" t="s">
        <v>32</v>
      </c>
      <c r="J55" s="37" t="str">
        <f>E24</f>
        <v xml:space="preserve"> </v>
      </c>
      <c r="K55" s="39"/>
      <c r="L55" s="118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8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2" t="s">
        <v>100</v>
      </c>
      <c r="D57" s="126"/>
      <c r="E57" s="126"/>
      <c r="F57" s="126"/>
      <c r="G57" s="126"/>
      <c r="H57" s="126"/>
      <c r="I57" s="126"/>
      <c r="J57" s="133" t="s">
        <v>101</v>
      </c>
      <c r="K57" s="126"/>
      <c r="L57" s="118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8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4" t="s">
        <v>67</v>
      </c>
      <c r="D59" s="39"/>
      <c r="E59" s="39"/>
      <c r="F59" s="39"/>
      <c r="G59" s="39"/>
      <c r="H59" s="39"/>
      <c r="I59" s="39"/>
      <c r="J59" s="91">
        <f>J85</f>
        <v>0</v>
      </c>
      <c r="K59" s="39"/>
      <c r="L59" s="118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102</v>
      </c>
    </row>
    <row r="60" s="9" customFormat="1" ht="24.96" customHeight="1">
      <c r="A60" s="9"/>
      <c r="B60" s="135"/>
      <c r="C60" s="9"/>
      <c r="D60" s="136" t="s">
        <v>103</v>
      </c>
      <c r="E60" s="137"/>
      <c r="F60" s="137"/>
      <c r="G60" s="137"/>
      <c r="H60" s="137"/>
      <c r="I60" s="137"/>
      <c r="J60" s="138">
        <f>J86</f>
        <v>0</v>
      </c>
      <c r="K60" s="9"/>
      <c r="L60" s="13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9"/>
      <c r="C61" s="10"/>
      <c r="D61" s="140" t="s">
        <v>104</v>
      </c>
      <c r="E61" s="141"/>
      <c r="F61" s="141"/>
      <c r="G61" s="141"/>
      <c r="H61" s="141"/>
      <c r="I61" s="141"/>
      <c r="J61" s="142">
        <f>J87</f>
        <v>0</v>
      </c>
      <c r="K61" s="10"/>
      <c r="L61" s="13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9"/>
      <c r="C62" s="10"/>
      <c r="D62" s="140" t="s">
        <v>105</v>
      </c>
      <c r="E62" s="141"/>
      <c r="F62" s="141"/>
      <c r="G62" s="141"/>
      <c r="H62" s="141"/>
      <c r="I62" s="141"/>
      <c r="J62" s="142">
        <f>J135</f>
        <v>0</v>
      </c>
      <c r="K62" s="10"/>
      <c r="L62" s="13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9"/>
      <c r="C63" s="10"/>
      <c r="D63" s="140" t="s">
        <v>106</v>
      </c>
      <c r="E63" s="141"/>
      <c r="F63" s="141"/>
      <c r="G63" s="141"/>
      <c r="H63" s="141"/>
      <c r="I63" s="141"/>
      <c r="J63" s="142">
        <f>J139</f>
        <v>0</v>
      </c>
      <c r="K63" s="10"/>
      <c r="L63" s="13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9"/>
      <c r="C64" s="10"/>
      <c r="D64" s="140" t="s">
        <v>107</v>
      </c>
      <c r="E64" s="141"/>
      <c r="F64" s="141"/>
      <c r="G64" s="141"/>
      <c r="H64" s="141"/>
      <c r="I64" s="141"/>
      <c r="J64" s="142">
        <f>J164</f>
        <v>0</v>
      </c>
      <c r="K64" s="10"/>
      <c r="L64" s="13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35"/>
      <c r="C65" s="9"/>
      <c r="D65" s="136" t="s">
        <v>108</v>
      </c>
      <c r="E65" s="137"/>
      <c r="F65" s="137"/>
      <c r="G65" s="137"/>
      <c r="H65" s="137"/>
      <c r="I65" s="137"/>
      <c r="J65" s="138">
        <f>J180</f>
        <v>0</v>
      </c>
      <c r="K65" s="9"/>
      <c r="L65" s="135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2" customFormat="1" ht="21.84" customHeight="1">
      <c r="A66" s="39"/>
      <c r="B66" s="40"/>
      <c r="C66" s="39"/>
      <c r="D66" s="39"/>
      <c r="E66" s="39"/>
      <c r="F66" s="39"/>
      <c r="G66" s="39"/>
      <c r="H66" s="39"/>
      <c r="I66" s="39"/>
      <c r="J66" s="39"/>
      <c r="K66" s="39"/>
      <c r="L66" s="118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118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71" s="2" customFormat="1" ht="6.96" customHeight="1">
      <c r="A71" s="39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118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4" t="s">
        <v>109</v>
      </c>
      <c r="D72" s="39"/>
      <c r="E72" s="39"/>
      <c r="F72" s="39"/>
      <c r="G72" s="39"/>
      <c r="H72" s="39"/>
      <c r="I72" s="39"/>
      <c r="J72" s="39"/>
      <c r="K72" s="39"/>
      <c r="L72" s="118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39"/>
      <c r="D73" s="39"/>
      <c r="E73" s="39"/>
      <c r="F73" s="39"/>
      <c r="G73" s="39"/>
      <c r="H73" s="39"/>
      <c r="I73" s="39"/>
      <c r="J73" s="39"/>
      <c r="K73" s="39"/>
      <c r="L73" s="118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17</v>
      </c>
      <c r="D74" s="39"/>
      <c r="E74" s="39"/>
      <c r="F74" s="39"/>
      <c r="G74" s="39"/>
      <c r="H74" s="39"/>
      <c r="I74" s="39"/>
      <c r="J74" s="39"/>
      <c r="K74" s="39"/>
      <c r="L74" s="118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39"/>
      <c r="D75" s="39"/>
      <c r="E75" s="117" t="str">
        <f>E7</f>
        <v>Rekonstrukce střechy Ekocentrum Lipka</v>
      </c>
      <c r="F75" s="33"/>
      <c r="G75" s="33"/>
      <c r="H75" s="33"/>
      <c r="I75" s="39"/>
      <c r="J75" s="39"/>
      <c r="K75" s="39"/>
      <c r="L75" s="118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97</v>
      </c>
      <c r="D76" s="39"/>
      <c r="E76" s="39"/>
      <c r="F76" s="39"/>
      <c r="G76" s="39"/>
      <c r="H76" s="39"/>
      <c r="I76" s="39"/>
      <c r="J76" s="39"/>
      <c r="K76" s="39"/>
      <c r="L76" s="118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39"/>
      <c r="D77" s="39"/>
      <c r="E77" s="63" t="str">
        <f>E9</f>
        <v>1 - Bourací práce</v>
      </c>
      <c r="F77" s="39"/>
      <c r="G77" s="39"/>
      <c r="H77" s="39"/>
      <c r="I77" s="39"/>
      <c r="J77" s="39"/>
      <c r="K77" s="39"/>
      <c r="L77" s="118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118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39"/>
      <c r="E79" s="39"/>
      <c r="F79" s="28" t="str">
        <f>F12</f>
        <v xml:space="preserve"> </v>
      </c>
      <c r="G79" s="39"/>
      <c r="H79" s="39"/>
      <c r="I79" s="33" t="s">
        <v>23</v>
      </c>
      <c r="J79" s="65" t="str">
        <f>IF(J12="","",J12)</f>
        <v>1. 3. 2025</v>
      </c>
      <c r="K79" s="39"/>
      <c r="L79" s="118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118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25</v>
      </c>
      <c r="D81" s="39"/>
      <c r="E81" s="39"/>
      <c r="F81" s="28" t="str">
        <f>E15</f>
        <v xml:space="preserve"> </v>
      </c>
      <c r="G81" s="39"/>
      <c r="H81" s="39"/>
      <c r="I81" s="33" t="s">
        <v>30</v>
      </c>
      <c r="J81" s="37" t="str">
        <f>E21</f>
        <v xml:space="preserve"> </v>
      </c>
      <c r="K81" s="39"/>
      <c r="L81" s="118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28</v>
      </c>
      <c r="D82" s="39"/>
      <c r="E82" s="39"/>
      <c r="F82" s="28" t="str">
        <f>IF(E18="","",E18)</f>
        <v>Vyplň údaj</v>
      </c>
      <c r="G82" s="39"/>
      <c r="H82" s="39"/>
      <c r="I82" s="33" t="s">
        <v>32</v>
      </c>
      <c r="J82" s="37" t="str">
        <f>E24</f>
        <v xml:space="preserve"> </v>
      </c>
      <c r="K82" s="39"/>
      <c r="L82" s="118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39"/>
      <c r="D83" s="39"/>
      <c r="E83" s="39"/>
      <c r="F83" s="39"/>
      <c r="G83" s="39"/>
      <c r="H83" s="39"/>
      <c r="I83" s="39"/>
      <c r="J83" s="39"/>
      <c r="K83" s="39"/>
      <c r="L83" s="118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43"/>
      <c r="B84" s="144"/>
      <c r="C84" s="145" t="s">
        <v>110</v>
      </c>
      <c r="D84" s="146" t="s">
        <v>54</v>
      </c>
      <c r="E84" s="146" t="s">
        <v>50</v>
      </c>
      <c r="F84" s="146" t="s">
        <v>51</v>
      </c>
      <c r="G84" s="146" t="s">
        <v>111</v>
      </c>
      <c r="H84" s="146" t="s">
        <v>112</v>
      </c>
      <c r="I84" s="146" t="s">
        <v>113</v>
      </c>
      <c r="J84" s="146" t="s">
        <v>101</v>
      </c>
      <c r="K84" s="147" t="s">
        <v>114</v>
      </c>
      <c r="L84" s="148"/>
      <c r="M84" s="81" t="s">
        <v>3</v>
      </c>
      <c r="N84" s="82" t="s">
        <v>39</v>
      </c>
      <c r="O84" s="82" t="s">
        <v>115</v>
      </c>
      <c r="P84" s="82" t="s">
        <v>116</v>
      </c>
      <c r="Q84" s="82" t="s">
        <v>117</v>
      </c>
      <c r="R84" s="82" t="s">
        <v>118</v>
      </c>
      <c r="S84" s="82" t="s">
        <v>119</v>
      </c>
      <c r="T84" s="83" t="s">
        <v>120</v>
      </c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</row>
    <row r="85" s="2" customFormat="1" ht="22.8" customHeight="1">
      <c r="A85" s="39"/>
      <c r="B85" s="40"/>
      <c r="C85" s="88" t="s">
        <v>121</v>
      </c>
      <c r="D85" s="39"/>
      <c r="E85" s="39"/>
      <c r="F85" s="39"/>
      <c r="G85" s="39"/>
      <c r="H85" s="39"/>
      <c r="I85" s="39"/>
      <c r="J85" s="149">
        <f>BK85</f>
        <v>0</v>
      </c>
      <c r="K85" s="39"/>
      <c r="L85" s="40"/>
      <c r="M85" s="84"/>
      <c r="N85" s="69"/>
      <c r="O85" s="85"/>
      <c r="P85" s="150">
        <f>P86+P180</f>
        <v>0</v>
      </c>
      <c r="Q85" s="85"/>
      <c r="R85" s="150">
        <f>R86+R180</f>
        <v>0.065167717999999999</v>
      </c>
      <c r="S85" s="85"/>
      <c r="T85" s="151">
        <f>T86+T180</f>
        <v>11.16803584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20" t="s">
        <v>68</v>
      </c>
      <c r="AU85" s="20" t="s">
        <v>102</v>
      </c>
      <c r="BK85" s="152">
        <f>BK86+BK180</f>
        <v>0</v>
      </c>
    </row>
    <row r="86" s="12" customFormat="1" ht="25.92" customHeight="1">
      <c r="A86" s="12"/>
      <c r="B86" s="153"/>
      <c r="C86" s="12"/>
      <c r="D86" s="154" t="s">
        <v>68</v>
      </c>
      <c r="E86" s="155" t="s">
        <v>122</v>
      </c>
      <c r="F86" s="155" t="s">
        <v>123</v>
      </c>
      <c r="G86" s="12"/>
      <c r="H86" s="12"/>
      <c r="I86" s="156"/>
      <c r="J86" s="157">
        <f>BK86</f>
        <v>0</v>
      </c>
      <c r="K86" s="12"/>
      <c r="L86" s="153"/>
      <c r="M86" s="158"/>
      <c r="N86" s="159"/>
      <c r="O86" s="159"/>
      <c r="P86" s="160">
        <f>P87+P135+P139+P164</f>
        <v>0</v>
      </c>
      <c r="Q86" s="159"/>
      <c r="R86" s="160">
        <f>R87+R135+R139+R164</f>
        <v>0</v>
      </c>
      <c r="S86" s="159"/>
      <c r="T86" s="161">
        <f>T87+T135+T139+T164</f>
        <v>11.10361148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54" t="s">
        <v>74</v>
      </c>
      <c r="AT86" s="162" t="s">
        <v>68</v>
      </c>
      <c r="AU86" s="162" t="s">
        <v>69</v>
      </c>
      <c r="AY86" s="154" t="s">
        <v>124</v>
      </c>
      <c r="BK86" s="163">
        <f>BK87+BK135+BK139+BK164</f>
        <v>0</v>
      </c>
    </row>
    <row r="87" s="12" customFormat="1" ht="22.8" customHeight="1">
      <c r="A87" s="12"/>
      <c r="B87" s="153"/>
      <c r="C87" s="12"/>
      <c r="D87" s="154" t="s">
        <v>68</v>
      </c>
      <c r="E87" s="164" t="s">
        <v>125</v>
      </c>
      <c r="F87" s="164" t="s">
        <v>126</v>
      </c>
      <c r="G87" s="12"/>
      <c r="H87" s="12"/>
      <c r="I87" s="156"/>
      <c r="J87" s="165">
        <f>BK87</f>
        <v>0</v>
      </c>
      <c r="K87" s="12"/>
      <c r="L87" s="153"/>
      <c r="M87" s="158"/>
      <c r="N87" s="159"/>
      <c r="O87" s="159"/>
      <c r="P87" s="160">
        <f>SUM(P88:P134)</f>
        <v>0</v>
      </c>
      <c r="Q87" s="159"/>
      <c r="R87" s="160">
        <f>SUM(R88:R134)</f>
        <v>0</v>
      </c>
      <c r="S87" s="159"/>
      <c r="T87" s="161">
        <f>SUM(T88:T134)</f>
        <v>10.403265280000001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54" t="s">
        <v>74</v>
      </c>
      <c r="AT87" s="162" t="s">
        <v>68</v>
      </c>
      <c r="AU87" s="162" t="s">
        <v>74</v>
      </c>
      <c r="AY87" s="154" t="s">
        <v>124</v>
      </c>
      <c r="BK87" s="163">
        <f>SUM(BK88:BK134)</f>
        <v>0</v>
      </c>
    </row>
    <row r="88" s="2" customFormat="1" ht="24.15" customHeight="1">
      <c r="A88" s="39"/>
      <c r="B88" s="166"/>
      <c r="C88" s="167" t="s">
        <v>74</v>
      </c>
      <c r="D88" s="167" t="s">
        <v>127</v>
      </c>
      <c r="E88" s="168" t="s">
        <v>128</v>
      </c>
      <c r="F88" s="169" t="s">
        <v>129</v>
      </c>
      <c r="G88" s="170" t="s">
        <v>89</v>
      </c>
      <c r="H88" s="171">
        <v>151.803</v>
      </c>
      <c r="I88" s="172"/>
      <c r="J88" s="173">
        <f>ROUND(I88*H88,2)</f>
        <v>0</v>
      </c>
      <c r="K88" s="169" t="s">
        <v>130</v>
      </c>
      <c r="L88" s="40"/>
      <c r="M88" s="174" t="s">
        <v>3</v>
      </c>
      <c r="N88" s="175" t="s">
        <v>40</v>
      </c>
      <c r="O88" s="73"/>
      <c r="P88" s="176">
        <f>O88*H88</f>
        <v>0</v>
      </c>
      <c r="Q88" s="176">
        <v>0</v>
      </c>
      <c r="R88" s="176">
        <f>Q88*H88</f>
        <v>0</v>
      </c>
      <c r="S88" s="176">
        <v>0.002</v>
      </c>
      <c r="T88" s="177">
        <f>S88*H88</f>
        <v>0.30360599999999999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178" t="s">
        <v>131</v>
      </c>
      <c r="AT88" s="178" t="s">
        <v>127</v>
      </c>
      <c r="AU88" s="178" t="s">
        <v>78</v>
      </c>
      <c r="AY88" s="20" t="s">
        <v>124</v>
      </c>
      <c r="BE88" s="179">
        <f>IF(N88="základní",J88,0)</f>
        <v>0</v>
      </c>
      <c r="BF88" s="179">
        <f>IF(N88="snížená",J88,0)</f>
        <v>0</v>
      </c>
      <c r="BG88" s="179">
        <f>IF(N88="zákl. přenesená",J88,0)</f>
        <v>0</v>
      </c>
      <c r="BH88" s="179">
        <f>IF(N88="sníž. přenesená",J88,0)</f>
        <v>0</v>
      </c>
      <c r="BI88" s="179">
        <f>IF(N88="nulová",J88,0)</f>
        <v>0</v>
      </c>
      <c r="BJ88" s="20" t="s">
        <v>74</v>
      </c>
      <c r="BK88" s="179">
        <f>ROUND(I88*H88,2)</f>
        <v>0</v>
      </c>
      <c r="BL88" s="20" t="s">
        <v>131</v>
      </c>
      <c r="BM88" s="178" t="s">
        <v>132</v>
      </c>
    </row>
    <row r="89" s="2" customFormat="1">
      <c r="A89" s="39"/>
      <c r="B89" s="40"/>
      <c r="C89" s="39"/>
      <c r="D89" s="180" t="s">
        <v>133</v>
      </c>
      <c r="E89" s="39"/>
      <c r="F89" s="181" t="s">
        <v>134</v>
      </c>
      <c r="G89" s="39"/>
      <c r="H89" s="39"/>
      <c r="I89" s="182"/>
      <c r="J89" s="39"/>
      <c r="K89" s="39"/>
      <c r="L89" s="40"/>
      <c r="M89" s="183"/>
      <c r="N89" s="184"/>
      <c r="O89" s="73"/>
      <c r="P89" s="73"/>
      <c r="Q89" s="73"/>
      <c r="R89" s="73"/>
      <c r="S89" s="73"/>
      <c r="T89" s="74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20" t="s">
        <v>133</v>
      </c>
      <c r="AU89" s="20" t="s">
        <v>78</v>
      </c>
    </row>
    <row r="90" s="2" customFormat="1">
      <c r="A90" s="39"/>
      <c r="B90" s="40"/>
      <c r="C90" s="39"/>
      <c r="D90" s="185" t="s">
        <v>135</v>
      </c>
      <c r="E90" s="39"/>
      <c r="F90" s="186" t="s">
        <v>136</v>
      </c>
      <c r="G90" s="39"/>
      <c r="H90" s="39"/>
      <c r="I90" s="182"/>
      <c r="J90" s="39"/>
      <c r="K90" s="39"/>
      <c r="L90" s="40"/>
      <c r="M90" s="183"/>
      <c r="N90" s="184"/>
      <c r="O90" s="73"/>
      <c r="P90" s="73"/>
      <c r="Q90" s="73"/>
      <c r="R90" s="73"/>
      <c r="S90" s="73"/>
      <c r="T90" s="74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20" t="s">
        <v>135</v>
      </c>
      <c r="AU90" s="20" t="s">
        <v>78</v>
      </c>
    </row>
    <row r="91" s="13" customFormat="1">
      <c r="A91" s="13"/>
      <c r="B91" s="187"/>
      <c r="C91" s="13"/>
      <c r="D91" s="185" t="s">
        <v>137</v>
      </c>
      <c r="E91" s="188" t="s">
        <v>3</v>
      </c>
      <c r="F91" s="189" t="s">
        <v>87</v>
      </c>
      <c r="G91" s="13"/>
      <c r="H91" s="190">
        <v>151.803</v>
      </c>
      <c r="I91" s="191"/>
      <c r="J91" s="13"/>
      <c r="K91" s="13"/>
      <c r="L91" s="187"/>
      <c r="M91" s="192"/>
      <c r="N91" s="193"/>
      <c r="O91" s="193"/>
      <c r="P91" s="193"/>
      <c r="Q91" s="193"/>
      <c r="R91" s="193"/>
      <c r="S91" s="193"/>
      <c r="T91" s="194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188" t="s">
        <v>137</v>
      </c>
      <c r="AU91" s="188" t="s">
        <v>78</v>
      </c>
      <c r="AV91" s="13" t="s">
        <v>78</v>
      </c>
      <c r="AW91" s="13" t="s">
        <v>31</v>
      </c>
      <c r="AX91" s="13" t="s">
        <v>74</v>
      </c>
      <c r="AY91" s="188" t="s">
        <v>124</v>
      </c>
    </row>
    <row r="92" s="2" customFormat="1" ht="37.8" customHeight="1">
      <c r="A92" s="39"/>
      <c r="B92" s="166"/>
      <c r="C92" s="167" t="s">
        <v>78</v>
      </c>
      <c r="D92" s="167" t="s">
        <v>127</v>
      </c>
      <c r="E92" s="168" t="s">
        <v>138</v>
      </c>
      <c r="F92" s="169" t="s">
        <v>139</v>
      </c>
      <c r="G92" s="170" t="s">
        <v>140</v>
      </c>
      <c r="H92" s="171">
        <v>18</v>
      </c>
      <c r="I92" s="172"/>
      <c r="J92" s="173">
        <f>ROUND(I92*H92,2)</f>
        <v>0</v>
      </c>
      <c r="K92" s="169" t="s">
        <v>130</v>
      </c>
      <c r="L92" s="40"/>
      <c r="M92" s="174" t="s">
        <v>3</v>
      </c>
      <c r="N92" s="175" t="s">
        <v>40</v>
      </c>
      <c r="O92" s="73"/>
      <c r="P92" s="176">
        <f>O92*H92</f>
        <v>0</v>
      </c>
      <c r="Q92" s="176">
        <v>0</v>
      </c>
      <c r="R92" s="176">
        <f>Q92*H92</f>
        <v>0</v>
      </c>
      <c r="S92" s="176">
        <v>0</v>
      </c>
      <c r="T92" s="177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178" t="s">
        <v>131</v>
      </c>
      <c r="AT92" s="178" t="s">
        <v>127</v>
      </c>
      <c r="AU92" s="178" t="s">
        <v>78</v>
      </c>
      <c r="AY92" s="20" t="s">
        <v>124</v>
      </c>
      <c r="BE92" s="179">
        <f>IF(N92="základní",J92,0)</f>
        <v>0</v>
      </c>
      <c r="BF92" s="179">
        <f>IF(N92="snížená",J92,0)</f>
        <v>0</v>
      </c>
      <c r="BG92" s="179">
        <f>IF(N92="zákl. přenesená",J92,0)</f>
        <v>0</v>
      </c>
      <c r="BH92" s="179">
        <f>IF(N92="sníž. přenesená",J92,0)</f>
        <v>0</v>
      </c>
      <c r="BI92" s="179">
        <f>IF(N92="nulová",J92,0)</f>
        <v>0</v>
      </c>
      <c r="BJ92" s="20" t="s">
        <v>74</v>
      </c>
      <c r="BK92" s="179">
        <f>ROUND(I92*H92,2)</f>
        <v>0</v>
      </c>
      <c r="BL92" s="20" t="s">
        <v>131</v>
      </c>
      <c r="BM92" s="178" t="s">
        <v>141</v>
      </c>
    </row>
    <row r="93" s="2" customFormat="1">
      <c r="A93" s="39"/>
      <c r="B93" s="40"/>
      <c r="C93" s="39"/>
      <c r="D93" s="180" t="s">
        <v>133</v>
      </c>
      <c r="E93" s="39"/>
      <c r="F93" s="181" t="s">
        <v>142</v>
      </c>
      <c r="G93" s="39"/>
      <c r="H93" s="39"/>
      <c r="I93" s="182"/>
      <c r="J93" s="39"/>
      <c r="K93" s="39"/>
      <c r="L93" s="40"/>
      <c r="M93" s="183"/>
      <c r="N93" s="184"/>
      <c r="O93" s="73"/>
      <c r="P93" s="73"/>
      <c r="Q93" s="73"/>
      <c r="R93" s="73"/>
      <c r="S93" s="73"/>
      <c r="T93" s="74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20" t="s">
        <v>133</v>
      </c>
      <c r="AU93" s="20" t="s">
        <v>78</v>
      </c>
    </row>
    <row r="94" s="13" customFormat="1">
      <c r="A94" s="13"/>
      <c r="B94" s="187"/>
      <c r="C94" s="13"/>
      <c r="D94" s="185" t="s">
        <v>137</v>
      </c>
      <c r="E94" s="188" t="s">
        <v>3</v>
      </c>
      <c r="F94" s="189" t="s">
        <v>143</v>
      </c>
      <c r="G94" s="13"/>
      <c r="H94" s="190">
        <v>18</v>
      </c>
      <c r="I94" s="191"/>
      <c r="J94" s="13"/>
      <c r="K94" s="13"/>
      <c r="L94" s="187"/>
      <c r="M94" s="192"/>
      <c r="N94" s="193"/>
      <c r="O94" s="193"/>
      <c r="P94" s="193"/>
      <c r="Q94" s="193"/>
      <c r="R94" s="193"/>
      <c r="S94" s="193"/>
      <c r="T94" s="19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188" t="s">
        <v>137</v>
      </c>
      <c r="AU94" s="188" t="s">
        <v>78</v>
      </c>
      <c r="AV94" s="13" t="s">
        <v>78</v>
      </c>
      <c r="AW94" s="13" t="s">
        <v>31</v>
      </c>
      <c r="AX94" s="13" t="s">
        <v>74</v>
      </c>
      <c r="AY94" s="188" t="s">
        <v>124</v>
      </c>
    </row>
    <row r="95" s="2" customFormat="1" ht="49.05" customHeight="1">
      <c r="A95" s="39"/>
      <c r="B95" s="166"/>
      <c r="C95" s="167" t="s">
        <v>81</v>
      </c>
      <c r="D95" s="167" t="s">
        <v>127</v>
      </c>
      <c r="E95" s="168" t="s">
        <v>144</v>
      </c>
      <c r="F95" s="169" t="s">
        <v>145</v>
      </c>
      <c r="G95" s="170" t="s">
        <v>89</v>
      </c>
      <c r="H95" s="171">
        <v>151.803</v>
      </c>
      <c r="I95" s="172"/>
      <c r="J95" s="173">
        <f>ROUND(I95*H95,2)</f>
        <v>0</v>
      </c>
      <c r="K95" s="169" t="s">
        <v>130</v>
      </c>
      <c r="L95" s="40"/>
      <c r="M95" s="174" t="s">
        <v>3</v>
      </c>
      <c r="N95" s="175" t="s">
        <v>40</v>
      </c>
      <c r="O95" s="73"/>
      <c r="P95" s="176">
        <f>O95*H95</f>
        <v>0</v>
      </c>
      <c r="Q95" s="176">
        <v>0</v>
      </c>
      <c r="R95" s="176">
        <f>Q95*H95</f>
        <v>0</v>
      </c>
      <c r="S95" s="176">
        <v>0.0070000000000000001</v>
      </c>
      <c r="T95" s="177">
        <f>S95*H95</f>
        <v>1.062621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8" t="s">
        <v>131</v>
      </c>
      <c r="AT95" s="178" t="s">
        <v>127</v>
      </c>
      <c r="AU95" s="178" t="s">
        <v>78</v>
      </c>
      <c r="AY95" s="20" t="s">
        <v>124</v>
      </c>
      <c r="BE95" s="179">
        <f>IF(N95="základní",J95,0)</f>
        <v>0</v>
      </c>
      <c r="BF95" s="179">
        <f>IF(N95="snížená",J95,0)</f>
        <v>0</v>
      </c>
      <c r="BG95" s="179">
        <f>IF(N95="zákl. přenesená",J95,0)</f>
        <v>0</v>
      </c>
      <c r="BH95" s="179">
        <f>IF(N95="sníž. přenesená",J95,0)</f>
        <v>0</v>
      </c>
      <c r="BI95" s="179">
        <f>IF(N95="nulová",J95,0)</f>
        <v>0</v>
      </c>
      <c r="BJ95" s="20" t="s">
        <v>74</v>
      </c>
      <c r="BK95" s="179">
        <f>ROUND(I95*H95,2)</f>
        <v>0</v>
      </c>
      <c r="BL95" s="20" t="s">
        <v>131</v>
      </c>
      <c r="BM95" s="178" t="s">
        <v>146</v>
      </c>
    </row>
    <row r="96" s="2" customFormat="1">
      <c r="A96" s="39"/>
      <c r="B96" s="40"/>
      <c r="C96" s="39"/>
      <c r="D96" s="180" t="s">
        <v>133</v>
      </c>
      <c r="E96" s="39"/>
      <c r="F96" s="181" t="s">
        <v>147</v>
      </c>
      <c r="G96" s="39"/>
      <c r="H96" s="39"/>
      <c r="I96" s="182"/>
      <c r="J96" s="39"/>
      <c r="K96" s="39"/>
      <c r="L96" s="40"/>
      <c r="M96" s="183"/>
      <c r="N96" s="184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133</v>
      </c>
      <c r="AU96" s="20" t="s">
        <v>78</v>
      </c>
    </row>
    <row r="97" s="13" customFormat="1">
      <c r="A97" s="13"/>
      <c r="B97" s="187"/>
      <c r="C97" s="13"/>
      <c r="D97" s="185" t="s">
        <v>137</v>
      </c>
      <c r="E97" s="188" t="s">
        <v>3</v>
      </c>
      <c r="F97" s="189" t="s">
        <v>148</v>
      </c>
      <c r="G97" s="13"/>
      <c r="H97" s="190">
        <v>151.803</v>
      </c>
      <c r="I97" s="191"/>
      <c r="J97" s="13"/>
      <c r="K97" s="13"/>
      <c r="L97" s="187"/>
      <c r="M97" s="192"/>
      <c r="N97" s="193"/>
      <c r="O97" s="193"/>
      <c r="P97" s="193"/>
      <c r="Q97" s="193"/>
      <c r="R97" s="193"/>
      <c r="S97" s="193"/>
      <c r="T97" s="19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188" t="s">
        <v>137</v>
      </c>
      <c r="AU97" s="188" t="s">
        <v>78</v>
      </c>
      <c r="AV97" s="13" t="s">
        <v>78</v>
      </c>
      <c r="AW97" s="13" t="s">
        <v>31</v>
      </c>
      <c r="AX97" s="13" t="s">
        <v>74</v>
      </c>
      <c r="AY97" s="188" t="s">
        <v>124</v>
      </c>
    </row>
    <row r="98" s="2" customFormat="1" ht="49.05" customHeight="1">
      <c r="A98" s="39"/>
      <c r="B98" s="166"/>
      <c r="C98" s="167" t="s">
        <v>149</v>
      </c>
      <c r="D98" s="167" t="s">
        <v>127</v>
      </c>
      <c r="E98" s="168" t="s">
        <v>150</v>
      </c>
      <c r="F98" s="169" t="s">
        <v>151</v>
      </c>
      <c r="G98" s="170" t="s">
        <v>89</v>
      </c>
      <c r="H98" s="171">
        <v>303.60599999999999</v>
      </c>
      <c r="I98" s="172"/>
      <c r="J98" s="173">
        <f>ROUND(I98*H98,2)</f>
        <v>0</v>
      </c>
      <c r="K98" s="169" t="s">
        <v>130</v>
      </c>
      <c r="L98" s="40"/>
      <c r="M98" s="174" t="s">
        <v>3</v>
      </c>
      <c r="N98" s="175" t="s">
        <v>40</v>
      </c>
      <c r="O98" s="73"/>
      <c r="P98" s="176">
        <f>O98*H98</f>
        <v>0</v>
      </c>
      <c r="Q98" s="176">
        <v>0</v>
      </c>
      <c r="R98" s="176">
        <f>Q98*H98</f>
        <v>0</v>
      </c>
      <c r="S98" s="176">
        <v>0.0030000000000000001</v>
      </c>
      <c r="T98" s="177">
        <f>S98*H98</f>
        <v>0.91081800000000002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178" t="s">
        <v>131</v>
      </c>
      <c r="AT98" s="178" t="s">
        <v>127</v>
      </c>
      <c r="AU98" s="178" t="s">
        <v>78</v>
      </c>
      <c r="AY98" s="20" t="s">
        <v>124</v>
      </c>
      <c r="BE98" s="179">
        <f>IF(N98="základní",J98,0)</f>
        <v>0</v>
      </c>
      <c r="BF98" s="179">
        <f>IF(N98="snížená",J98,0)</f>
        <v>0</v>
      </c>
      <c r="BG98" s="179">
        <f>IF(N98="zákl. přenesená",J98,0)</f>
        <v>0</v>
      </c>
      <c r="BH98" s="179">
        <f>IF(N98="sníž. přenesená",J98,0)</f>
        <v>0</v>
      </c>
      <c r="BI98" s="179">
        <f>IF(N98="nulová",J98,0)</f>
        <v>0</v>
      </c>
      <c r="BJ98" s="20" t="s">
        <v>74</v>
      </c>
      <c r="BK98" s="179">
        <f>ROUND(I98*H98,2)</f>
        <v>0</v>
      </c>
      <c r="BL98" s="20" t="s">
        <v>131</v>
      </c>
      <c r="BM98" s="178" t="s">
        <v>152</v>
      </c>
    </row>
    <row r="99" s="2" customFormat="1">
      <c r="A99" s="39"/>
      <c r="B99" s="40"/>
      <c r="C99" s="39"/>
      <c r="D99" s="180" t="s">
        <v>133</v>
      </c>
      <c r="E99" s="39"/>
      <c r="F99" s="181" t="s">
        <v>153</v>
      </c>
      <c r="G99" s="39"/>
      <c r="H99" s="39"/>
      <c r="I99" s="182"/>
      <c r="J99" s="39"/>
      <c r="K99" s="39"/>
      <c r="L99" s="40"/>
      <c r="M99" s="183"/>
      <c r="N99" s="184"/>
      <c r="O99" s="73"/>
      <c r="P99" s="73"/>
      <c r="Q99" s="73"/>
      <c r="R99" s="73"/>
      <c r="S99" s="73"/>
      <c r="T99" s="74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20" t="s">
        <v>133</v>
      </c>
      <c r="AU99" s="20" t="s">
        <v>78</v>
      </c>
    </row>
    <row r="100" s="13" customFormat="1">
      <c r="A100" s="13"/>
      <c r="B100" s="187"/>
      <c r="C100" s="13"/>
      <c r="D100" s="185" t="s">
        <v>137</v>
      </c>
      <c r="E100" s="188" t="s">
        <v>3</v>
      </c>
      <c r="F100" s="189" t="s">
        <v>154</v>
      </c>
      <c r="G100" s="13"/>
      <c r="H100" s="190">
        <v>151.803</v>
      </c>
      <c r="I100" s="191"/>
      <c r="J100" s="13"/>
      <c r="K100" s="13"/>
      <c r="L100" s="187"/>
      <c r="M100" s="192"/>
      <c r="N100" s="193"/>
      <c r="O100" s="193"/>
      <c r="P100" s="193"/>
      <c r="Q100" s="193"/>
      <c r="R100" s="193"/>
      <c r="S100" s="193"/>
      <c r="T100" s="19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188" t="s">
        <v>137</v>
      </c>
      <c r="AU100" s="188" t="s">
        <v>78</v>
      </c>
      <c r="AV100" s="13" t="s">
        <v>78</v>
      </c>
      <c r="AW100" s="13" t="s">
        <v>31</v>
      </c>
      <c r="AX100" s="13" t="s">
        <v>69</v>
      </c>
      <c r="AY100" s="188" t="s">
        <v>124</v>
      </c>
    </row>
    <row r="101" s="13" customFormat="1">
      <c r="A101" s="13"/>
      <c r="B101" s="187"/>
      <c r="C101" s="13"/>
      <c r="D101" s="185" t="s">
        <v>137</v>
      </c>
      <c r="E101" s="188" t="s">
        <v>3</v>
      </c>
      <c r="F101" s="189" t="s">
        <v>155</v>
      </c>
      <c r="G101" s="13"/>
      <c r="H101" s="190">
        <v>151.803</v>
      </c>
      <c r="I101" s="191"/>
      <c r="J101" s="13"/>
      <c r="K101" s="13"/>
      <c r="L101" s="187"/>
      <c r="M101" s="192"/>
      <c r="N101" s="193"/>
      <c r="O101" s="193"/>
      <c r="P101" s="193"/>
      <c r="Q101" s="193"/>
      <c r="R101" s="193"/>
      <c r="S101" s="193"/>
      <c r="T101" s="19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188" t="s">
        <v>137</v>
      </c>
      <c r="AU101" s="188" t="s">
        <v>78</v>
      </c>
      <c r="AV101" s="13" t="s">
        <v>78</v>
      </c>
      <c r="AW101" s="13" t="s">
        <v>31</v>
      </c>
      <c r="AX101" s="13" t="s">
        <v>69</v>
      </c>
      <c r="AY101" s="188" t="s">
        <v>124</v>
      </c>
    </row>
    <row r="102" s="14" customFormat="1">
      <c r="A102" s="14"/>
      <c r="B102" s="195"/>
      <c r="C102" s="14"/>
      <c r="D102" s="185" t="s">
        <v>137</v>
      </c>
      <c r="E102" s="196" t="s">
        <v>3</v>
      </c>
      <c r="F102" s="197" t="s">
        <v>156</v>
      </c>
      <c r="G102" s="14"/>
      <c r="H102" s="198">
        <v>303.60599999999999</v>
      </c>
      <c r="I102" s="199"/>
      <c r="J102" s="14"/>
      <c r="K102" s="14"/>
      <c r="L102" s="195"/>
      <c r="M102" s="200"/>
      <c r="N102" s="201"/>
      <c r="O102" s="201"/>
      <c r="P102" s="201"/>
      <c r="Q102" s="201"/>
      <c r="R102" s="201"/>
      <c r="S102" s="201"/>
      <c r="T102" s="202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196" t="s">
        <v>137</v>
      </c>
      <c r="AU102" s="196" t="s">
        <v>78</v>
      </c>
      <c r="AV102" s="14" t="s">
        <v>149</v>
      </c>
      <c r="AW102" s="14" t="s">
        <v>31</v>
      </c>
      <c r="AX102" s="14" t="s">
        <v>74</v>
      </c>
      <c r="AY102" s="196" t="s">
        <v>124</v>
      </c>
    </row>
    <row r="103" s="2" customFormat="1" ht="49.05" customHeight="1">
      <c r="A103" s="39"/>
      <c r="B103" s="166"/>
      <c r="C103" s="167" t="s">
        <v>84</v>
      </c>
      <c r="D103" s="167" t="s">
        <v>127</v>
      </c>
      <c r="E103" s="168" t="s">
        <v>157</v>
      </c>
      <c r="F103" s="169" t="s">
        <v>158</v>
      </c>
      <c r="G103" s="170" t="s">
        <v>89</v>
      </c>
      <c r="H103" s="171">
        <v>334.69200000000001</v>
      </c>
      <c r="I103" s="172"/>
      <c r="J103" s="173">
        <f>ROUND(I103*H103,2)</f>
        <v>0</v>
      </c>
      <c r="K103" s="169" t="s">
        <v>130</v>
      </c>
      <c r="L103" s="40"/>
      <c r="M103" s="174" t="s">
        <v>3</v>
      </c>
      <c r="N103" s="175" t="s">
        <v>40</v>
      </c>
      <c r="O103" s="73"/>
      <c r="P103" s="176">
        <f>O103*H103</f>
        <v>0</v>
      </c>
      <c r="Q103" s="176">
        <v>0</v>
      </c>
      <c r="R103" s="176">
        <f>Q103*H103</f>
        <v>0</v>
      </c>
      <c r="S103" s="176">
        <v>0.014999999999999999</v>
      </c>
      <c r="T103" s="177">
        <f>S103*H103</f>
        <v>5.0203800000000003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8" t="s">
        <v>131</v>
      </c>
      <c r="AT103" s="178" t="s">
        <v>127</v>
      </c>
      <c r="AU103" s="178" t="s">
        <v>78</v>
      </c>
      <c r="AY103" s="20" t="s">
        <v>124</v>
      </c>
      <c r="BE103" s="179">
        <f>IF(N103="základní",J103,0)</f>
        <v>0</v>
      </c>
      <c r="BF103" s="179">
        <f>IF(N103="snížená",J103,0)</f>
        <v>0</v>
      </c>
      <c r="BG103" s="179">
        <f>IF(N103="zákl. přenesená",J103,0)</f>
        <v>0</v>
      </c>
      <c r="BH103" s="179">
        <f>IF(N103="sníž. přenesená",J103,0)</f>
        <v>0</v>
      </c>
      <c r="BI103" s="179">
        <f>IF(N103="nulová",J103,0)</f>
        <v>0</v>
      </c>
      <c r="BJ103" s="20" t="s">
        <v>74</v>
      </c>
      <c r="BK103" s="179">
        <f>ROUND(I103*H103,2)</f>
        <v>0</v>
      </c>
      <c r="BL103" s="20" t="s">
        <v>131</v>
      </c>
      <c r="BM103" s="178" t="s">
        <v>159</v>
      </c>
    </row>
    <row r="104" s="2" customFormat="1">
      <c r="A104" s="39"/>
      <c r="B104" s="40"/>
      <c r="C104" s="39"/>
      <c r="D104" s="180" t="s">
        <v>133</v>
      </c>
      <c r="E104" s="39"/>
      <c r="F104" s="181" t="s">
        <v>160</v>
      </c>
      <c r="G104" s="39"/>
      <c r="H104" s="39"/>
      <c r="I104" s="182"/>
      <c r="J104" s="39"/>
      <c r="K104" s="39"/>
      <c r="L104" s="40"/>
      <c r="M104" s="183"/>
      <c r="N104" s="184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133</v>
      </c>
      <c r="AU104" s="20" t="s">
        <v>78</v>
      </c>
    </row>
    <row r="105" s="13" customFormat="1">
      <c r="A105" s="13"/>
      <c r="B105" s="187"/>
      <c r="C105" s="13"/>
      <c r="D105" s="185" t="s">
        <v>137</v>
      </c>
      <c r="E105" s="188" t="s">
        <v>3</v>
      </c>
      <c r="F105" s="189" t="s">
        <v>161</v>
      </c>
      <c r="G105" s="13"/>
      <c r="H105" s="190">
        <v>151.803</v>
      </c>
      <c r="I105" s="191"/>
      <c r="J105" s="13"/>
      <c r="K105" s="13"/>
      <c r="L105" s="187"/>
      <c r="M105" s="192"/>
      <c r="N105" s="193"/>
      <c r="O105" s="193"/>
      <c r="P105" s="193"/>
      <c r="Q105" s="193"/>
      <c r="R105" s="193"/>
      <c r="S105" s="193"/>
      <c r="T105" s="19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188" t="s">
        <v>137</v>
      </c>
      <c r="AU105" s="188" t="s">
        <v>78</v>
      </c>
      <c r="AV105" s="13" t="s">
        <v>78</v>
      </c>
      <c r="AW105" s="13" t="s">
        <v>31</v>
      </c>
      <c r="AX105" s="13" t="s">
        <v>69</v>
      </c>
      <c r="AY105" s="188" t="s">
        <v>124</v>
      </c>
    </row>
    <row r="106" s="13" customFormat="1">
      <c r="A106" s="13"/>
      <c r="B106" s="187"/>
      <c r="C106" s="13"/>
      <c r="D106" s="185" t="s">
        <v>137</v>
      </c>
      <c r="E106" s="188" t="s">
        <v>3</v>
      </c>
      <c r="F106" s="189" t="s">
        <v>162</v>
      </c>
      <c r="G106" s="13"/>
      <c r="H106" s="190">
        <v>9.077</v>
      </c>
      <c r="I106" s="191"/>
      <c r="J106" s="13"/>
      <c r="K106" s="13"/>
      <c r="L106" s="187"/>
      <c r="M106" s="192"/>
      <c r="N106" s="193"/>
      <c r="O106" s="193"/>
      <c r="P106" s="193"/>
      <c r="Q106" s="193"/>
      <c r="R106" s="193"/>
      <c r="S106" s="193"/>
      <c r="T106" s="19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188" t="s">
        <v>137</v>
      </c>
      <c r="AU106" s="188" t="s">
        <v>78</v>
      </c>
      <c r="AV106" s="13" t="s">
        <v>78</v>
      </c>
      <c r="AW106" s="13" t="s">
        <v>31</v>
      </c>
      <c r="AX106" s="13" t="s">
        <v>69</v>
      </c>
      <c r="AY106" s="188" t="s">
        <v>124</v>
      </c>
    </row>
    <row r="107" s="13" customFormat="1">
      <c r="A107" s="13"/>
      <c r="B107" s="187"/>
      <c r="C107" s="13"/>
      <c r="D107" s="185" t="s">
        <v>137</v>
      </c>
      <c r="E107" s="188" t="s">
        <v>3</v>
      </c>
      <c r="F107" s="189" t="s">
        <v>163</v>
      </c>
      <c r="G107" s="13"/>
      <c r="H107" s="190">
        <v>173.81200000000001</v>
      </c>
      <c r="I107" s="191"/>
      <c r="J107" s="13"/>
      <c r="K107" s="13"/>
      <c r="L107" s="187"/>
      <c r="M107" s="192"/>
      <c r="N107" s="193"/>
      <c r="O107" s="193"/>
      <c r="P107" s="193"/>
      <c r="Q107" s="193"/>
      <c r="R107" s="193"/>
      <c r="S107" s="193"/>
      <c r="T107" s="19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188" t="s">
        <v>137</v>
      </c>
      <c r="AU107" s="188" t="s">
        <v>78</v>
      </c>
      <c r="AV107" s="13" t="s">
        <v>78</v>
      </c>
      <c r="AW107" s="13" t="s">
        <v>31</v>
      </c>
      <c r="AX107" s="13" t="s">
        <v>69</v>
      </c>
      <c r="AY107" s="188" t="s">
        <v>124</v>
      </c>
    </row>
    <row r="108" s="14" customFormat="1">
      <c r="A108" s="14"/>
      <c r="B108" s="195"/>
      <c r="C108" s="14"/>
      <c r="D108" s="185" t="s">
        <v>137</v>
      </c>
      <c r="E108" s="196" t="s">
        <v>3</v>
      </c>
      <c r="F108" s="197" t="s">
        <v>156</v>
      </c>
      <c r="G108" s="14"/>
      <c r="H108" s="198">
        <v>334.69200000000001</v>
      </c>
      <c r="I108" s="199"/>
      <c r="J108" s="14"/>
      <c r="K108" s="14"/>
      <c r="L108" s="195"/>
      <c r="M108" s="200"/>
      <c r="N108" s="201"/>
      <c r="O108" s="201"/>
      <c r="P108" s="201"/>
      <c r="Q108" s="201"/>
      <c r="R108" s="201"/>
      <c r="S108" s="201"/>
      <c r="T108" s="202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196" t="s">
        <v>137</v>
      </c>
      <c r="AU108" s="196" t="s">
        <v>78</v>
      </c>
      <c r="AV108" s="14" t="s">
        <v>149</v>
      </c>
      <c r="AW108" s="14" t="s">
        <v>31</v>
      </c>
      <c r="AX108" s="14" t="s">
        <v>74</v>
      </c>
      <c r="AY108" s="196" t="s">
        <v>124</v>
      </c>
    </row>
    <row r="109" s="2" customFormat="1" ht="24.15" customHeight="1">
      <c r="A109" s="39"/>
      <c r="B109" s="166"/>
      <c r="C109" s="167" t="s">
        <v>164</v>
      </c>
      <c r="D109" s="167" t="s">
        <v>127</v>
      </c>
      <c r="E109" s="168" t="s">
        <v>165</v>
      </c>
      <c r="F109" s="169" t="s">
        <v>166</v>
      </c>
      <c r="G109" s="170" t="s">
        <v>89</v>
      </c>
      <c r="H109" s="171">
        <v>303.60599999999999</v>
      </c>
      <c r="I109" s="172"/>
      <c r="J109" s="173">
        <f>ROUND(I109*H109,2)</f>
        <v>0</v>
      </c>
      <c r="K109" s="169" t="s">
        <v>130</v>
      </c>
      <c r="L109" s="40"/>
      <c r="M109" s="174" t="s">
        <v>3</v>
      </c>
      <c r="N109" s="175" t="s">
        <v>40</v>
      </c>
      <c r="O109" s="73"/>
      <c r="P109" s="176">
        <f>O109*H109</f>
        <v>0</v>
      </c>
      <c r="Q109" s="176">
        <v>0</v>
      </c>
      <c r="R109" s="176">
        <f>Q109*H109</f>
        <v>0</v>
      </c>
      <c r="S109" s="176">
        <v>0.00012999999999999999</v>
      </c>
      <c r="T109" s="177">
        <f>S109*H109</f>
        <v>0.039468779999999995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178" t="s">
        <v>131</v>
      </c>
      <c r="AT109" s="178" t="s">
        <v>127</v>
      </c>
      <c r="AU109" s="178" t="s">
        <v>78</v>
      </c>
      <c r="AY109" s="20" t="s">
        <v>124</v>
      </c>
      <c r="BE109" s="179">
        <f>IF(N109="základní",J109,0)</f>
        <v>0</v>
      </c>
      <c r="BF109" s="179">
        <f>IF(N109="snížená",J109,0)</f>
        <v>0</v>
      </c>
      <c r="BG109" s="179">
        <f>IF(N109="zákl. přenesená",J109,0)</f>
        <v>0</v>
      </c>
      <c r="BH109" s="179">
        <f>IF(N109="sníž. přenesená",J109,0)</f>
        <v>0</v>
      </c>
      <c r="BI109" s="179">
        <f>IF(N109="nulová",J109,0)</f>
        <v>0</v>
      </c>
      <c r="BJ109" s="20" t="s">
        <v>74</v>
      </c>
      <c r="BK109" s="179">
        <f>ROUND(I109*H109,2)</f>
        <v>0</v>
      </c>
      <c r="BL109" s="20" t="s">
        <v>131</v>
      </c>
      <c r="BM109" s="178" t="s">
        <v>167</v>
      </c>
    </row>
    <row r="110" s="2" customFormat="1">
      <c r="A110" s="39"/>
      <c r="B110" s="40"/>
      <c r="C110" s="39"/>
      <c r="D110" s="180" t="s">
        <v>133</v>
      </c>
      <c r="E110" s="39"/>
      <c r="F110" s="181" t="s">
        <v>168</v>
      </c>
      <c r="G110" s="39"/>
      <c r="H110" s="39"/>
      <c r="I110" s="182"/>
      <c r="J110" s="39"/>
      <c r="K110" s="39"/>
      <c r="L110" s="40"/>
      <c r="M110" s="183"/>
      <c r="N110" s="184"/>
      <c r="O110" s="73"/>
      <c r="P110" s="73"/>
      <c r="Q110" s="73"/>
      <c r="R110" s="73"/>
      <c r="S110" s="73"/>
      <c r="T110" s="74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20" t="s">
        <v>133</v>
      </c>
      <c r="AU110" s="20" t="s">
        <v>78</v>
      </c>
    </row>
    <row r="111" s="13" customFormat="1">
      <c r="A111" s="13"/>
      <c r="B111" s="187"/>
      <c r="C111" s="13"/>
      <c r="D111" s="185" t="s">
        <v>137</v>
      </c>
      <c r="E111" s="188" t="s">
        <v>3</v>
      </c>
      <c r="F111" s="189" t="s">
        <v>169</v>
      </c>
      <c r="G111" s="13"/>
      <c r="H111" s="190">
        <v>151.803</v>
      </c>
      <c r="I111" s="191"/>
      <c r="J111" s="13"/>
      <c r="K111" s="13"/>
      <c r="L111" s="187"/>
      <c r="M111" s="192"/>
      <c r="N111" s="193"/>
      <c r="O111" s="193"/>
      <c r="P111" s="193"/>
      <c r="Q111" s="193"/>
      <c r="R111" s="193"/>
      <c r="S111" s="193"/>
      <c r="T111" s="19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188" t="s">
        <v>137</v>
      </c>
      <c r="AU111" s="188" t="s">
        <v>78</v>
      </c>
      <c r="AV111" s="13" t="s">
        <v>78</v>
      </c>
      <c r="AW111" s="13" t="s">
        <v>31</v>
      </c>
      <c r="AX111" s="13" t="s">
        <v>69</v>
      </c>
      <c r="AY111" s="188" t="s">
        <v>124</v>
      </c>
    </row>
    <row r="112" s="13" customFormat="1">
      <c r="A112" s="13"/>
      <c r="B112" s="187"/>
      <c r="C112" s="13"/>
      <c r="D112" s="185" t="s">
        <v>137</v>
      </c>
      <c r="E112" s="188" t="s">
        <v>3</v>
      </c>
      <c r="F112" s="189" t="s">
        <v>170</v>
      </c>
      <c r="G112" s="13"/>
      <c r="H112" s="190">
        <v>151.803</v>
      </c>
      <c r="I112" s="191"/>
      <c r="J112" s="13"/>
      <c r="K112" s="13"/>
      <c r="L112" s="187"/>
      <c r="M112" s="192"/>
      <c r="N112" s="193"/>
      <c r="O112" s="193"/>
      <c r="P112" s="193"/>
      <c r="Q112" s="193"/>
      <c r="R112" s="193"/>
      <c r="S112" s="193"/>
      <c r="T112" s="19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188" t="s">
        <v>137</v>
      </c>
      <c r="AU112" s="188" t="s">
        <v>78</v>
      </c>
      <c r="AV112" s="13" t="s">
        <v>78</v>
      </c>
      <c r="AW112" s="13" t="s">
        <v>31</v>
      </c>
      <c r="AX112" s="13" t="s">
        <v>69</v>
      </c>
      <c r="AY112" s="188" t="s">
        <v>124</v>
      </c>
    </row>
    <row r="113" s="14" customFormat="1">
      <c r="A113" s="14"/>
      <c r="B113" s="195"/>
      <c r="C113" s="14"/>
      <c r="D113" s="185" t="s">
        <v>137</v>
      </c>
      <c r="E113" s="196" t="s">
        <v>3</v>
      </c>
      <c r="F113" s="197" t="s">
        <v>156</v>
      </c>
      <c r="G113" s="14"/>
      <c r="H113" s="198">
        <v>303.60599999999999</v>
      </c>
      <c r="I113" s="199"/>
      <c r="J113" s="14"/>
      <c r="K113" s="14"/>
      <c r="L113" s="195"/>
      <c r="M113" s="200"/>
      <c r="N113" s="201"/>
      <c r="O113" s="201"/>
      <c r="P113" s="201"/>
      <c r="Q113" s="201"/>
      <c r="R113" s="201"/>
      <c r="S113" s="201"/>
      <c r="T113" s="202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196" t="s">
        <v>137</v>
      </c>
      <c r="AU113" s="196" t="s">
        <v>78</v>
      </c>
      <c r="AV113" s="14" t="s">
        <v>149</v>
      </c>
      <c r="AW113" s="14" t="s">
        <v>31</v>
      </c>
      <c r="AX113" s="14" t="s">
        <v>74</v>
      </c>
      <c r="AY113" s="196" t="s">
        <v>124</v>
      </c>
    </row>
    <row r="114" s="2" customFormat="1" ht="55.5" customHeight="1">
      <c r="A114" s="39"/>
      <c r="B114" s="166"/>
      <c r="C114" s="167" t="s">
        <v>171</v>
      </c>
      <c r="D114" s="167" t="s">
        <v>127</v>
      </c>
      <c r="E114" s="168" t="s">
        <v>172</v>
      </c>
      <c r="F114" s="169" t="s">
        <v>173</v>
      </c>
      <c r="G114" s="170" t="s">
        <v>89</v>
      </c>
      <c r="H114" s="171">
        <v>238.709</v>
      </c>
      <c r="I114" s="172"/>
      <c r="J114" s="173">
        <f>ROUND(I114*H114,2)</f>
        <v>0</v>
      </c>
      <c r="K114" s="169" t="s">
        <v>130</v>
      </c>
      <c r="L114" s="40"/>
      <c r="M114" s="174" t="s">
        <v>3</v>
      </c>
      <c r="N114" s="175" t="s">
        <v>40</v>
      </c>
      <c r="O114" s="73"/>
      <c r="P114" s="176">
        <f>O114*H114</f>
        <v>0</v>
      </c>
      <c r="Q114" s="176">
        <v>0</v>
      </c>
      <c r="R114" s="176">
        <f>Q114*H114</f>
        <v>0</v>
      </c>
      <c r="S114" s="176">
        <v>0.0025000000000000001</v>
      </c>
      <c r="T114" s="177">
        <f>S114*H114</f>
        <v>0.59677250000000004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8" t="s">
        <v>131</v>
      </c>
      <c r="AT114" s="178" t="s">
        <v>127</v>
      </c>
      <c r="AU114" s="178" t="s">
        <v>78</v>
      </c>
      <c r="AY114" s="20" t="s">
        <v>124</v>
      </c>
      <c r="BE114" s="179">
        <f>IF(N114="základní",J114,0)</f>
        <v>0</v>
      </c>
      <c r="BF114" s="179">
        <f>IF(N114="snížená",J114,0)</f>
        <v>0</v>
      </c>
      <c r="BG114" s="179">
        <f>IF(N114="zákl. přenesená",J114,0)</f>
        <v>0</v>
      </c>
      <c r="BH114" s="179">
        <f>IF(N114="sníž. přenesená",J114,0)</f>
        <v>0</v>
      </c>
      <c r="BI114" s="179">
        <f>IF(N114="nulová",J114,0)</f>
        <v>0</v>
      </c>
      <c r="BJ114" s="20" t="s">
        <v>74</v>
      </c>
      <c r="BK114" s="179">
        <f>ROUND(I114*H114,2)</f>
        <v>0</v>
      </c>
      <c r="BL114" s="20" t="s">
        <v>131</v>
      </c>
      <c r="BM114" s="178" t="s">
        <v>174</v>
      </c>
    </row>
    <row r="115" s="2" customFormat="1">
      <c r="A115" s="39"/>
      <c r="B115" s="40"/>
      <c r="C115" s="39"/>
      <c r="D115" s="180" t="s">
        <v>133</v>
      </c>
      <c r="E115" s="39"/>
      <c r="F115" s="181" t="s">
        <v>175</v>
      </c>
      <c r="G115" s="39"/>
      <c r="H115" s="39"/>
      <c r="I115" s="182"/>
      <c r="J115" s="39"/>
      <c r="K115" s="39"/>
      <c r="L115" s="40"/>
      <c r="M115" s="183"/>
      <c r="N115" s="184"/>
      <c r="O115" s="73"/>
      <c r="P115" s="73"/>
      <c r="Q115" s="73"/>
      <c r="R115" s="73"/>
      <c r="S115" s="73"/>
      <c r="T115" s="7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20" t="s">
        <v>133</v>
      </c>
      <c r="AU115" s="20" t="s">
        <v>78</v>
      </c>
    </row>
    <row r="116" s="13" customFormat="1">
      <c r="A116" s="13"/>
      <c r="B116" s="187"/>
      <c r="C116" s="13"/>
      <c r="D116" s="185" t="s">
        <v>137</v>
      </c>
      <c r="E116" s="188" t="s">
        <v>3</v>
      </c>
      <c r="F116" s="189" t="s">
        <v>161</v>
      </c>
      <c r="G116" s="13"/>
      <c r="H116" s="190">
        <v>151.803</v>
      </c>
      <c r="I116" s="191"/>
      <c r="J116" s="13"/>
      <c r="K116" s="13"/>
      <c r="L116" s="187"/>
      <c r="M116" s="192"/>
      <c r="N116" s="193"/>
      <c r="O116" s="193"/>
      <c r="P116" s="193"/>
      <c r="Q116" s="193"/>
      <c r="R116" s="193"/>
      <c r="S116" s="193"/>
      <c r="T116" s="19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188" t="s">
        <v>137</v>
      </c>
      <c r="AU116" s="188" t="s">
        <v>78</v>
      </c>
      <c r="AV116" s="13" t="s">
        <v>78</v>
      </c>
      <c r="AW116" s="13" t="s">
        <v>31</v>
      </c>
      <c r="AX116" s="13" t="s">
        <v>69</v>
      </c>
      <c r="AY116" s="188" t="s">
        <v>124</v>
      </c>
    </row>
    <row r="117" s="13" customFormat="1">
      <c r="A117" s="13"/>
      <c r="B117" s="187"/>
      <c r="C117" s="13"/>
      <c r="D117" s="185" t="s">
        <v>137</v>
      </c>
      <c r="E117" s="188" t="s">
        <v>3</v>
      </c>
      <c r="F117" s="189" t="s">
        <v>176</v>
      </c>
      <c r="G117" s="13"/>
      <c r="H117" s="190">
        <v>86.906000000000006</v>
      </c>
      <c r="I117" s="191"/>
      <c r="J117" s="13"/>
      <c r="K117" s="13"/>
      <c r="L117" s="187"/>
      <c r="M117" s="192"/>
      <c r="N117" s="193"/>
      <c r="O117" s="193"/>
      <c r="P117" s="193"/>
      <c r="Q117" s="193"/>
      <c r="R117" s="193"/>
      <c r="S117" s="193"/>
      <c r="T117" s="19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188" t="s">
        <v>137</v>
      </c>
      <c r="AU117" s="188" t="s">
        <v>78</v>
      </c>
      <c r="AV117" s="13" t="s">
        <v>78</v>
      </c>
      <c r="AW117" s="13" t="s">
        <v>31</v>
      </c>
      <c r="AX117" s="13" t="s">
        <v>69</v>
      </c>
      <c r="AY117" s="188" t="s">
        <v>124</v>
      </c>
    </row>
    <row r="118" s="14" customFormat="1">
      <c r="A118" s="14"/>
      <c r="B118" s="195"/>
      <c r="C118" s="14"/>
      <c r="D118" s="185" t="s">
        <v>137</v>
      </c>
      <c r="E118" s="196" t="s">
        <v>3</v>
      </c>
      <c r="F118" s="197" t="s">
        <v>156</v>
      </c>
      <c r="G118" s="14"/>
      <c r="H118" s="198">
        <v>238.709</v>
      </c>
      <c r="I118" s="199"/>
      <c r="J118" s="14"/>
      <c r="K118" s="14"/>
      <c r="L118" s="195"/>
      <c r="M118" s="200"/>
      <c r="N118" s="201"/>
      <c r="O118" s="201"/>
      <c r="P118" s="201"/>
      <c r="Q118" s="201"/>
      <c r="R118" s="201"/>
      <c r="S118" s="201"/>
      <c r="T118" s="202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196" t="s">
        <v>137</v>
      </c>
      <c r="AU118" s="196" t="s">
        <v>78</v>
      </c>
      <c r="AV118" s="14" t="s">
        <v>149</v>
      </c>
      <c r="AW118" s="14" t="s">
        <v>31</v>
      </c>
      <c r="AX118" s="14" t="s">
        <v>74</v>
      </c>
      <c r="AY118" s="196" t="s">
        <v>124</v>
      </c>
    </row>
    <row r="119" s="2" customFormat="1" ht="16.5" customHeight="1">
      <c r="A119" s="39"/>
      <c r="B119" s="166"/>
      <c r="C119" s="167" t="s">
        <v>177</v>
      </c>
      <c r="D119" s="167" t="s">
        <v>127</v>
      </c>
      <c r="E119" s="168" t="s">
        <v>178</v>
      </c>
      <c r="F119" s="169" t="s">
        <v>179</v>
      </c>
      <c r="G119" s="170" t="s">
        <v>180</v>
      </c>
      <c r="H119" s="171">
        <v>1</v>
      </c>
      <c r="I119" s="172"/>
      <c r="J119" s="173">
        <f>ROUND(I119*H119,2)</f>
        <v>0</v>
      </c>
      <c r="K119" s="169" t="s">
        <v>130</v>
      </c>
      <c r="L119" s="40"/>
      <c r="M119" s="174" t="s">
        <v>3</v>
      </c>
      <c r="N119" s="175" t="s">
        <v>40</v>
      </c>
      <c r="O119" s="73"/>
      <c r="P119" s="176">
        <f>O119*H119</f>
        <v>0</v>
      </c>
      <c r="Q119" s="176">
        <v>0</v>
      </c>
      <c r="R119" s="176">
        <f>Q119*H119</f>
        <v>0</v>
      </c>
      <c r="S119" s="176">
        <v>0.016500000000000001</v>
      </c>
      <c r="T119" s="177">
        <f>S119*H119</f>
        <v>0.016500000000000001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178" t="s">
        <v>131</v>
      </c>
      <c r="AT119" s="178" t="s">
        <v>127</v>
      </c>
      <c r="AU119" s="178" t="s">
        <v>78</v>
      </c>
      <c r="AY119" s="20" t="s">
        <v>124</v>
      </c>
      <c r="BE119" s="179">
        <f>IF(N119="základní",J119,0)</f>
        <v>0</v>
      </c>
      <c r="BF119" s="179">
        <f>IF(N119="snížená",J119,0)</f>
        <v>0</v>
      </c>
      <c r="BG119" s="179">
        <f>IF(N119="zákl. přenesená",J119,0)</f>
        <v>0</v>
      </c>
      <c r="BH119" s="179">
        <f>IF(N119="sníž. přenesená",J119,0)</f>
        <v>0</v>
      </c>
      <c r="BI119" s="179">
        <f>IF(N119="nulová",J119,0)</f>
        <v>0</v>
      </c>
      <c r="BJ119" s="20" t="s">
        <v>74</v>
      </c>
      <c r="BK119" s="179">
        <f>ROUND(I119*H119,2)</f>
        <v>0</v>
      </c>
      <c r="BL119" s="20" t="s">
        <v>131</v>
      </c>
      <c r="BM119" s="178" t="s">
        <v>181</v>
      </c>
    </row>
    <row r="120" s="2" customFormat="1">
      <c r="A120" s="39"/>
      <c r="B120" s="40"/>
      <c r="C120" s="39"/>
      <c r="D120" s="180" t="s">
        <v>133</v>
      </c>
      <c r="E120" s="39"/>
      <c r="F120" s="181" t="s">
        <v>182</v>
      </c>
      <c r="G120" s="39"/>
      <c r="H120" s="39"/>
      <c r="I120" s="182"/>
      <c r="J120" s="39"/>
      <c r="K120" s="39"/>
      <c r="L120" s="40"/>
      <c r="M120" s="183"/>
      <c r="N120" s="184"/>
      <c r="O120" s="73"/>
      <c r="P120" s="73"/>
      <c r="Q120" s="73"/>
      <c r="R120" s="73"/>
      <c r="S120" s="73"/>
      <c r="T120" s="74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20" t="s">
        <v>133</v>
      </c>
      <c r="AU120" s="20" t="s">
        <v>78</v>
      </c>
    </row>
    <row r="121" s="2" customFormat="1" ht="24.15" customHeight="1">
      <c r="A121" s="39"/>
      <c r="B121" s="166"/>
      <c r="C121" s="167" t="s">
        <v>183</v>
      </c>
      <c r="D121" s="167" t="s">
        <v>127</v>
      </c>
      <c r="E121" s="168" t="s">
        <v>184</v>
      </c>
      <c r="F121" s="169" t="s">
        <v>185</v>
      </c>
      <c r="G121" s="170" t="s">
        <v>180</v>
      </c>
      <c r="H121" s="171">
        <v>11</v>
      </c>
      <c r="I121" s="172"/>
      <c r="J121" s="173">
        <f>ROUND(I121*H121,2)</f>
        <v>0</v>
      </c>
      <c r="K121" s="169" t="s">
        <v>130</v>
      </c>
      <c r="L121" s="40"/>
      <c r="M121" s="174" t="s">
        <v>3</v>
      </c>
      <c r="N121" s="175" t="s">
        <v>40</v>
      </c>
      <c r="O121" s="73"/>
      <c r="P121" s="176">
        <f>O121*H121</f>
        <v>0</v>
      </c>
      <c r="Q121" s="176">
        <v>0</v>
      </c>
      <c r="R121" s="176">
        <f>Q121*H121</f>
        <v>0</v>
      </c>
      <c r="S121" s="176">
        <v>0.041700000000000001</v>
      </c>
      <c r="T121" s="177">
        <f>S121*H121</f>
        <v>0.4587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178" t="s">
        <v>131</v>
      </c>
      <c r="AT121" s="178" t="s">
        <v>127</v>
      </c>
      <c r="AU121" s="178" t="s">
        <v>78</v>
      </c>
      <c r="AY121" s="20" t="s">
        <v>124</v>
      </c>
      <c r="BE121" s="179">
        <f>IF(N121="základní",J121,0)</f>
        <v>0</v>
      </c>
      <c r="BF121" s="179">
        <f>IF(N121="snížená",J121,0)</f>
        <v>0</v>
      </c>
      <c r="BG121" s="179">
        <f>IF(N121="zákl. přenesená",J121,0)</f>
        <v>0</v>
      </c>
      <c r="BH121" s="179">
        <f>IF(N121="sníž. přenesená",J121,0)</f>
        <v>0</v>
      </c>
      <c r="BI121" s="179">
        <f>IF(N121="nulová",J121,0)</f>
        <v>0</v>
      </c>
      <c r="BJ121" s="20" t="s">
        <v>74</v>
      </c>
      <c r="BK121" s="179">
        <f>ROUND(I121*H121,2)</f>
        <v>0</v>
      </c>
      <c r="BL121" s="20" t="s">
        <v>131</v>
      </c>
      <c r="BM121" s="178" t="s">
        <v>186</v>
      </c>
    </row>
    <row r="122" s="2" customFormat="1">
      <c r="A122" s="39"/>
      <c r="B122" s="40"/>
      <c r="C122" s="39"/>
      <c r="D122" s="180" t="s">
        <v>133</v>
      </c>
      <c r="E122" s="39"/>
      <c r="F122" s="181" t="s">
        <v>187</v>
      </c>
      <c r="G122" s="39"/>
      <c r="H122" s="39"/>
      <c r="I122" s="182"/>
      <c r="J122" s="39"/>
      <c r="K122" s="39"/>
      <c r="L122" s="40"/>
      <c r="M122" s="183"/>
      <c r="N122" s="184"/>
      <c r="O122" s="73"/>
      <c r="P122" s="73"/>
      <c r="Q122" s="73"/>
      <c r="R122" s="73"/>
      <c r="S122" s="73"/>
      <c r="T122" s="74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20" t="s">
        <v>133</v>
      </c>
      <c r="AU122" s="20" t="s">
        <v>78</v>
      </c>
    </row>
    <row r="123" s="2" customFormat="1" ht="33" customHeight="1">
      <c r="A123" s="39"/>
      <c r="B123" s="166"/>
      <c r="C123" s="167" t="s">
        <v>188</v>
      </c>
      <c r="D123" s="167" t="s">
        <v>127</v>
      </c>
      <c r="E123" s="168" t="s">
        <v>189</v>
      </c>
      <c r="F123" s="169" t="s">
        <v>190</v>
      </c>
      <c r="G123" s="170" t="s">
        <v>89</v>
      </c>
      <c r="H123" s="171">
        <v>95.983000000000004</v>
      </c>
      <c r="I123" s="172"/>
      <c r="J123" s="173">
        <f>ROUND(I123*H123,2)</f>
        <v>0</v>
      </c>
      <c r="K123" s="169" t="s">
        <v>130</v>
      </c>
      <c r="L123" s="40"/>
      <c r="M123" s="174" t="s">
        <v>3</v>
      </c>
      <c r="N123" s="175" t="s">
        <v>40</v>
      </c>
      <c r="O123" s="73"/>
      <c r="P123" s="176">
        <f>O123*H123</f>
        <v>0</v>
      </c>
      <c r="Q123" s="176">
        <v>0</v>
      </c>
      <c r="R123" s="176">
        <f>Q123*H123</f>
        <v>0</v>
      </c>
      <c r="S123" s="176">
        <v>0.010999999999999999</v>
      </c>
      <c r="T123" s="177">
        <f>S123*H123</f>
        <v>1.0558129999999999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178" t="s">
        <v>131</v>
      </c>
      <c r="AT123" s="178" t="s">
        <v>127</v>
      </c>
      <c r="AU123" s="178" t="s">
        <v>78</v>
      </c>
      <c r="AY123" s="20" t="s">
        <v>124</v>
      </c>
      <c r="BE123" s="179">
        <f>IF(N123="základní",J123,0)</f>
        <v>0</v>
      </c>
      <c r="BF123" s="179">
        <f>IF(N123="snížená",J123,0)</f>
        <v>0</v>
      </c>
      <c r="BG123" s="179">
        <f>IF(N123="zákl. přenesená",J123,0)</f>
        <v>0</v>
      </c>
      <c r="BH123" s="179">
        <f>IF(N123="sníž. přenesená",J123,0)</f>
        <v>0</v>
      </c>
      <c r="BI123" s="179">
        <f>IF(N123="nulová",J123,0)</f>
        <v>0</v>
      </c>
      <c r="BJ123" s="20" t="s">
        <v>74</v>
      </c>
      <c r="BK123" s="179">
        <f>ROUND(I123*H123,2)</f>
        <v>0</v>
      </c>
      <c r="BL123" s="20" t="s">
        <v>131</v>
      </c>
      <c r="BM123" s="178" t="s">
        <v>191</v>
      </c>
    </row>
    <row r="124" s="2" customFormat="1">
      <c r="A124" s="39"/>
      <c r="B124" s="40"/>
      <c r="C124" s="39"/>
      <c r="D124" s="180" t="s">
        <v>133</v>
      </c>
      <c r="E124" s="39"/>
      <c r="F124" s="181" t="s">
        <v>192</v>
      </c>
      <c r="G124" s="39"/>
      <c r="H124" s="39"/>
      <c r="I124" s="182"/>
      <c r="J124" s="39"/>
      <c r="K124" s="39"/>
      <c r="L124" s="40"/>
      <c r="M124" s="183"/>
      <c r="N124" s="184"/>
      <c r="O124" s="73"/>
      <c r="P124" s="73"/>
      <c r="Q124" s="73"/>
      <c r="R124" s="73"/>
      <c r="S124" s="73"/>
      <c r="T124" s="74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20" t="s">
        <v>133</v>
      </c>
      <c r="AU124" s="20" t="s">
        <v>78</v>
      </c>
    </row>
    <row r="125" s="13" customFormat="1">
      <c r="A125" s="13"/>
      <c r="B125" s="187"/>
      <c r="C125" s="13"/>
      <c r="D125" s="185" t="s">
        <v>137</v>
      </c>
      <c r="E125" s="188" t="s">
        <v>3</v>
      </c>
      <c r="F125" s="189" t="s">
        <v>162</v>
      </c>
      <c r="G125" s="13"/>
      <c r="H125" s="190">
        <v>9.077</v>
      </c>
      <c r="I125" s="191"/>
      <c r="J125" s="13"/>
      <c r="K125" s="13"/>
      <c r="L125" s="187"/>
      <c r="M125" s="192"/>
      <c r="N125" s="193"/>
      <c r="O125" s="193"/>
      <c r="P125" s="193"/>
      <c r="Q125" s="193"/>
      <c r="R125" s="193"/>
      <c r="S125" s="193"/>
      <c r="T125" s="19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88" t="s">
        <v>137</v>
      </c>
      <c r="AU125" s="188" t="s">
        <v>78</v>
      </c>
      <c r="AV125" s="13" t="s">
        <v>78</v>
      </c>
      <c r="AW125" s="13" t="s">
        <v>31</v>
      </c>
      <c r="AX125" s="13" t="s">
        <v>69</v>
      </c>
      <c r="AY125" s="188" t="s">
        <v>124</v>
      </c>
    </row>
    <row r="126" s="13" customFormat="1">
      <c r="A126" s="13"/>
      <c r="B126" s="187"/>
      <c r="C126" s="13"/>
      <c r="D126" s="185" t="s">
        <v>137</v>
      </c>
      <c r="E126" s="188" t="s">
        <v>3</v>
      </c>
      <c r="F126" s="189" t="s">
        <v>176</v>
      </c>
      <c r="G126" s="13"/>
      <c r="H126" s="190">
        <v>86.906000000000006</v>
      </c>
      <c r="I126" s="191"/>
      <c r="J126" s="13"/>
      <c r="K126" s="13"/>
      <c r="L126" s="187"/>
      <c r="M126" s="192"/>
      <c r="N126" s="193"/>
      <c r="O126" s="193"/>
      <c r="P126" s="193"/>
      <c r="Q126" s="193"/>
      <c r="R126" s="193"/>
      <c r="S126" s="193"/>
      <c r="T126" s="19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88" t="s">
        <v>137</v>
      </c>
      <c r="AU126" s="188" t="s">
        <v>78</v>
      </c>
      <c r="AV126" s="13" t="s">
        <v>78</v>
      </c>
      <c r="AW126" s="13" t="s">
        <v>31</v>
      </c>
      <c r="AX126" s="13" t="s">
        <v>69</v>
      </c>
      <c r="AY126" s="188" t="s">
        <v>124</v>
      </c>
    </row>
    <row r="127" s="14" customFormat="1">
      <c r="A127" s="14"/>
      <c r="B127" s="195"/>
      <c r="C127" s="14"/>
      <c r="D127" s="185" t="s">
        <v>137</v>
      </c>
      <c r="E127" s="196" t="s">
        <v>3</v>
      </c>
      <c r="F127" s="197" t="s">
        <v>156</v>
      </c>
      <c r="G127" s="14"/>
      <c r="H127" s="198">
        <v>95.983000000000004</v>
      </c>
      <c r="I127" s="199"/>
      <c r="J127" s="14"/>
      <c r="K127" s="14"/>
      <c r="L127" s="195"/>
      <c r="M127" s="200"/>
      <c r="N127" s="201"/>
      <c r="O127" s="201"/>
      <c r="P127" s="201"/>
      <c r="Q127" s="201"/>
      <c r="R127" s="201"/>
      <c r="S127" s="201"/>
      <c r="T127" s="202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196" t="s">
        <v>137</v>
      </c>
      <c r="AU127" s="196" t="s">
        <v>78</v>
      </c>
      <c r="AV127" s="14" t="s">
        <v>149</v>
      </c>
      <c r="AW127" s="14" t="s">
        <v>31</v>
      </c>
      <c r="AX127" s="14" t="s">
        <v>74</v>
      </c>
      <c r="AY127" s="196" t="s">
        <v>124</v>
      </c>
    </row>
    <row r="128" s="2" customFormat="1" ht="16.5" customHeight="1">
      <c r="A128" s="39"/>
      <c r="B128" s="166"/>
      <c r="C128" s="167" t="s">
        <v>193</v>
      </c>
      <c r="D128" s="167" t="s">
        <v>127</v>
      </c>
      <c r="E128" s="168" t="s">
        <v>194</v>
      </c>
      <c r="F128" s="169" t="s">
        <v>195</v>
      </c>
      <c r="G128" s="170" t="s">
        <v>89</v>
      </c>
      <c r="H128" s="171">
        <v>95.983000000000004</v>
      </c>
      <c r="I128" s="172"/>
      <c r="J128" s="173">
        <f>ROUND(I128*H128,2)</f>
        <v>0</v>
      </c>
      <c r="K128" s="169" t="s">
        <v>196</v>
      </c>
      <c r="L128" s="40"/>
      <c r="M128" s="174" t="s">
        <v>3</v>
      </c>
      <c r="N128" s="175" t="s">
        <v>40</v>
      </c>
      <c r="O128" s="73"/>
      <c r="P128" s="176">
        <f>O128*H128</f>
        <v>0</v>
      </c>
      <c r="Q128" s="176">
        <v>0</v>
      </c>
      <c r="R128" s="176">
        <f>Q128*H128</f>
        <v>0</v>
      </c>
      <c r="S128" s="176">
        <v>0</v>
      </c>
      <c r="T128" s="17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178" t="s">
        <v>131</v>
      </c>
      <c r="AT128" s="178" t="s">
        <v>127</v>
      </c>
      <c r="AU128" s="178" t="s">
        <v>78</v>
      </c>
      <c r="AY128" s="20" t="s">
        <v>124</v>
      </c>
      <c r="BE128" s="179">
        <f>IF(N128="základní",J128,0)</f>
        <v>0</v>
      </c>
      <c r="BF128" s="179">
        <f>IF(N128="snížená",J128,0)</f>
        <v>0</v>
      </c>
      <c r="BG128" s="179">
        <f>IF(N128="zákl. přenesená",J128,0)</f>
        <v>0</v>
      </c>
      <c r="BH128" s="179">
        <f>IF(N128="sníž. přenesená",J128,0)</f>
        <v>0</v>
      </c>
      <c r="BI128" s="179">
        <f>IF(N128="nulová",J128,0)</f>
        <v>0</v>
      </c>
      <c r="BJ128" s="20" t="s">
        <v>74</v>
      </c>
      <c r="BK128" s="179">
        <f>ROUND(I128*H128,2)</f>
        <v>0</v>
      </c>
      <c r="BL128" s="20" t="s">
        <v>131</v>
      </c>
      <c r="BM128" s="178" t="s">
        <v>197</v>
      </c>
    </row>
    <row r="129" s="13" customFormat="1">
      <c r="A129" s="13"/>
      <c r="B129" s="187"/>
      <c r="C129" s="13"/>
      <c r="D129" s="185" t="s">
        <v>137</v>
      </c>
      <c r="E129" s="188" t="s">
        <v>3</v>
      </c>
      <c r="F129" s="189" t="s">
        <v>162</v>
      </c>
      <c r="G129" s="13"/>
      <c r="H129" s="190">
        <v>9.077</v>
      </c>
      <c r="I129" s="191"/>
      <c r="J129" s="13"/>
      <c r="K129" s="13"/>
      <c r="L129" s="187"/>
      <c r="M129" s="192"/>
      <c r="N129" s="193"/>
      <c r="O129" s="193"/>
      <c r="P129" s="193"/>
      <c r="Q129" s="193"/>
      <c r="R129" s="193"/>
      <c r="S129" s="193"/>
      <c r="T129" s="19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8" t="s">
        <v>137</v>
      </c>
      <c r="AU129" s="188" t="s">
        <v>78</v>
      </c>
      <c r="AV129" s="13" t="s">
        <v>78</v>
      </c>
      <c r="AW129" s="13" t="s">
        <v>31</v>
      </c>
      <c r="AX129" s="13" t="s">
        <v>69</v>
      </c>
      <c r="AY129" s="188" t="s">
        <v>124</v>
      </c>
    </row>
    <row r="130" s="13" customFormat="1">
      <c r="A130" s="13"/>
      <c r="B130" s="187"/>
      <c r="C130" s="13"/>
      <c r="D130" s="185" t="s">
        <v>137</v>
      </c>
      <c r="E130" s="188" t="s">
        <v>3</v>
      </c>
      <c r="F130" s="189" t="s">
        <v>176</v>
      </c>
      <c r="G130" s="13"/>
      <c r="H130" s="190">
        <v>86.906000000000006</v>
      </c>
      <c r="I130" s="191"/>
      <c r="J130" s="13"/>
      <c r="K130" s="13"/>
      <c r="L130" s="187"/>
      <c r="M130" s="192"/>
      <c r="N130" s="193"/>
      <c r="O130" s="193"/>
      <c r="P130" s="193"/>
      <c r="Q130" s="193"/>
      <c r="R130" s="193"/>
      <c r="S130" s="193"/>
      <c r="T130" s="19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8" t="s">
        <v>137</v>
      </c>
      <c r="AU130" s="188" t="s">
        <v>78</v>
      </c>
      <c r="AV130" s="13" t="s">
        <v>78</v>
      </c>
      <c r="AW130" s="13" t="s">
        <v>31</v>
      </c>
      <c r="AX130" s="13" t="s">
        <v>69</v>
      </c>
      <c r="AY130" s="188" t="s">
        <v>124</v>
      </c>
    </row>
    <row r="131" s="14" customFormat="1">
      <c r="A131" s="14"/>
      <c r="B131" s="195"/>
      <c r="C131" s="14"/>
      <c r="D131" s="185" t="s">
        <v>137</v>
      </c>
      <c r="E131" s="196" t="s">
        <v>3</v>
      </c>
      <c r="F131" s="197" t="s">
        <v>156</v>
      </c>
      <c r="G131" s="14"/>
      <c r="H131" s="198">
        <v>95.983000000000004</v>
      </c>
      <c r="I131" s="199"/>
      <c r="J131" s="14"/>
      <c r="K131" s="14"/>
      <c r="L131" s="195"/>
      <c r="M131" s="200"/>
      <c r="N131" s="201"/>
      <c r="O131" s="201"/>
      <c r="P131" s="201"/>
      <c r="Q131" s="201"/>
      <c r="R131" s="201"/>
      <c r="S131" s="201"/>
      <c r="T131" s="202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196" t="s">
        <v>137</v>
      </c>
      <c r="AU131" s="196" t="s">
        <v>78</v>
      </c>
      <c r="AV131" s="14" t="s">
        <v>149</v>
      </c>
      <c r="AW131" s="14" t="s">
        <v>31</v>
      </c>
      <c r="AX131" s="14" t="s">
        <v>74</v>
      </c>
      <c r="AY131" s="196" t="s">
        <v>124</v>
      </c>
    </row>
    <row r="132" s="2" customFormat="1" ht="37.8" customHeight="1">
      <c r="A132" s="39"/>
      <c r="B132" s="166"/>
      <c r="C132" s="167" t="s">
        <v>9</v>
      </c>
      <c r="D132" s="167" t="s">
        <v>127</v>
      </c>
      <c r="E132" s="168" t="s">
        <v>198</v>
      </c>
      <c r="F132" s="169" t="s">
        <v>199</v>
      </c>
      <c r="G132" s="170" t="s">
        <v>140</v>
      </c>
      <c r="H132" s="171">
        <v>156.43100000000001</v>
      </c>
      <c r="I132" s="172"/>
      <c r="J132" s="173">
        <f>ROUND(I132*H132,2)</f>
        <v>0</v>
      </c>
      <c r="K132" s="169" t="s">
        <v>130</v>
      </c>
      <c r="L132" s="40"/>
      <c r="M132" s="174" t="s">
        <v>3</v>
      </c>
      <c r="N132" s="175" t="s">
        <v>40</v>
      </c>
      <c r="O132" s="73"/>
      <c r="P132" s="176">
        <f>O132*H132</f>
        <v>0</v>
      </c>
      <c r="Q132" s="176">
        <v>0</v>
      </c>
      <c r="R132" s="176">
        <f>Q132*H132</f>
        <v>0</v>
      </c>
      <c r="S132" s="176">
        <v>0.0060000000000000001</v>
      </c>
      <c r="T132" s="177">
        <f>S132*H132</f>
        <v>0.93858600000000014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78" t="s">
        <v>131</v>
      </c>
      <c r="AT132" s="178" t="s">
        <v>127</v>
      </c>
      <c r="AU132" s="178" t="s">
        <v>78</v>
      </c>
      <c r="AY132" s="20" t="s">
        <v>124</v>
      </c>
      <c r="BE132" s="179">
        <f>IF(N132="základní",J132,0)</f>
        <v>0</v>
      </c>
      <c r="BF132" s="179">
        <f>IF(N132="snížená",J132,0)</f>
        <v>0</v>
      </c>
      <c r="BG132" s="179">
        <f>IF(N132="zákl. přenesená",J132,0)</f>
        <v>0</v>
      </c>
      <c r="BH132" s="179">
        <f>IF(N132="sníž. přenesená",J132,0)</f>
        <v>0</v>
      </c>
      <c r="BI132" s="179">
        <f>IF(N132="nulová",J132,0)</f>
        <v>0</v>
      </c>
      <c r="BJ132" s="20" t="s">
        <v>74</v>
      </c>
      <c r="BK132" s="179">
        <f>ROUND(I132*H132,2)</f>
        <v>0</v>
      </c>
      <c r="BL132" s="20" t="s">
        <v>131</v>
      </c>
      <c r="BM132" s="178" t="s">
        <v>200</v>
      </c>
    </row>
    <row r="133" s="2" customFormat="1">
      <c r="A133" s="39"/>
      <c r="B133" s="40"/>
      <c r="C133" s="39"/>
      <c r="D133" s="180" t="s">
        <v>133</v>
      </c>
      <c r="E133" s="39"/>
      <c r="F133" s="181" t="s">
        <v>201</v>
      </c>
      <c r="G133" s="39"/>
      <c r="H133" s="39"/>
      <c r="I133" s="182"/>
      <c r="J133" s="39"/>
      <c r="K133" s="39"/>
      <c r="L133" s="40"/>
      <c r="M133" s="183"/>
      <c r="N133" s="184"/>
      <c r="O133" s="73"/>
      <c r="P133" s="73"/>
      <c r="Q133" s="73"/>
      <c r="R133" s="73"/>
      <c r="S133" s="73"/>
      <c r="T133" s="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20" t="s">
        <v>133</v>
      </c>
      <c r="AU133" s="20" t="s">
        <v>78</v>
      </c>
    </row>
    <row r="134" s="13" customFormat="1">
      <c r="A134" s="13"/>
      <c r="B134" s="187"/>
      <c r="C134" s="13"/>
      <c r="D134" s="185" t="s">
        <v>137</v>
      </c>
      <c r="E134" s="188" t="s">
        <v>3</v>
      </c>
      <c r="F134" s="189" t="s">
        <v>202</v>
      </c>
      <c r="G134" s="13"/>
      <c r="H134" s="190">
        <v>156.43100000000001</v>
      </c>
      <c r="I134" s="191"/>
      <c r="J134" s="13"/>
      <c r="K134" s="13"/>
      <c r="L134" s="187"/>
      <c r="M134" s="192"/>
      <c r="N134" s="193"/>
      <c r="O134" s="193"/>
      <c r="P134" s="193"/>
      <c r="Q134" s="193"/>
      <c r="R134" s="193"/>
      <c r="S134" s="193"/>
      <c r="T134" s="19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88" t="s">
        <v>137</v>
      </c>
      <c r="AU134" s="188" t="s">
        <v>78</v>
      </c>
      <c r="AV134" s="13" t="s">
        <v>78</v>
      </c>
      <c r="AW134" s="13" t="s">
        <v>31</v>
      </c>
      <c r="AX134" s="13" t="s">
        <v>74</v>
      </c>
      <c r="AY134" s="188" t="s">
        <v>124</v>
      </c>
    </row>
    <row r="135" s="12" customFormat="1" ht="22.8" customHeight="1">
      <c r="A135" s="12"/>
      <c r="B135" s="153"/>
      <c r="C135" s="12"/>
      <c r="D135" s="154" t="s">
        <v>68</v>
      </c>
      <c r="E135" s="164" t="s">
        <v>203</v>
      </c>
      <c r="F135" s="164" t="s">
        <v>204</v>
      </c>
      <c r="G135" s="12"/>
      <c r="H135" s="12"/>
      <c r="I135" s="156"/>
      <c r="J135" s="165">
        <f>BK135</f>
        <v>0</v>
      </c>
      <c r="K135" s="12"/>
      <c r="L135" s="153"/>
      <c r="M135" s="158"/>
      <c r="N135" s="159"/>
      <c r="O135" s="159"/>
      <c r="P135" s="160">
        <f>SUM(P136:P138)</f>
        <v>0</v>
      </c>
      <c r="Q135" s="159"/>
      <c r="R135" s="160">
        <f>SUM(R136:R138)</f>
        <v>0</v>
      </c>
      <c r="S135" s="159"/>
      <c r="T135" s="161">
        <f>SUM(T136:T138)</f>
        <v>0.20389499999999999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4" t="s">
        <v>74</v>
      </c>
      <c r="AT135" s="162" t="s">
        <v>68</v>
      </c>
      <c r="AU135" s="162" t="s">
        <v>74</v>
      </c>
      <c r="AY135" s="154" t="s">
        <v>124</v>
      </c>
      <c r="BK135" s="163">
        <f>SUM(BK136:BK138)</f>
        <v>0</v>
      </c>
    </row>
    <row r="136" s="2" customFormat="1" ht="55.5" customHeight="1">
      <c r="A136" s="39"/>
      <c r="B136" s="166"/>
      <c r="C136" s="167" t="s">
        <v>205</v>
      </c>
      <c r="D136" s="167" t="s">
        <v>127</v>
      </c>
      <c r="E136" s="168" t="s">
        <v>206</v>
      </c>
      <c r="F136" s="169" t="s">
        <v>207</v>
      </c>
      <c r="G136" s="170" t="s">
        <v>89</v>
      </c>
      <c r="H136" s="171">
        <v>13.593</v>
      </c>
      <c r="I136" s="172"/>
      <c r="J136" s="173">
        <f>ROUND(I136*H136,2)</f>
        <v>0</v>
      </c>
      <c r="K136" s="169" t="s">
        <v>130</v>
      </c>
      <c r="L136" s="40"/>
      <c r="M136" s="174" t="s">
        <v>3</v>
      </c>
      <c r="N136" s="175" t="s">
        <v>40</v>
      </c>
      <c r="O136" s="73"/>
      <c r="P136" s="176">
        <f>O136*H136</f>
        <v>0</v>
      </c>
      <c r="Q136" s="176">
        <v>0</v>
      </c>
      <c r="R136" s="176">
        <f>Q136*H136</f>
        <v>0</v>
      </c>
      <c r="S136" s="176">
        <v>0.014999999999999999</v>
      </c>
      <c r="T136" s="177">
        <f>S136*H136</f>
        <v>0.20389499999999999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178" t="s">
        <v>131</v>
      </c>
      <c r="AT136" s="178" t="s">
        <v>127</v>
      </c>
      <c r="AU136" s="178" t="s">
        <v>78</v>
      </c>
      <c r="AY136" s="20" t="s">
        <v>124</v>
      </c>
      <c r="BE136" s="179">
        <f>IF(N136="základní",J136,0)</f>
        <v>0</v>
      </c>
      <c r="BF136" s="179">
        <f>IF(N136="snížená",J136,0)</f>
        <v>0</v>
      </c>
      <c r="BG136" s="179">
        <f>IF(N136="zákl. přenesená",J136,0)</f>
        <v>0</v>
      </c>
      <c r="BH136" s="179">
        <f>IF(N136="sníž. přenesená",J136,0)</f>
        <v>0</v>
      </c>
      <c r="BI136" s="179">
        <f>IF(N136="nulová",J136,0)</f>
        <v>0</v>
      </c>
      <c r="BJ136" s="20" t="s">
        <v>74</v>
      </c>
      <c r="BK136" s="179">
        <f>ROUND(I136*H136,2)</f>
        <v>0</v>
      </c>
      <c r="BL136" s="20" t="s">
        <v>131</v>
      </c>
      <c r="BM136" s="178" t="s">
        <v>208</v>
      </c>
    </row>
    <row r="137" s="2" customFormat="1">
      <c r="A137" s="39"/>
      <c r="B137" s="40"/>
      <c r="C137" s="39"/>
      <c r="D137" s="180" t="s">
        <v>133</v>
      </c>
      <c r="E137" s="39"/>
      <c r="F137" s="181" t="s">
        <v>209</v>
      </c>
      <c r="G137" s="39"/>
      <c r="H137" s="39"/>
      <c r="I137" s="182"/>
      <c r="J137" s="39"/>
      <c r="K137" s="39"/>
      <c r="L137" s="40"/>
      <c r="M137" s="183"/>
      <c r="N137" s="184"/>
      <c r="O137" s="73"/>
      <c r="P137" s="73"/>
      <c r="Q137" s="73"/>
      <c r="R137" s="73"/>
      <c r="S137" s="73"/>
      <c r="T137" s="74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20" t="s">
        <v>133</v>
      </c>
      <c r="AU137" s="20" t="s">
        <v>78</v>
      </c>
    </row>
    <row r="138" s="13" customFormat="1">
      <c r="A138" s="13"/>
      <c r="B138" s="187"/>
      <c r="C138" s="13"/>
      <c r="D138" s="185" t="s">
        <v>137</v>
      </c>
      <c r="E138" s="188" t="s">
        <v>3</v>
      </c>
      <c r="F138" s="189" t="s">
        <v>210</v>
      </c>
      <c r="G138" s="13"/>
      <c r="H138" s="190">
        <v>13.593</v>
      </c>
      <c r="I138" s="191"/>
      <c r="J138" s="13"/>
      <c r="K138" s="13"/>
      <c r="L138" s="187"/>
      <c r="M138" s="192"/>
      <c r="N138" s="193"/>
      <c r="O138" s="193"/>
      <c r="P138" s="193"/>
      <c r="Q138" s="193"/>
      <c r="R138" s="193"/>
      <c r="S138" s="193"/>
      <c r="T138" s="19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8" t="s">
        <v>137</v>
      </c>
      <c r="AU138" s="188" t="s">
        <v>78</v>
      </c>
      <c r="AV138" s="13" t="s">
        <v>78</v>
      </c>
      <c r="AW138" s="13" t="s">
        <v>31</v>
      </c>
      <c r="AX138" s="13" t="s">
        <v>74</v>
      </c>
      <c r="AY138" s="188" t="s">
        <v>124</v>
      </c>
    </row>
    <row r="139" s="12" customFormat="1" ht="22.8" customHeight="1">
      <c r="A139" s="12"/>
      <c r="B139" s="153"/>
      <c r="C139" s="12"/>
      <c r="D139" s="154" t="s">
        <v>68</v>
      </c>
      <c r="E139" s="164" t="s">
        <v>211</v>
      </c>
      <c r="F139" s="164" t="s">
        <v>212</v>
      </c>
      <c r="G139" s="12"/>
      <c r="H139" s="12"/>
      <c r="I139" s="156"/>
      <c r="J139" s="165">
        <f>BK139</f>
        <v>0</v>
      </c>
      <c r="K139" s="12"/>
      <c r="L139" s="153"/>
      <c r="M139" s="158"/>
      <c r="N139" s="159"/>
      <c r="O139" s="159"/>
      <c r="P139" s="160">
        <f>SUM(P140:P163)</f>
        <v>0</v>
      </c>
      <c r="Q139" s="159"/>
      <c r="R139" s="160">
        <f>SUM(R140:R163)</f>
        <v>0</v>
      </c>
      <c r="S139" s="159"/>
      <c r="T139" s="161">
        <f>SUM(T140:T163)</f>
        <v>0.49645119999999998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4" t="s">
        <v>74</v>
      </c>
      <c r="AT139" s="162" t="s">
        <v>68</v>
      </c>
      <c r="AU139" s="162" t="s">
        <v>74</v>
      </c>
      <c r="AY139" s="154" t="s">
        <v>124</v>
      </c>
      <c r="BK139" s="163">
        <f>SUM(BK140:BK163)</f>
        <v>0</v>
      </c>
    </row>
    <row r="140" s="2" customFormat="1" ht="24.15" customHeight="1">
      <c r="A140" s="39"/>
      <c r="B140" s="166"/>
      <c r="C140" s="167" t="s">
        <v>213</v>
      </c>
      <c r="D140" s="167" t="s">
        <v>127</v>
      </c>
      <c r="E140" s="168" t="s">
        <v>214</v>
      </c>
      <c r="F140" s="169" t="s">
        <v>215</v>
      </c>
      <c r="G140" s="170" t="s">
        <v>140</v>
      </c>
      <c r="H140" s="171">
        <v>12.970000000000001</v>
      </c>
      <c r="I140" s="172"/>
      <c r="J140" s="173">
        <f>ROUND(I140*H140,2)</f>
        <v>0</v>
      </c>
      <c r="K140" s="169" t="s">
        <v>130</v>
      </c>
      <c r="L140" s="40"/>
      <c r="M140" s="174" t="s">
        <v>3</v>
      </c>
      <c r="N140" s="175" t="s">
        <v>40</v>
      </c>
      <c r="O140" s="73"/>
      <c r="P140" s="176">
        <f>O140*H140</f>
        <v>0</v>
      </c>
      <c r="Q140" s="176">
        <v>0</v>
      </c>
      <c r="R140" s="176">
        <f>Q140*H140</f>
        <v>0</v>
      </c>
      <c r="S140" s="176">
        <v>0.00191</v>
      </c>
      <c r="T140" s="177">
        <f>S140*H140</f>
        <v>0.024772700000000002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78" t="s">
        <v>131</v>
      </c>
      <c r="AT140" s="178" t="s">
        <v>127</v>
      </c>
      <c r="AU140" s="178" t="s">
        <v>78</v>
      </c>
      <c r="AY140" s="20" t="s">
        <v>124</v>
      </c>
      <c r="BE140" s="179">
        <f>IF(N140="základní",J140,0)</f>
        <v>0</v>
      </c>
      <c r="BF140" s="179">
        <f>IF(N140="snížená",J140,0)</f>
        <v>0</v>
      </c>
      <c r="BG140" s="179">
        <f>IF(N140="zákl. přenesená",J140,0)</f>
        <v>0</v>
      </c>
      <c r="BH140" s="179">
        <f>IF(N140="sníž. přenesená",J140,0)</f>
        <v>0</v>
      </c>
      <c r="BI140" s="179">
        <f>IF(N140="nulová",J140,0)</f>
        <v>0</v>
      </c>
      <c r="BJ140" s="20" t="s">
        <v>74</v>
      </c>
      <c r="BK140" s="179">
        <f>ROUND(I140*H140,2)</f>
        <v>0</v>
      </c>
      <c r="BL140" s="20" t="s">
        <v>131</v>
      </c>
      <c r="BM140" s="178" t="s">
        <v>216</v>
      </c>
    </row>
    <row r="141" s="2" customFormat="1">
      <c r="A141" s="39"/>
      <c r="B141" s="40"/>
      <c r="C141" s="39"/>
      <c r="D141" s="180" t="s">
        <v>133</v>
      </c>
      <c r="E141" s="39"/>
      <c r="F141" s="181" t="s">
        <v>217</v>
      </c>
      <c r="G141" s="39"/>
      <c r="H141" s="39"/>
      <c r="I141" s="182"/>
      <c r="J141" s="39"/>
      <c r="K141" s="39"/>
      <c r="L141" s="40"/>
      <c r="M141" s="183"/>
      <c r="N141" s="184"/>
      <c r="O141" s="73"/>
      <c r="P141" s="73"/>
      <c r="Q141" s="73"/>
      <c r="R141" s="73"/>
      <c r="S141" s="73"/>
      <c r="T141" s="74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20" t="s">
        <v>133</v>
      </c>
      <c r="AU141" s="20" t="s">
        <v>78</v>
      </c>
    </row>
    <row r="142" s="2" customFormat="1" ht="21.75" customHeight="1">
      <c r="A142" s="39"/>
      <c r="B142" s="166"/>
      <c r="C142" s="167" t="s">
        <v>218</v>
      </c>
      <c r="D142" s="167" t="s">
        <v>127</v>
      </c>
      <c r="E142" s="168" t="s">
        <v>219</v>
      </c>
      <c r="F142" s="169" t="s">
        <v>220</v>
      </c>
      <c r="G142" s="170" t="s">
        <v>140</v>
      </c>
      <c r="H142" s="171">
        <v>31.265000000000001</v>
      </c>
      <c r="I142" s="172"/>
      <c r="J142" s="173">
        <f>ROUND(I142*H142,2)</f>
        <v>0</v>
      </c>
      <c r="K142" s="169" t="s">
        <v>130</v>
      </c>
      <c r="L142" s="40"/>
      <c r="M142" s="174" t="s">
        <v>3</v>
      </c>
      <c r="N142" s="175" t="s">
        <v>40</v>
      </c>
      <c r="O142" s="73"/>
      <c r="P142" s="176">
        <f>O142*H142</f>
        <v>0</v>
      </c>
      <c r="Q142" s="176">
        <v>0</v>
      </c>
      <c r="R142" s="176">
        <f>Q142*H142</f>
        <v>0</v>
      </c>
      <c r="S142" s="176">
        <v>0.0016999999999999999</v>
      </c>
      <c r="T142" s="177">
        <f>S142*H142</f>
        <v>0.053150499999999996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178" t="s">
        <v>131</v>
      </c>
      <c r="AT142" s="178" t="s">
        <v>127</v>
      </c>
      <c r="AU142" s="178" t="s">
        <v>78</v>
      </c>
      <c r="AY142" s="20" t="s">
        <v>124</v>
      </c>
      <c r="BE142" s="179">
        <f>IF(N142="základní",J142,0)</f>
        <v>0</v>
      </c>
      <c r="BF142" s="179">
        <f>IF(N142="snížená",J142,0)</f>
        <v>0</v>
      </c>
      <c r="BG142" s="179">
        <f>IF(N142="zákl. přenesená",J142,0)</f>
        <v>0</v>
      </c>
      <c r="BH142" s="179">
        <f>IF(N142="sníž. přenesená",J142,0)</f>
        <v>0</v>
      </c>
      <c r="BI142" s="179">
        <f>IF(N142="nulová",J142,0)</f>
        <v>0</v>
      </c>
      <c r="BJ142" s="20" t="s">
        <v>74</v>
      </c>
      <c r="BK142" s="179">
        <f>ROUND(I142*H142,2)</f>
        <v>0</v>
      </c>
      <c r="BL142" s="20" t="s">
        <v>131</v>
      </c>
      <c r="BM142" s="178" t="s">
        <v>221</v>
      </c>
    </row>
    <row r="143" s="2" customFormat="1">
      <c r="A143" s="39"/>
      <c r="B143" s="40"/>
      <c r="C143" s="39"/>
      <c r="D143" s="180" t="s">
        <v>133</v>
      </c>
      <c r="E143" s="39"/>
      <c r="F143" s="181" t="s">
        <v>222</v>
      </c>
      <c r="G143" s="39"/>
      <c r="H143" s="39"/>
      <c r="I143" s="182"/>
      <c r="J143" s="39"/>
      <c r="K143" s="39"/>
      <c r="L143" s="40"/>
      <c r="M143" s="183"/>
      <c r="N143" s="184"/>
      <c r="O143" s="73"/>
      <c r="P143" s="73"/>
      <c r="Q143" s="73"/>
      <c r="R143" s="73"/>
      <c r="S143" s="73"/>
      <c r="T143" s="74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20" t="s">
        <v>133</v>
      </c>
      <c r="AU143" s="20" t="s">
        <v>78</v>
      </c>
    </row>
    <row r="144" s="13" customFormat="1">
      <c r="A144" s="13"/>
      <c r="B144" s="187"/>
      <c r="C144" s="13"/>
      <c r="D144" s="185" t="s">
        <v>137</v>
      </c>
      <c r="E144" s="188" t="s">
        <v>3</v>
      </c>
      <c r="F144" s="189" t="s">
        <v>223</v>
      </c>
      <c r="G144" s="13"/>
      <c r="H144" s="190">
        <v>31.265000000000001</v>
      </c>
      <c r="I144" s="191"/>
      <c r="J144" s="13"/>
      <c r="K144" s="13"/>
      <c r="L144" s="187"/>
      <c r="M144" s="192"/>
      <c r="N144" s="193"/>
      <c r="O144" s="193"/>
      <c r="P144" s="193"/>
      <c r="Q144" s="193"/>
      <c r="R144" s="193"/>
      <c r="S144" s="193"/>
      <c r="T144" s="19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88" t="s">
        <v>137</v>
      </c>
      <c r="AU144" s="188" t="s">
        <v>78</v>
      </c>
      <c r="AV144" s="13" t="s">
        <v>78</v>
      </c>
      <c r="AW144" s="13" t="s">
        <v>31</v>
      </c>
      <c r="AX144" s="13" t="s">
        <v>74</v>
      </c>
      <c r="AY144" s="188" t="s">
        <v>124</v>
      </c>
    </row>
    <row r="145" s="2" customFormat="1" ht="24.15" customHeight="1">
      <c r="A145" s="39"/>
      <c r="B145" s="166"/>
      <c r="C145" s="167" t="s">
        <v>131</v>
      </c>
      <c r="D145" s="167" t="s">
        <v>127</v>
      </c>
      <c r="E145" s="168" t="s">
        <v>224</v>
      </c>
      <c r="F145" s="169" t="s">
        <v>225</v>
      </c>
      <c r="G145" s="170" t="s">
        <v>140</v>
      </c>
      <c r="H145" s="171">
        <v>40.280000000000001</v>
      </c>
      <c r="I145" s="172"/>
      <c r="J145" s="173">
        <f>ROUND(I145*H145,2)</f>
        <v>0</v>
      </c>
      <c r="K145" s="169" t="s">
        <v>130</v>
      </c>
      <c r="L145" s="40"/>
      <c r="M145" s="174" t="s">
        <v>3</v>
      </c>
      <c r="N145" s="175" t="s">
        <v>40</v>
      </c>
      <c r="O145" s="73"/>
      <c r="P145" s="176">
        <f>O145*H145</f>
        <v>0</v>
      </c>
      <c r="Q145" s="176">
        <v>0</v>
      </c>
      <c r="R145" s="176">
        <f>Q145*H145</f>
        <v>0</v>
      </c>
      <c r="S145" s="176">
        <v>0.0025999999999999999</v>
      </c>
      <c r="T145" s="177">
        <f>S145*H145</f>
        <v>0.104728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178" t="s">
        <v>131</v>
      </c>
      <c r="AT145" s="178" t="s">
        <v>127</v>
      </c>
      <c r="AU145" s="178" t="s">
        <v>78</v>
      </c>
      <c r="AY145" s="20" t="s">
        <v>124</v>
      </c>
      <c r="BE145" s="179">
        <f>IF(N145="základní",J145,0)</f>
        <v>0</v>
      </c>
      <c r="BF145" s="179">
        <f>IF(N145="snížená",J145,0)</f>
        <v>0</v>
      </c>
      <c r="BG145" s="179">
        <f>IF(N145="zákl. přenesená",J145,0)</f>
        <v>0</v>
      </c>
      <c r="BH145" s="179">
        <f>IF(N145="sníž. přenesená",J145,0)</f>
        <v>0</v>
      </c>
      <c r="BI145" s="179">
        <f>IF(N145="nulová",J145,0)</f>
        <v>0</v>
      </c>
      <c r="BJ145" s="20" t="s">
        <v>74</v>
      </c>
      <c r="BK145" s="179">
        <f>ROUND(I145*H145,2)</f>
        <v>0</v>
      </c>
      <c r="BL145" s="20" t="s">
        <v>131</v>
      </c>
      <c r="BM145" s="178" t="s">
        <v>226</v>
      </c>
    </row>
    <row r="146" s="2" customFormat="1">
      <c r="A146" s="39"/>
      <c r="B146" s="40"/>
      <c r="C146" s="39"/>
      <c r="D146" s="180" t="s">
        <v>133</v>
      </c>
      <c r="E146" s="39"/>
      <c r="F146" s="181" t="s">
        <v>227</v>
      </c>
      <c r="G146" s="39"/>
      <c r="H146" s="39"/>
      <c r="I146" s="182"/>
      <c r="J146" s="39"/>
      <c r="K146" s="39"/>
      <c r="L146" s="40"/>
      <c r="M146" s="183"/>
      <c r="N146" s="184"/>
      <c r="O146" s="73"/>
      <c r="P146" s="73"/>
      <c r="Q146" s="73"/>
      <c r="R146" s="73"/>
      <c r="S146" s="73"/>
      <c r="T146" s="74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20" t="s">
        <v>133</v>
      </c>
      <c r="AU146" s="20" t="s">
        <v>78</v>
      </c>
    </row>
    <row r="147" s="13" customFormat="1">
      <c r="A147" s="13"/>
      <c r="B147" s="187"/>
      <c r="C147" s="13"/>
      <c r="D147" s="185" t="s">
        <v>137</v>
      </c>
      <c r="E147" s="188" t="s">
        <v>3</v>
      </c>
      <c r="F147" s="189" t="s">
        <v>228</v>
      </c>
      <c r="G147" s="13"/>
      <c r="H147" s="190">
        <v>40.280000000000001</v>
      </c>
      <c r="I147" s="191"/>
      <c r="J147" s="13"/>
      <c r="K147" s="13"/>
      <c r="L147" s="187"/>
      <c r="M147" s="192"/>
      <c r="N147" s="193"/>
      <c r="O147" s="193"/>
      <c r="P147" s="193"/>
      <c r="Q147" s="193"/>
      <c r="R147" s="193"/>
      <c r="S147" s="193"/>
      <c r="T147" s="19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8" t="s">
        <v>137</v>
      </c>
      <c r="AU147" s="188" t="s">
        <v>78</v>
      </c>
      <c r="AV147" s="13" t="s">
        <v>78</v>
      </c>
      <c r="AW147" s="13" t="s">
        <v>31</v>
      </c>
      <c r="AX147" s="13" t="s">
        <v>74</v>
      </c>
      <c r="AY147" s="188" t="s">
        <v>124</v>
      </c>
    </row>
    <row r="148" s="2" customFormat="1" ht="16.5" customHeight="1">
      <c r="A148" s="39"/>
      <c r="B148" s="166"/>
      <c r="C148" s="167" t="s">
        <v>229</v>
      </c>
      <c r="D148" s="167" t="s">
        <v>127</v>
      </c>
      <c r="E148" s="168" t="s">
        <v>230</v>
      </c>
      <c r="F148" s="169" t="s">
        <v>231</v>
      </c>
      <c r="G148" s="170" t="s">
        <v>140</v>
      </c>
      <c r="H148" s="171">
        <v>8</v>
      </c>
      <c r="I148" s="172"/>
      <c r="J148" s="173">
        <f>ROUND(I148*H148,2)</f>
        <v>0</v>
      </c>
      <c r="K148" s="169" t="s">
        <v>130</v>
      </c>
      <c r="L148" s="40"/>
      <c r="M148" s="174" t="s">
        <v>3</v>
      </c>
      <c r="N148" s="175" t="s">
        <v>40</v>
      </c>
      <c r="O148" s="73"/>
      <c r="P148" s="176">
        <f>O148*H148</f>
        <v>0</v>
      </c>
      <c r="Q148" s="176">
        <v>0</v>
      </c>
      <c r="R148" s="176">
        <f>Q148*H148</f>
        <v>0</v>
      </c>
      <c r="S148" s="176">
        <v>0.0039399999999999999</v>
      </c>
      <c r="T148" s="177">
        <f>S148*H148</f>
        <v>0.031519999999999999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178" t="s">
        <v>131</v>
      </c>
      <c r="AT148" s="178" t="s">
        <v>127</v>
      </c>
      <c r="AU148" s="178" t="s">
        <v>78</v>
      </c>
      <c r="AY148" s="20" t="s">
        <v>124</v>
      </c>
      <c r="BE148" s="179">
        <f>IF(N148="základní",J148,0)</f>
        <v>0</v>
      </c>
      <c r="BF148" s="179">
        <f>IF(N148="snížená",J148,0)</f>
        <v>0</v>
      </c>
      <c r="BG148" s="179">
        <f>IF(N148="zákl. přenesená",J148,0)</f>
        <v>0</v>
      </c>
      <c r="BH148" s="179">
        <f>IF(N148="sníž. přenesená",J148,0)</f>
        <v>0</v>
      </c>
      <c r="BI148" s="179">
        <f>IF(N148="nulová",J148,0)</f>
        <v>0</v>
      </c>
      <c r="BJ148" s="20" t="s">
        <v>74</v>
      </c>
      <c r="BK148" s="179">
        <f>ROUND(I148*H148,2)</f>
        <v>0</v>
      </c>
      <c r="BL148" s="20" t="s">
        <v>131</v>
      </c>
      <c r="BM148" s="178" t="s">
        <v>232</v>
      </c>
    </row>
    <row r="149" s="2" customFormat="1">
      <c r="A149" s="39"/>
      <c r="B149" s="40"/>
      <c r="C149" s="39"/>
      <c r="D149" s="180" t="s">
        <v>133</v>
      </c>
      <c r="E149" s="39"/>
      <c r="F149" s="181" t="s">
        <v>233</v>
      </c>
      <c r="G149" s="39"/>
      <c r="H149" s="39"/>
      <c r="I149" s="182"/>
      <c r="J149" s="39"/>
      <c r="K149" s="39"/>
      <c r="L149" s="40"/>
      <c r="M149" s="183"/>
      <c r="N149" s="184"/>
      <c r="O149" s="73"/>
      <c r="P149" s="73"/>
      <c r="Q149" s="73"/>
      <c r="R149" s="73"/>
      <c r="S149" s="73"/>
      <c r="T149" s="74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20" t="s">
        <v>133</v>
      </c>
      <c r="AU149" s="20" t="s">
        <v>78</v>
      </c>
    </row>
    <row r="150" s="13" customFormat="1">
      <c r="A150" s="13"/>
      <c r="B150" s="187"/>
      <c r="C150" s="13"/>
      <c r="D150" s="185" t="s">
        <v>137</v>
      </c>
      <c r="E150" s="188" t="s">
        <v>3</v>
      </c>
      <c r="F150" s="189" t="s">
        <v>234</v>
      </c>
      <c r="G150" s="13"/>
      <c r="H150" s="190">
        <v>8</v>
      </c>
      <c r="I150" s="191"/>
      <c r="J150" s="13"/>
      <c r="K150" s="13"/>
      <c r="L150" s="187"/>
      <c r="M150" s="192"/>
      <c r="N150" s="193"/>
      <c r="O150" s="193"/>
      <c r="P150" s="193"/>
      <c r="Q150" s="193"/>
      <c r="R150" s="193"/>
      <c r="S150" s="193"/>
      <c r="T150" s="19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8" t="s">
        <v>137</v>
      </c>
      <c r="AU150" s="188" t="s">
        <v>78</v>
      </c>
      <c r="AV150" s="13" t="s">
        <v>78</v>
      </c>
      <c r="AW150" s="13" t="s">
        <v>31</v>
      </c>
      <c r="AX150" s="13" t="s">
        <v>74</v>
      </c>
      <c r="AY150" s="188" t="s">
        <v>124</v>
      </c>
    </row>
    <row r="151" s="2" customFormat="1" ht="24.15" customHeight="1">
      <c r="A151" s="39"/>
      <c r="B151" s="166"/>
      <c r="C151" s="167" t="s">
        <v>143</v>
      </c>
      <c r="D151" s="167" t="s">
        <v>127</v>
      </c>
      <c r="E151" s="168" t="s">
        <v>235</v>
      </c>
      <c r="F151" s="169" t="s">
        <v>236</v>
      </c>
      <c r="G151" s="170" t="s">
        <v>140</v>
      </c>
      <c r="H151" s="171">
        <v>27</v>
      </c>
      <c r="I151" s="172"/>
      <c r="J151" s="173">
        <f>ROUND(I151*H151,2)</f>
        <v>0</v>
      </c>
      <c r="K151" s="169" t="s">
        <v>130</v>
      </c>
      <c r="L151" s="40"/>
      <c r="M151" s="174" t="s">
        <v>3</v>
      </c>
      <c r="N151" s="175" t="s">
        <v>40</v>
      </c>
      <c r="O151" s="73"/>
      <c r="P151" s="176">
        <f>O151*H151</f>
        <v>0</v>
      </c>
      <c r="Q151" s="176">
        <v>0</v>
      </c>
      <c r="R151" s="176">
        <f>Q151*H151</f>
        <v>0</v>
      </c>
      <c r="S151" s="176">
        <v>0.002</v>
      </c>
      <c r="T151" s="177">
        <f>S151*H151</f>
        <v>0.053999999999999999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178" t="s">
        <v>131</v>
      </c>
      <c r="AT151" s="178" t="s">
        <v>127</v>
      </c>
      <c r="AU151" s="178" t="s">
        <v>78</v>
      </c>
      <c r="AY151" s="20" t="s">
        <v>124</v>
      </c>
      <c r="BE151" s="179">
        <f>IF(N151="základní",J151,0)</f>
        <v>0</v>
      </c>
      <c r="BF151" s="179">
        <f>IF(N151="snížená",J151,0)</f>
        <v>0</v>
      </c>
      <c r="BG151" s="179">
        <f>IF(N151="zákl. přenesená",J151,0)</f>
        <v>0</v>
      </c>
      <c r="BH151" s="179">
        <f>IF(N151="sníž. přenesená",J151,0)</f>
        <v>0</v>
      </c>
      <c r="BI151" s="179">
        <f>IF(N151="nulová",J151,0)</f>
        <v>0</v>
      </c>
      <c r="BJ151" s="20" t="s">
        <v>74</v>
      </c>
      <c r="BK151" s="179">
        <f>ROUND(I151*H151,2)</f>
        <v>0</v>
      </c>
      <c r="BL151" s="20" t="s">
        <v>131</v>
      </c>
      <c r="BM151" s="178" t="s">
        <v>237</v>
      </c>
    </row>
    <row r="152" s="2" customFormat="1">
      <c r="A152" s="39"/>
      <c r="B152" s="40"/>
      <c r="C152" s="39"/>
      <c r="D152" s="180" t="s">
        <v>133</v>
      </c>
      <c r="E152" s="39"/>
      <c r="F152" s="181" t="s">
        <v>238</v>
      </c>
      <c r="G152" s="39"/>
      <c r="H152" s="39"/>
      <c r="I152" s="182"/>
      <c r="J152" s="39"/>
      <c r="K152" s="39"/>
      <c r="L152" s="40"/>
      <c r="M152" s="183"/>
      <c r="N152" s="184"/>
      <c r="O152" s="73"/>
      <c r="P152" s="73"/>
      <c r="Q152" s="73"/>
      <c r="R152" s="73"/>
      <c r="S152" s="73"/>
      <c r="T152" s="74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20" t="s">
        <v>133</v>
      </c>
      <c r="AU152" s="20" t="s">
        <v>78</v>
      </c>
    </row>
    <row r="153" s="13" customFormat="1">
      <c r="A153" s="13"/>
      <c r="B153" s="187"/>
      <c r="C153" s="13"/>
      <c r="D153" s="185" t="s">
        <v>137</v>
      </c>
      <c r="E153" s="188" t="s">
        <v>3</v>
      </c>
      <c r="F153" s="189" t="s">
        <v>239</v>
      </c>
      <c r="G153" s="13"/>
      <c r="H153" s="190">
        <v>27</v>
      </c>
      <c r="I153" s="191"/>
      <c r="J153" s="13"/>
      <c r="K153" s="13"/>
      <c r="L153" s="187"/>
      <c r="M153" s="192"/>
      <c r="N153" s="193"/>
      <c r="O153" s="193"/>
      <c r="P153" s="193"/>
      <c r="Q153" s="193"/>
      <c r="R153" s="193"/>
      <c r="S153" s="193"/>
      <c r="T153" s="19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8" t="s">
        <v>137</v>
      </c>
      <c r="AU153" s="188" t="s">
        <v>78</v>
      </c>
      <c r="AV153" s="13" t="s">
        <v>78</v>
      </c>
      <c r="AW153" s="13" t="s">
        <v>31</v>
      </c>
      <c r="AX153" s="13" t="s">
        <v>74</v>
      </c>
      <c r="AY153" s="188" t="s">
        <v>124</v>
      </c>
    </row>
    <row r="154" s="2" customFormat="1" ht="37.8" customHeight="1">
      <c r="A154" s="39"/>
      <c r="B154" s="166"/>
      <c r="C154" s="167" t="s">
        <v>240</v>
      </c>
      <c r="D154" s="167" t="s">
        <v>127</v>
      </c>
      <c r="E154" s="168" t="s">
        <v>241</v>
      </c>
      <c r="F154" s="169" t="s">
        <v>242</v>
      </c>
      <c r="G154" s="170" t="s">
        <v>89</v>
      </c>
      <c r="H154" s="171">
        <v>8.7799999999999994</v>
      </c>
      <c r="I154" s="172"/>
      <c r="J154" s="173">
        <f>ROUND(I154*H154,2)</f>
        <v>0</v>
      </c>
      <c r="K154" s="169" t="s">
        <v>130</v>
      </c>
      <c r="L154" s="40"/>
      <c r="M154" s="174" t="s">
        <v>3</v>
      </c>
      <c r="N154" s="175" t="s">
        <v>40</v>
      </c>
      <c r="O154" s="73"/>
      <c r="P154" s="176">
        <f>O154*H154</f>
        <v>0</v>
      </c>
      <c r="Q154" s="176">
        <v>0</v>
      </c>
      <c r="R154" s="176">
        <f>Q154*H154</f>
        <v>0</v>
      </c>
      <c r="S154" s="176">
        <v>0.025999999999999999</v>
      </c>
      <c r="T154" s="177">
        <f>S154*H154</f>
        <v>0.22827999999999998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178" t="s">
        <v>131</v>
      </c>
      <c r="AT154" s="178" t="s">
        <v>127</v>
      </c>
      <c r="AU154" s="178" t="s">
        <v>78</v>
      </c>
      <c r="AY154" s="20" t="s">
        <v>124</v>
      </c>
      <c r="BE154" s="179">
        <f>IF(N154="základní",J154,0)</f>
        <v>0</v>
      </c>
      <c r="BF154" s="179">
        <f>IF(N154="snížená",J154,0)</f>
        <v>0</v>
      </c>
      <c r="BG154" s="179">
        <f>IF(N154="zákl. přenesená",J154,0)</f>
        <v>0</v>
      </c>
      <c r="BH154" s="179">
        <f>IF(N154="sníž. přenesená",J154,0)</f>
        <v>0</v>
      </c>
      <c r="BI154" s="179">
        <f>IF(N154="nulová",J154,0)</f>
        <v>0</v>
      </c>
      <c r="BJ154" s="20" t="s">
        <v>74</v>
      </c>
      <c r="BK154" s="179">
        <f>ROUND(I154*H154,2)</f>
        <v>0</v>
      </c>
      <c r="BL154" s="20" t="s">
        <v>131</v>
      </c>
      <c r="BM154" s="178" t="s">
        <v>243</v>
      </c>
    </row>
    <row r="155" s="2" customFormat="1">
      <c r="A155" s="39"/>
      <c r="B155" s="40"/>
      <c r="C155" s="39"/>
      <c r="D155" s="180" t="s">
        <v>133</v>
      </c>
      <c r="E155" s="39"/>
      <c r="F155" s="181" t="s">
        <v>244</v>
      </c>
      <c r="G155" s="39"/>
      <c r="H155" s="39"/>
      <c r="I155" s="182"/>
      <c r="J155" s="39"/>
      <c r="K155" s="39"/>
      <c r="L155" s="40"/>
      <c r="M155" s="183"/>
      <c r="N155" s="184"/>
      <c r="O155" s="73"/>
      <c r="P155" s="73"/>
      <c r="Q155" s="73"/>
      <c r="R155" s="73"/>
      <c r="S155" s="73"/>
      <c r="T155" s="74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20" t="s">
        <v>133</v>
      </c>
      <c r="AU155" s="20" t="s">
        <v>78</v>
      </c>
    </row>
    <row r="156" s="15" customFormat="1">
      <c r="A156" s="15"/>
      <c r="B156" s="203"/>
      <c r="C156" s="15"/>
      <c r="D156" s="185" t="s">
        <v>137</v>
      </c>
      <c r="E156" s="204" t="s">
        <v>3</v>
      </c>
      <c r="F156" s="205" t="s">
        <v>245</v>
      </c>
      <c r="G156" s="15"/>
      <c r="H156" s="204" t="s">
        <v>3</v>
      </c>
      <c r="I156" s="206"/>
      <c r="J156" s="15"/>
      <c r="K156" s="15"/>
      <c r="L156" s="203"/>
      <c r="M156" s="207"/>
      <c r="N156" s="208"/>
      <c r="O156" s="208"/>
      <c r="P156" s="208"/>
      <c r="Q156" s="208"/>
      <c r="R156" s="208"/>
      <c r="S156" s="208"/>
      <c r="T156" s="209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04" t="s">
        <v>137</v>
      </c>
      <c r="AU156" s="204" t="s">
        <v>78</v>
      </c>
      <c r="AV156" s="15" t="s">
        <v>74</v>
      </c>
      <c r="AW156" s="15" t="s">
        <v>31</v>
      </c>
      <c r="AX156" s="15" t="s">
        <v>69</v>
      </c>
      <c r="AY156" s="204" t="s">
        <v>124</v>
      </c>
    </row>
    <row r="157" s="13" customFormat="1">
      <c r="A157" s="13"/>
      <c r="B157" s="187"/>
      <c r="C157" s="13"/>
      <c r="D157" s="185" t="s">
        <v>137</v>
      </c>
      <c r="E157" s="188" t="s">
        <v>3</v>
      </c>
      <c r="F157" s="189" t="s">
        <v>246</v>
      </c>
      <c r="G157" s="13"/>
      <c r="H157" s="190">
        <v>2.1800000000000002</v>
      </c>
      <c r="I157" s="191"/>
      <c r="J157" s="13"/>
      <c r="K157" s="13"/>
      <c r="L157" s="187"/>
      <c r="M157" s="192"/>
      <c r="N157" s="193"/>
      <c r="O157" s="193"/>
      <c r="P157" s="193"/>
      <c r="Q157" s="193"/>
      <c r="R157" s="193"/>
      <c r="S157" s="193"/>
      <c r="T157" s="19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8" t="s">
        <v>137</v>
      </c>
      <c r="AU157" s="188" t="s">
        <v>78</v>
      </c>
      <c r="AV157" s="13" t="s">
        <v>78</v>
      </c>
      <c r="AW157" s="13" t="s">
        <v>31</v>
      </c>
      <c r="AX157" s="13" t="s">
        <v>69</v>
      </c>
      <c r="AY157" s="188" t="s">
        <v>124</v>
      </c>
    </row>
    <row r="158" s="13" customFormat="1">
      <c r="A158" s="13"/>
      <c r="B158" s="187"/>
      <c r="C158" s="13"/>
      <c r="D158" s="185" t="s">
        <v>137</v>
      </c>
      <c r="E158" s="188" t="s">
        <v>3</v>
      </c>
      <c r="F158" s="189" t="s">
        <v>247</v>
      </c>
      <c r="G158" s="13"/>
      <c r="H158" s="190">
        <v>1.98</v>
      </c>
      <c r="I158" s="191"/>
      <c r="J158" s="13"/>
      <c r="K158" s="13"/>
      <c r="L158" s="187"/>
      <c r="M158" s="192"/>
      <c r="N158" s="193"/>
      <c r="O158" s="193"/>
      <c r="P158" s="193"/>
      <c r="Q158" s="193"/>
      <c r="R158" s="193"/>
      <c r="S158" s="193"/>
      <c r="T158" s="19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88" t="s">
        <v>137</v>
      </c>
      <c r="AU158" s="188" t="s">
        <v>78</v>
      </c>
      <c r="AV158" s="13" t="s">
        <v>78</v>
      </c>
      <c r="AW158" s="13" t="s">
        <v>31</v>
      </c>
      <c r="AX158" s="13" t="s">
        <v>69</v>
      </c>
      <c r="AY158" s="188" t="s">
        <v>124</v>
      </c>
    </row>
    <row r="159" s="13" customFormat="1">
      <c r="A159" s="13"/>
      <c r="B159" s="187"/>
      <c r="C159" s="13"/>
      <c r="D159" s="185" t="s">
        <v>137</v>
      </c>
      <c r="E159" s="188" t="s">
        <v>3</v>
      </c>
      <c r="F159" s="189" t="s">
        <v>248</v>
      </c>
      <c r="G159" s="13"/>
      <c r="H159" s="190">
        <v>4.6200000000000001</v>
      </c>
      <c r="I159" s="191"/>
      <c r="J159" s="13"/>
      <c r="K159" s="13"/>
      <c r="L159" s="187"/>
      <c r="M159" s="192"/>
      <c r="N159" s="193"/>
      <c r="O159" s="193"/>
      <c r="P159" s="193"/>
      <c r="Q159" s="193"/>
      <c r="R159" s="193"/>
      <c r="S159" s="193"/>
      <c r="T159" s="19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8" t="s">
        <v>137</v>
      </c>
      <c r="AU159" s="188" t="s">
        <v>78</v>
      </c>
      <c r="AV159" s="13" t="s">
        <v>78</v>
      </c>
      <c r="AW159" s="13" t="s">
        <v>31</v>
      </c>
      <c r="AX159" s="13" t="s">
        <v>69</v>
      </c>
      <c r="AY159" s="188" t="s">
        <v>124</v>
      </c>
    </row>
    <row r="160" s="14" customFormat="1">
      <c r="A160" s="14"/>
      <c r="B160" s="195"/>
      <c r="C160" s="14"/>
      <c r="D160" s="185" t="s">
        <v>137</v>
      </c>
      <c r="E160" s="196" t="s">
        <v>3</v>
      </c>
      <c r="F160" s="197" t="s">
        <v>156</v>
      </c>
      <c r="G160" s="14"/>
      <c r="H160" s="198">
        <v>8.7800000000000011</v>
      </c>
      <c r="I160" s="199"/>
      <c r="J160" s="14"/>
      <c r="K160" s="14"/>
      <c r="L160" s="195"/>
      <c r="M160" s="200"/>
      <c r="N160" s="201"/>
      <c r="O160" s="201"/>
      <c r="P160" s="201"/>
      <c r="Q160" s="201"/>
      <c r="R160" s="201"/>
      <c r="S160" s="201"/>
      <c r="T160" s="20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196" t="s">
        <v>137</v>
      </c>
      <c r="AU160" s="196" t="s">
        <v>78</v>
      </c>
      <c r="AV160" s="14" t="s">
        <v>149</v>
      </c>
      <c r="AW160" s="14" t="s">
        <v>31</v>
      </c>
      <c r="AX160" s="14" t="s">
        <v>74</v>
      </c>
      <c r="AY160" s="196" t="s">
        <v>124</v>
      </c>
    </row>
    <row r="161" s="2" customFormat="1" ht="24.15" customHeight="1">
      <c r="A161" s="39"/>
      <c r="B161" s="166"/>
      <c r="C161" s="167" t="s">
        <v>249</v>
      </c>
      <c r="D161" s="167" t="s">
        <v>127</v>
      </c>
      <c r="E161" s="168" t="s">
        <v>250</v>
      </c>
      <c r="F161" s="169" t="s">
        <v>251</v>
      </c>
      <c r="G161" s="170" t="s">
        <v>252</v>
      </c>
      <c r="H161" s="171">
        <v>8</v>
      </c>
      <c r="I161" s="172"/>
      <c r="J161" s="173">
        <f>ROUND(I161*H161,2)</f>
        <v>0</v>
      </c>
      <c r="K161" s="169" t="s">
        <v>130</v>
      </c>
      <c r="L161" s="40"/>
      <c r="M161" s="174" t="s">
        <v>3</v>
      </c>
      <c r="N161" s="175" t="s">
        <v>40</v>
      </c>
      <c r="O161" s="73"/>
      <c r="P161" s="176">
        <f>O161*H161</f>
        <v>0</v>
      </c>
      <c r="Q161" s="176">
        <v>0</v>
      </c>
      <c r="R161" s="176">
        <f>Q161*H161</f>
        <v>0</v>
      </c>
      <c r="S161" s="176">
        <v>0</v>
      </c>
      <c r="T161" s="17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78" t="s">
        <v>131</v>
      </c>
      <c r="AT161" s="178" t="s">
        <v>127</v>
      </c>
      <c r="AU161" s="178" t="s">
        <v>78</v>
      </c>
      <c r="AY161" s="20" t="s">
        <v>124</v>
      </c>
      <c r="BE161" s="179">
        <f>IF(N161="základní",J161,0)</f>
        <v>0</v>
      </c>
      <c r="BF161" s="179">
        <f>IF(N161="snížená",J161,0)</f>
        <v>0</v>
      </c>
      <c r="BG161" s="179">
        <f>IF(N161="zákl. přenesená",J161,0)</f>
        <v>0</v>
      </c>
      <c r="BH161" s="179">
        <f>IF(N161="sníž. přenesená",J161,0)</f>
        <v>0</v>
      </c>
      <c r="BI161" s="179">
        <f>IF(N161="nulová",J161,0)</f>
        <v>0</v>
      </c>
      <c r="BJ161" s="20" t="s">
        <v>74</v>
      </c>
      <c r="BK161" s="179">
        <f>ROUND(I161*H161,2)</f>
        <v>0</v>
      </c>
      <c r="BL161" s="20" t="s">
        <v>131</v>
      </c>
      <c r="BM161" s="178" t="s">
        <v>253</v>
      </c>
    </row>
    <row r="162" s="2" customFormat="1">
      <c r="A162" s="39"/>
      <c r="B162" s="40"/>
      <c r="C162" s="39"/>
      <c r="D162" s="180" t="s">
        <v>133</v>
      </c>
      <c r="E162" s="39"/>
      <c r="F162" s="181" t="s">
        <v>254</v>
      </c>
      <c r="G162" s="39"/>
      <c r="H162" s="39"/>
      <c r="I162" s="182"/>
      <c r="J162" s="39"/>
      <c r="K162" s="39"/>
      <c r="L162" s="40"/>
      <c r="M162" s="183"/>
      <c r="N162" s="184"/>
      <c r="O162" s="73"/>
      <c r="P162" s="73"/>
      <c r="Q162" s="73"/>
      <c r="R162" s="73"/>
      <c r="S162" s="73"/>
      <c r="T162" s="74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20" t="s">
        <v>133</v>
      </c>
      <c r="AU162" s="20" t="s">
        <v>78</v>
      </c>
    </row>
    <row r="163" s="13" customFormat="1">
      <c r="A163" s="13"/>
      <c r="B163" s="187"/>
      <c r="C163" s="13"/>
      <c r="D163" s="185" t="s">
        <v>137</v>
      </c>
      <c r="E163" s="188" t="s">
        <v>3</v>
      </c>
      <c r="F163" s="189" t="s">
        <v>255</v>
      </c>
      <c r="G163" s="13"/>
      <c r="H163" s="190">
        <v>8</v>
      </c>
      <c r="I163" s="191"/>
      <c r="J163" s="13"/>
      <c r="K163" s="13"/>
      <c r="L163" s="187"/>
      <c r="M163" s="192"/>
      <c r="N163" s="193"/>
      <c r="O163" s="193"/>
      <c r="P163" s="193"/>
      <c r="Q163" s="193"/>
      <c r="R163" s="193"/>
      <c r="S163" s="193"/>
      <c r="T163" s="19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8" t="s">
        <v>137</v>
      </c>
      <c r="AU163" s="188" t="s">
        <v>78</v>
      </c>
      <c r="AV163" s="13" t="s">
        <v>78</v>
      </c>
      <c r="AW163" s="13" t="s">
        <v>31</v>
      </c>
      <c r="AX163" s="13" t="s">
        <v>74</v>
      </c>
      <c r="AY163" s="188" t="s">
        <v>124</v>
      </c>
    </row>
    <row r="164" s="12" customFormat="1" ht="22.8" customHeight="1">
      <c r="A164" s="12"/>
      <c r="B164" s="153"/>
      <c r="C164" s="12"/>
      <c r="D164" s="154" t="s">
        <v>68</v>
      </c>
      <c r="E164" s="164" t="s">
        <v>256</v>
      </c>
      <c r="F164" s="164" t="s">
        <v>257</v>
      </c>
      <c r="G164" s="12"/>
      <c r="H164" s="12"/>
      <c r="I164" s="156"/>
      <c r="J164" s="165">
        <f>BK164</f>
        <v>0</v>
      </c>
      <c r="K164" s="12"/>
      <c r="L164" s="153"/>
      <c r="M164" s="158"/>
      <c r="N164" s="159"/>
      <c r="O164" s="159"/>
      <c r="P164" s="160">
        <f>SUM(P165:P179)</f>
        <v>0</v>
      </c>
      <c r="Q164" s="159"/>
      <c r="R164" s="160">
        <f>SUM(R165:R179)</f>
        <v>0</v>
      </c>
      <c r="S164" s="159"/>
      <c r="T164" s="161">
        <f>SUM(T165:T179)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54" t="s">
        <v>74</v>
      </c>
      <c r="AT164" s="162" t="s">
        <v>68</v>
      </c>
      <c r="AU164" s="162" t="s">
        <v>74</v>
      </c>
      <c r="AY164" s="154" t="s">
        <v>124</v>
      </c>
      <c r="BK164" s="163">
        <f>SUM(BK165:BK179)</f>
        <v>0</v>
      </c>
    </row>
    <row r="165" s="2" customFormat="1" ht="44.25" customHeight="1">
      <c r="A165" s="39"/>
      <c r="B165" s="166"/>
      <c r="C165" s="167" t="s">
        <v>8</v>
      </c>
      <c r="D165" s="167" t="s">
        <v>127</v>
      </c>
      <c r="E165" s="168" t="s">
        <v>258</v>
      </c>
      <c r="F165" s="169" t="s">
        <v>259</v>
      </c>
      <c r="G165" s="170" t="s">
        <v>260</v>
      </c>
      <c r="H165" s="171">
        <v>11.167999999999999</v>
      </c>
      <c r="I165" s="172"/>
      <c r="J165" s="173">
        <f>ROUND(I165*H165,2)</f>
        <v>0</v>
      </c>
      <c r="K165" s="169" t="s">
        <v>130</v>
      </c>
      <c r="L165" s="40"/>
      <c r="M165" s="174" t="s">
        <v>3</v>
      </c>
      <c r="N165" s="175" t="s">
        <v>40</v>
      </c>
      <c r="O165" s="73"/>
      <c r="P165" s="176">
        <f>O165*H165</f>
        <v>0</v>
      </c>
      <c r="Q165" s="176">
        <v>0</v>
      </c>
      <c r="R165" s="176">
        <f>Q165*H165</f>
        <v>0</v>
      </c>
      <c r="S165" s="176">
        <v>0</v>
      </c>
      <c r="T165" s="177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78" t="s">
        <v>149</v>
      </c>
      <c r="AT165" s="178" t="s">
        <v>127</v>
      </c>
      <c r="AU165" s="178" t="s">
        <v>78</v>
      </c>
      <c r="AY165" s="20" t="s">
        <v>124</v>
      </c>
      <c r="BE165" s="179">
        <f>IF(N165="základní",J165,0)</f>
        <v>0</v>
      </c>
      <c r="BF165" s="179">
        <f>IF(N165="snížená",J165,0)</f>
        <v>0</v>
      </c>
      <c r="BG165" s="179">
        <f>IF(N165="zákl. přenesená",J165,0)</f>
        <v>0</v>
      </c>
      <c r="BH165" s="179">
        <f>IF(N165="sníž. přenesená",J165,0)</f>
        <v>0</v>
      </c>
      <c r="BI165" s="179">
        <f>IF(N165="nulová",J165,0)</f>
        <v>0</v>
      </c>
      <c r="BJ165" s="20" t="s">
        <v>74</v>
      </c>
      <c r="BK165" s="179">
        <f>ROUND(I165*H165,2)</f>
        <v>0</v>
      </c>
      <c r="BL165" s="20" t="s">
        <v>149</v>
      </c>
      <c r="BM165" s="178" t="s">
        <v>261</v>
      </c>
    </row>
    <row r="166" s="2" customFormat="1">
      <c r="A166" s="39"/>
      <c r="B166" s="40"/>
      <c r="C166" s="39"/>
      <c r="D166" s="180" t="s">
        <v>133</v>
      </c>
      <c r="E166" s="39"/>
      <c r="F166" s="181" t="s">
        <v>262</v>
      </c>
      <c r="G166" s="39"/>
      <c r="H166" s="39"/>
      <c r="I166" s="182"/>
      <c r="J166" s="39"/>
      <c r="K166" s="39"/>
      <c r="L166" s="40"/>
      <c r="M166" s="183"/>
      <c r="N166" s="184"/>
      <c r="O166" s="73"/>
      <c r="P166" s="73"/>
      <c r="Q166" s="73"/>
      <c r="R166" s="73"/>
      <c r="S166" s="73"/>
      <c r="T166" s="74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20" t="s">
        <v>133</v>
      </c>
      <c r="AU166" s="20" t="s">
        <v>78</v>
      </c>
    </row>
    <row r="167" s="2" customFormat="1" ht="33" customHeight="1">
      <c r="A167" s="39"/>
      <c r="B167" s="166"/>
      <c r="C167" s="167" t="s">
        <v>263</v>
      </c>
      <c r="D167" s="167" t="s">
        <v>127</v>
      </c>
      <c r="E167" s="168" t="s">
        <v>264</v>
      </c>
      <c r="F167" s="169" t="s">
        <v>265</v>
      </c>
      <c r="G167" s="170" t="s">
        <v>260</v>
      </c>
      <c r="H167" s="171">
        <v>11.167999999999999</v>
      </c>
      <c r="I167" s="172"/>
      <c r="J167" s="173">
        <f>ROUND(I167*H167,2)</f>
        <v>0</v>
      </c>
      <c r="K167" s="169" t="s">
        <v>130</v>
      </c>
      <c r="L167" s="40"/>
      <c r="M167" s="174" t="s">
        <v>3</v>
      </c>
      <c r="N167" s="175" t="s">
        <v>40</v>
      </c>
      <c r="O167" s="73"/>
      <c r="P167" s="176">
        <f>O167*H167</f>
        <v>0</v>
      </c>
      <c r="Q167" s="176">
        <v>0</v>
      </c>
      <c r="R167" s="176">
        <f>Q167*H167</f>
        <v>0</v>
      </c>
      <c r="S167" s="176">
        <v>0</v>
      </c>
      <c r="T167" s="177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178" t="s">
        <v>149</v>
      </c>
      <c r="AT167" s="178" t="s">
        <v>127</v>
      </c>
      <c r="AU167" s="178" t="s">
        <v>78</v>
      </c>
      <c r="AY167" s="20" t="s">
        <v>124</v>
      </c>
      <c r="BE167" s="179">
        <f>IF(N167="základní",J167,0)</f>
        <v>0</v>
      </c>
      <c r="BF167" s="179">
        <f>IF(N167="snížená",J167,0)</f>
        <v>0</v>
      </c>
      <c r="BG167" s="179">
        <f>IF(N167="zákl. přenesená",J167,0)</f>
        <v>0</v>
      </c>
      <c r="BH167" s="179">
        <f>IF(N167="sníž. přenesená",J167,0)</f>
        <v>0</v>
      </c>
      <c r="BI167" s="179">
        <f>IF(N167="nulová",J167,0)</f>
        <v>0</v>
      </c>
      <c r="BJ167" s="20" t="s">
        <v>74</v>
      </c>
      <c r="BK167" s="179">
        <f>ROUND(I167*H167,2)</f>
        <v>0</v>
      </c>
      <c r="BL167" s="20" t="s">
        <v>149</v>
      </c>
      <c r="BM167" s="178" t="s">
        <v>266</v>
      </c>
    </row>
    <row r="168" s="2" customFormat="1">
      <c r="A168" s="39"/>
      <c r="B168" s="40"/>
      <c r="C168" s="39"/>
      <c r="D168" s="180" t="s">
        <v>133</v>
      </c>
      <c r="E168" s="39"/>
      <c r="F168" s="181" t="s">
        <v>267</v>
      </c>
      <c r="G168" s="39"/>
      <c r="H168" s="39"/>
      <c r="I168" s="182"/>
      <c r="J168" s="39"/>
      <c r="K168" s="39"/>
      <c r="L168" s="40"/>
      <c r="M168" s="183"/>
      <c r="N168" s="184"/>
      <c r="O168" s="73"/>
      <c r="P168" s="73"/>
      <c r="Q168" s="73"/>
      <c r="R168" s="73"/>
      <c r="S168" s="73"/>
      <c r="T168" s="74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20" t="s">
        <v>133</v>
      </c>
      <c r="AU168" s="20" t="s">
        <v>78</v>
      </c>
    </row>
    <row r="169" s="2" customFormat="1" ht="44.25" customHeight="1">
      <c r="A169" s="39"/>
      <c r="B169" s="166"/>
      <c r="C169" s="167" t="s">
        <v>268</v>
      </c>
      <c r="D169" s="167" t="s">
        <v>127</v>
      </c>
      <c r="E169" s="168" t="s">
        <v>269</v>
      </c>
      <c r="F169" s="169" t="s">
        <v>270</v>
      </c>
      <c r="G169" s="170" t="s">
        <v>260</v>
      </c>
      <c r="H169" s="171">
        <v>268.03199999999998</v>
      </c>
      <c r="I169" s="172"/>
      <c r="J169" s="173">
        <f>ROUND(I169*H169,2)</f>
        <v>0</v>
      </c>
      <c r="K169" s="169" t="s">
        <v>130</v>
      </c>
      <c r="L169" s="40"/>
      <c r="M169" s="174" t="s">
        <v>3</v>
      </c>
      <c r="N169" s="175" t="s">
        <v>40</v>
      </c>
      <c r="O169" s="73"/>
      <c r="P169" s="176">
        <f>O169*H169</f>
        <v>0</v>
      </c>
      <c r="Q169" s="176">
        <v>0</v>
      </c>
      <c r="R169" s="176">
        <f>Q169*H169</f>
        <v>0</v>
      </c>
      <c r="S169" s="176">
        <v>0</v>
      </c>
      <c r="T169" s="17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178" t="s">
        <v>149</v>
      </c>
      <c r="AT169" s="178" t="s">
        <v>127</v>
      </c>
      <c r="AU169" s="178" t="s">
        <v>78</v>
      </c>
      <c r="AY169" s="20" t="s">
        <v>124</v>
      </c>
      <c r="BE169" s="179">
        <f>IF(N169="základní",J169,0)</f>
        <v>0</v>
      </c>
      <c r="BF169" s="179">
        <f>IF(N169="snížená",J169,0)</f>
        <v>0</v>
      </c>
      <c r="BG169" s="179">
        <f>IF(N169="zákl. přenesená",J169,0)</f>
        <v>0</v>
      </c>
      <c r="BH169" s="179">
        <f>IF(N169="sníž. přenesená",J169,0)</f>
        <v>0</v>
      </c>
      <c r="BI169" s="179">
        <f>IF(N169="nulová",J169,0)</f>
        <v>0</v>
      </c>
      <c r="BJ169" s="20" t="s">
        <v>74</v>
      </c>
      <c r="BK169" s="179">
        <f>ROUND(I169*H169,2)</f>
        <v>0</v>
      </c>
      <c r="BL169" s="20" t="s">
        <v>149</v>
      </c>
      <c r="BM169" s="178" t="s">
        <v>271</v>
      </c>
    </row>
    <row r="170" s="2" customFormat="1">
      <c r="A170" s="39"/>
      <c r="B170" s="40"/>
      <c r="C170" s="39"/>
      <c r="D170" s="180" t="s">
        <v>133</v>
      </c>
      <c r="E170" s="39"/>
      <c r="F170" s="181" t="s">
        <v>272</v>
      </c>
      <c r="G170" s="39"/>
      <c r="H170" s="39"/>
      <c r="I170" s="182"/>
      <c r="J170" s="39"/>
      <c r="K170" s="39"/>
      <c r="L170" s="40"/>
      <c r="M170" s="183"/>
      <c r="N170" s="184"/>
      <c r="O170" s="73"/>
      <c r="P170" s="73"/>
      <c r="Q170" s="73"/>
      <c r="R170" s="73"/>
      <c r="S170" s="73"/>
      <c r="T170" s="74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20" t="s">
        <v>133</v>
      </c>
      <c r="AU170" s="20" t="s">
        <v>78</v>
      </c>
    </row>
    <row r="171" s="13" customFormat="1">
      <c r="A171" s="13"/>
      <c r="B171" s="187"/>
      <c r="C171" s="13"/>
      <c r="D171" s="185" t="s">
        <v>137</v>
      </c>
      <c r="E171" s="13"/>
      <c r="F171" s="189" t="s">
        <v>273</v>
      </c>
      <c r="G171" s="13"/>
      <c r="H171" s="190">
        <v>268.03199999999998</v>
      </c>
      <c r="I171" s="191"/>
      <c r="J171" s="13"/>
      <c r="K171" s="13"/>
      <c r="L171" s="187"/>
      <c r="M171" s="192"/>
      <c r="N171" s="193"/>
      <c r="O171" s="193"/>
      <c r="P171" s="193"/>
      <c r="Q171" s="193"/>
      <c r="R171" s="193"/>
      <c r="S171" s="193"/>
      <c r="T171" s="19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88" t="s">
        <v>137</v>
      </c>
      <c r="AU171" s="188" t="s">
        <v>78</v>
      </c>
      <c r="AV171" s="13" t="s">
        <v>78</v>
      </c>
      <c r="AW171" s="13" t="s">
        <v>4</v>
      </c>
      <c r="AX171" s="13" t="s">
        <v>74</v>
      </c>
      <c r="AY171" s="188" t="s">
        <v>124</v>
      </c>
    </row>
    <row r="172" s="2" customFormat="1" ht="44.25" customHeight="1">
      <c r="A172" s="39"/>
      <c r="B172" s="166"/>
      <c r="C172" s="167" t="s">
        <v>274</v>
      </c>
      <c r="D172" s="167" t="s">
        <v>127</v>
      </c>
      <c r="E172" s="168" t="s">
        <v>275</v>
      </c>
      <c r="F172" s="169" t="s">
        <v>276</v>
      </c>
      <c r="G172" s="170" t="s">
        <v>260</v>
      </c>
      <c r="H172" s="171">
        <v>2.5600000000000001</v>
      </c>
      <c r="I172" s="172"/>
      <c r="J172" s="173">
        <f>ROUND(I172*H172,2)</f>
        <v>0</v>
      </c>
      <c r="K172" s="169" t="s">
        <v>130</v>
      </c>
      <c r="L172" s="40"/>
      <c r="M172" s="174" t="s">
        <v>3</v>
      </c>
      <c r="N172" s="175" t="s">
        <v>40</v>
      </c>
      <c r="O172" s="73"/>
      <c r="P172" s="176">
        <f>O172*H172</f>
        <v>0</v>
      </c>
      <c r="Q172" s="176">
        <v>0</v>
      </c>
      <c r="R172" s="176">
        <f>Q172*H172</f>
        <v>0</v>
      </c>
      <c r="S172" s="176">
        <v>0</v>
      </c>
      <c r="T172" s="17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178" t="s">
        <v>149</v>
      </c>
      <c r="AT172" s="178" t="s">
        <v>127</v>
      </c>
      <c r="AU172" s="178" t="s">
        <v>78</v>
      </c>
      <c r="AY172" s="20" t="s">
        <v>124</v>
      </c>
      <c r="BE172" s="179">
        <f>IF(N172="základní",J172,0)</f>
        <v>0</v>
      </c>
      <c r="BF172" s="179">
        <f>IF(N172="snížená",J172,0)</f>
        <v>0</v>
      </c>
      <c r="BG172" s="179">
        <f>IF(N172="zákl. přenesená",J172,0)</f>
        <v>0</v>
      </c>
      <c r="BH172" s="179">
        <f>IF(N172="sníž. přenesená",J172,0)</f>
        <v>0</v>
      </c>
      <c r="BI172" s="179">
        <f>IF(N172="nulová",J172,0)</f>
        <v>0</v>
      </c>
      <c r="BJ172" s="20" t="s">
        <v>74</v>
      </c>
      <c r="BK172" s="179">
        <f>ROUND(I172*H172,2)</f>
        <v>0</v>
      </c>
      <c r="BL172" s="20" t="s">
        <v>149</v>
      </c>
      <c r="BM172" s="178" t="s">
        <v>277</v>
      </c>
    </row>
    <row r="173" s="2" customFormat="1">
      <c r="A173" s="39"/>
      <c r="B173" s="40"/>
      <c r="C173" s="39"/>
      <c r="D173" s="180" t="s">
        <v>133</v>
      </c>
      <c r="E173" s="39"/>
      <c r="F173" s="181" t="s">
        <v>278</v>
      </c>
      <c r="G173" s="39"/>
      <c r="H173" s="39"/>
      <c r="I173" s="182"/>
      <c r="J173" s="39"/>
      <c r="K173" s="39"/>
      <c r="L173" s="40"/>
      <c r="M173" s="183"/>
      <c r="N173" s="184"/>
      <c r="O173" s="73"/>
      <c r="P173" s="73"/>
      <c r="Q173" s="73"/>
      <c r="R173" s="73"/>
      <c r="S173" s="73"/>
      <c r="T173" s="74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20" t="s">
        <v>133</v>
      </c>
      <c r="AU173" s="20" t="s">
        <v>78</v>
      </c>
    </row>
    <row r="174" s="13" customFormat="1">
      <c r="A174" s="13"/>
      <c r="B174" s="187"/>
      <c r="C174" s="13"/>
      <c r="D174" s="185" t="s">
        <v>137</v>
      </c>
      <c r="E174" s="188" t="s">
        <v>3</v>
      </c>
      <c r="F174" s="189" t="s">
        <v>279</v>
      </c>
      <c r="G174" s="13"/>
      <c r="H174" s="190">
        <v>2.5600000000000001</v>
      </c>
      <c r="I174" s="191"/>
      <c r="J174" s="13"/>
      <c r="K174" s="13"/>
      <c r="L174" s="187"/>
      <c r="M174" s="192"/>
      <c r="N174" s="193"/>
      <c r="O174" s="193"/>
      <c r="P174" s="193"/>
      <c r="Q174" s="193"/>
      <c r="R174" s="193"/>
      <c r="S174" s="193"/>
      <c r="T174" s="19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8" t="s">
        <v>137</v>
      </c>
      <c r="AU174" s="188" t="s">
        <v>78</v>
      </c>
      <c r="AV174" s="13" t="s">
        <v>78</v>
      </c>
      <c r="AW174" s="13" t="s">
        <v>31</v>
      </c>
      <c r="AX174" s="13" t="s">
        <v>74</v>
      </c>
      <c r="AY174" s="188" t="s">
        <v>124</v>
      </c>
    </row>
    <row r="175" s="2" customFormat="1" ht="44.25" customHeight="1">
      <c r="A175" s="39"/>
      <c r="B175" s="166"/>
      <c r="C175" s="167" t="s">
        <v>280</v>
      </c>
      <c r="D175" s="167" t="s">
        <v>127</v>
      </c>
      <c r="E175" s="168" t="s">
        <v>281</v>
      </c>
      <c r="F175" s="169" t="s">
        <v>282</v>
      </c>
      <c r="G175" s="170" t="s">
        <v>260</v>
      </c>
      <c r="H175" s="171">
        <v>0.59999999999999998</v>
      </c>
      <c r="I175" s="172"/>
      <c r="J175" s="173">
        <f>ROUND(I175*H175,2)</f>
        <v>0</v>
      </c>
      <c r="K175" s="169" t="s">
        <v>130</v>
      </c>
      <c r="L175" s="40"/>
      <c r="M175" s="174" t="s">
        <v>3</v>
      </c>
      <c r="N175" s="175" t="s">
        <v>40</v>
      </c>
      <c r="O175" s="73"/>
      <c r="P175" s="176">
        <f>O175*H175</f>
        <v>0</v>
      </c>
      <c r="Q175" s="176">
        <v>0</v>
      </c>
      <c r="R175" s="176">
        <f>Q175*H175</f>
        <v>0</v>
      </c>
      <c r="S175" s="176">
        <v>0</v>
      </c>
      <c r="T175" s="17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178" t="s">
        <v>149</v>
      </c>
      <c r="AT175" s="178" t="s">
        <v>127</v>
      </c>
      <c r="AU175" s="178" t="s">
        <v>78</v>
      </c>
      <c r="AY175" s="20" t="s">
        <v>124</v>
      </c>
      <c r="BE175" s="179">
        <f>IF(N175="základní",J175,0)</f>
        <v>0</v>
      </c>
      <c r="BF175" s="179">
        <f>IF(N175="snížená",J175,0)</f>
        <v>0</v>
      </c>
      <c r="BG175" s="179">
        <f>IF(N175="zákl. přenesená",J175,0)</f>
        <v>0</v>
      </c>
      <c r="BH175" s="179">
        <f>IF(N175="sníž. přenesená",J175,0)</f>
        <v>0</v>
      </c>
      <c r="BI175" s="179">
        <f>IF(N175="nulová",J175,0)</f>
        <v>0</v>
      </c>
      <c r="BJ175" s="20" t="s">
        <v>74</v>
      </c>
      <c r="BK175" s="179">
        <f>ROUND(I175*H175,2)</f>
        <v>0</v>
      </c>
      <c r="BL175" s="20" t="s">
        <v>149</v>
      </c>
      <c r="BM175" s="178" t="s">
        <v>283</v>
      </c>
    </row>
    <row r="176" s="2" customFormat="1">
      <c r="A176" s="39"/>
      <c r="B176" s="40"/>
      <c r="C176" s="39"/>
      <c r="D176" s="180" t="s">
        <v>133</v>
      </c>
      <c r="E176" s="39"/>
      <c r="F176" s="181" t="s">
        <v>284</v>
      </c>
      <c r="G176" s="39"/>
      <c r="H176" s="39"/>
      <c r="I176" s="182"/>
      <c r="J176" s="39"/>
      <c r="K176" s="39"/>
      <c r="L176" s="40"/>
      <c r="M176" s="183"/>
      <c r="N176" s="184"/>
      <c r="O176" s="73"/>
      <c r="P176" s="73"/>
      <c r="Q176" s="73"/>
      <c r="R176" s="73"/>
      <c r="S176" s="73"/>
      <c r="T176" s="74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20" t="s">
        <v>133</v>
      </c>
      <c r="AU176" s="20" t="s">
        <v>78</v>
      </c>
    </row>
    <row r="177" s="2" customFormat="1" ht="37.8" customHeight="1">
      <c r="A177" s="39"/>
      <c r="B177" s="166"/>
      <c r="C177" s="167" t="s">
        <v>285</v>
      </c>
      <c r="D177" s="167" t="s">
        <v>127</v>
      </c>
      <c r="E177" s="168" t="s">
        <v>286</v>
      </c>
      <c r="F177" s="169" t="s">
        <v>287</v>
      </c>
      <c r="G177" s="170" t="s">
        <v>260</v>
      </c>
      <c r="H177" s="171">
        <v>8</v>
      </c>
      <c r="I177" s="172"/>
      <c r="J177" s="173">
        <f>ROUND(I177*H177,2)</f>
        <v>0</v>
      </c>
      <c r="K177" s="169" t="s">
        <v>130</v>
      </c>
      <c r="L177" s="40"/>
      <c r="M177" s="174" t="s">
        <v>3</v>
      </c>
      <c r="N177" s="175" t="s">
        <v>40</v>
      </c>
      <c r="O177" s="73"/>
      <c r="P177" s="176">
        <f>O177*H177</f>
        <v>0</v>
      </c>
      <c r="Q177" s="176">
        <v>0</v>
      </c>
      <c r="R177" s="176">
        <f>Q177*H177</f>
        <v>0</v>
      </c>
      <c r="S177" s="176">
        <v>0</v>
      </c>
      <c r="T177" s="177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178" t="s">
        <v>149</v>
      </c>
      <c r="AT177" s="178" t="s">
        <v>127</v>
      </c>
      <c r="AU177" s="178" t="s">
        <v>78</v>
      </c>
      <c r="AY177" s="20" t="s">
        <v>124</v>
      </c>
      <c r="BE177" s="179">
        <f>IF(N177="základní",J177,0)</f>
        <v>0</v>
      </c>
      <c r="BF177" s="179">
        <f>IF(N177="snížená",J177,0)</f>
        <v>0</v>
      </c>
      <c r="BG177" s="179">
        <f>IF(N177="zákl. přenesená",J177,0)</f>
        <v>0</v>
      </c>
      <c r="BH177" s="179">
        <f>IF(N177="sníž. přenesená",J177,0)</f>
        <v>0</v>
      </c>
      <c r="BI177" s="179">
        <f>IF(N177="nulová",J177,0)</f>
        <v>0</v>
      </c>
      <c r="BJ177" s="20" t="s">
        <v>74</v>
      </c>
      <c r="BK177" s="179">
        <f>ROUND(I177*H177,2)</f>
        <v>0</v>
      </c>
      <c r="BL177" s="20" t="s">
        <v>149</v>
      </c>
      <c r="BM177" s="178" t="s">
        <v>288</v>
      </c>
    </row>
    <row r="178" s="2" customFormat="1">
      <c r="A178" s="39"/>
      <c r="B178" s="40"/>
      <c r="C178" s="39"/>
      <c r="D178" s="180" t="s">
        <v>133</v>
      </c>
      <c r="E178" s="39"/>
      <c r="F178" s="181" t="s">
        <v>289</v>
      </c>
      <c r="G178" s="39"/>
      <c r="H178" s="39"/>
      <c r="I178" s="182"/>
      <c r="J178" s="39"/>
      <c r="K178" s="39"/>
      <c r="L178" s="40"/>
      <c r="M178" s="183"/>
      <c r="N178" s="184"/>
      <c r="O178" s="73"/>
      <c r="P178" s="73"/>
      <c r="Q178" s="73"/>
      <c r="R178" s="73"/>
      <c r="S178" s="73"/>
      <c r="T178" s="74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20" t="s">
        <v>133</v>
      </c>
      <c r="AU178" s="20" t="s">
        <v>78</v>
      </c>
    </row>
    <row r="179" s="13" customFormat="1">
      <c r="A179" s="13"/>
      <c r="B179" s="187"/>
      <c r="C179" s="13"/>
      <c r="D179" s="185" t="s">
        <v>137</v>
      </c>
      <c r="E179" s="188" t="s">
        <v>3</v>
      </c>
      <c r="F179" s="189" t="s">
        <v>177</v>
      </c>
      <c r="G179" s="13"/>
      <c r="H179" s="190">
        <v>8</v>
      </c>
      <c r="I179" s="191"/>
      <c r="J179" s="13"/>
      <c r="K179" s="13"/>
      <c r="L179" s="187"/>
      <c r="M179" s="192"/>
      <c r="N179" s="193"/>
      <c r="O179" s="193"/>
      <c r="P179" s="193"/>
      <c r="Q179" s="193"/>
      <c r="R179" s="193"/>
      <c r="S179" s="193"/>
      <c r="T179" s="19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8" t="s">
        <v>137</v>
      </c>
      <c r="AU179" s="188" t="s">
        <v>78</v>
      </c>
      <c r="AV179" s="13" t="s">
        <v>78</v>
      </c>
      <c r="AW179" s="13" t="s">
        <v>31</v>
      </c>
      <c r="AX179" s="13" t="s">
        <v>74</v>
      </c>
      <c r="AY179" s="188" t="s">
        <v>124</v>
      </c>
    </row>
    <row r="180" s="12" customFormat="1" ht="25.92" customHeight="1">
      <c r="A180" s="12"/>
      <c r="B180" s="153"/>
      <c r="C180" s="12"/>
      <c r="D180" s="154" t="s">
        <v>68</v>
      </c>
      <c r="E180" s="155" t="s">
        <v>290</v>
      </c>
      <c r="F180" s="155" t="s">
        <v>291</v>
      </c>
      <c r="G180" s="12"/>
      <c r="H180" s="12"/>
      <c r="I180" s="156"/>
      <c r="J180" s="157">
        <f>BK180</f>
        <v>0</v>
      </c>
      <c r="K180" s="12"/>
      <c r="L180" s="153"/>
      <c r="M180" s="158"/>
      <c r="N180" s="159"/>
      <c r="O180" s="159"/>
      <c r="P180" s="160">
        <f>SUM(P181:P190)</f>
        <v>0</v>
      </c>
      <c r="Q180" s="159"/>
      <c r="R180" s="160">
        <f>SUM(R181:R190)</f>
        <v>0.065167717999999999</v>
      </c>
      <c r="S180" s="159"/>
      <c r="T180" s="161">
        <f>SUM(T181:T190)</f>
        <v>0.06442436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54" t="s">
        <v>149</v>
      </c>
      <c r="AT180" s="162" t="s">
        <v>68</v>
      </c>
      <c r="AU180" s="162" t="s">
        <v>69</v>
      </c>
      <c r="AY180" s="154" t="s">
        <v>124</v>
      </c>
      <c r="BK180" s="163">
        <f>SUM(BK181:BK190)</f>
        <v>0</v>
      </c>
    </row>
    <row r="181" s="2" customFormat="1" ht="16.5" customHeight="1">
      <c r="A181" s="39"/>
      <c r="B181" s="166"/>
      <c r="C181" s="167" t="s">
        <v>292</v>
      </c>
      <c r="D181" s="167" t="s">
        <v>127</v>
      </c>
      <c r="E181" s="168" t="s">
        <v>293</v>
      </c>
      <c r="F181" s="169" t="s">
        <v>294</v>
      </c>
      <c r="G181" s="170" t="s">
        <v>89</v>
      </c>
      <c r="H181" s="171">
        <v>247.786</v>
      </c>
      <c r="I181" s="172"/>
      <c r="J181" s="173">
        <f>ROUND(I181*H181,2)</f>
        <v>0</v>
      </c>
      <c r="K181" s="169" t="s">
        <v>130</v>
      </c>
      <c r="L181" s="40"/>
      <c r="M181" s="174" t="s">
        <v>3</v>
      </c>
      <c r="N181" s="175" t="s">
        <v>40</v>
      </c>
      <c r="O181" s="73"/>
      <c r="P181" s="176">
        <f>O181*H181</f>
        <v>0</v>
      </c>
      <c r="Q181" s="176">
        <v>0.000263</v>
      </c>
      <c r="R181" s="176">
        <f>Q181*H181</f>
        <v>0.065167717999999999</v>
      </c>
      <c r="S181" s="176">
        <v>0.00025999999999999998</v>
      </c>
      <c r="T181" s="177">
        <f>S181*H181</f>
        <v>0.06442436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178" t="s">
        <v>149</v>
      </c>
      <c r="AT181" s="178" t="s">
        <v>127</v>
      </c>
      <c r="AU181" s="178" t="s">
        <v>74</v>
      </c>
      <c r="AY181" s="20" t="s">
        <v>124</v>
      </c>
      <c r="BE181" s="179">
        <f>IF(N181="základní",J181,0)</f>
        <v>0</v>
      </c>
      <c r="BF181" s="179">
        <f>IF(N181="snížená",J181,0)</f>
        <v>0</v>
      </c>
      <c r="BG181" s="179">
        <f>IF(N181="zákl. přenesená",J181,0)</f>
        <v>0</v>
      </c>
      <c r="BH181" s="179">
        <f>IF(N181="sníž. přenesená",J181,0)</f>
        <v>0</v>
      </c>
      <c r="BI181" s="179">
        <f>IF(N181="nulová",J181,0)</f>
        <v>0</v>
      </c>
      <c r="BJ181" s="20" t="s">
        <v>74</v>
      </c>
      <c r="BK181" s="179">
        <f>ROUND(I181*H181,2)</f>
        <v>0</v>
      </c>
      <c r="BL181" s="20" t="s">
        <v>149</v>
      </c>
      <c r="BM181" s="178" t="s">
        <v>295</v>
      </c>
    </row>
    <row r="182" s="2" customFormat="1">
      <c r="A182" s="39"/>
      <c r="B182" s="40"/>
      <c r="C182" s="39"/>
      <c r="D182" s="180" t="s">
        <v>133</v>
      </c>
      <c r="E182" s="39"/>
      <c r="F182" s="181" t="s">
        <v>296</v>
      </c>
      <c r="G182" s="39"/>
      <c r="H182" s="39"/>
      <c r="I182" s="182"/>
      <c r="J182" s="39"/>
      <c r="K182" s="39"/>
      <c r="L182" s="40"/>
      <c r="M182" s="183"/>
      <c r="N182" s="184"/>
      <c r="O182" s="73"/>
      <c r="P182" s="73"/>
      <c r="Q182" s="73"/>
      <c r="R182" s="73"/>
      <c r="S182" s="73"/>
      <c r="T182" s="74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20" t="s">
        <v>133</v>
      </c>
      <c r="AU182" s="20" t="s">
        <v>74</v>
      </c>
    </row>
    <row r="183" s="13" customFormat="1">
      <c r="A183" s="13"/>
      <c r="B183" s="187"/>
      <c r="C183" s="13"/>
      <c r="D183" s="185" t="s">
        <v>137</v>
      </c>
      <c r="E183" s="188" t="s">
        <v>3</v>
      </c>
      <c r="F183" s="189" t="s">
        <v>87</v>
      </c>
      <c r="G183" s="13"/>
      <c r="H183" s="190">
        <v>151.803</v>
      </c>
      <c r="I183" s="191"/>
      <c r="J183" s="13"/>
      <c r="K183" s="13"/>
      <c r="L183" s="187"/>
      <c r="M183" s="192"/>
      <c r="N183" s="193"/>
      <c r="O183" s="193"/>
      <c r="P183" s="193"/>
      <c r="Q183" s="193"/>
      <c r="R183" s="193"/>
      <c r="S183" s="193"/>
      <c r="T183" s="19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8" t="s">
        <v>137</v>
      </c>
      <c r="AU183" s="188" t="s">
        <v>74</v>
      </c>
      <c r="AV183" s="13" t="s">
        <v>78</v>
      </c>
      <c r="AW183" s="13" t="s">
        <v>31</v>
      </c>
      <c r="AX183" s="13" t="s">
        <v>69</v>
      </c>
      <c r="AY183" s="188" t="s">
        <v>124</v>
      </c>
    </row>
    <row r="184" s="13" customFormat="1">
      <c r="A184" s="13"/>
      <c r="B184" s="187"/>
      <c r="C184" s="13"/>
      <c r="D184" s="185" t="s">
        <v>137</v>
      </c>
      <c r="E184" s="188" t="s">
        <v>3</v>
      </c>
      <c r="F184" s="189" t="s">
        <v>91</v>
      </c>
      <c r="G184" s="13"/>
      <c r="H184" s="190">
        <v>9.077</v>
      </c>
      <c r="I184" s="191"/>
      <c r="J184" s="13"/>
      <c r="K184" s="13"/>
      <c r="L184" s="187"/>
      <c r="M184" s="192"/>
      <c r="N184" s="193"/>
      <c r="O184" s="193"/>
      <c r="P184" s="193"/>
      <c r="Q184" s="193"/>
      <c r="R184" s="193"/>
      <c r="S184" s="193"/>
      <c r="T184" s="19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88" t="s">
        <v>137</v>
      </c>
      <c r="AU184" s="188" t="s">
        <v>74</v>
      </c>
      <c r="AV184" s="13" t="s">
        <v>78</v>
      </c>
      <c r="AW184" s="13" t="s">
        <v>31</v>
      </c>
      <c r="AX184" s="13" t="s">
        <v>69</v>
      </c>
      <c r="AY184" s="188" t="s">
        <v>124</v>
      </c>
    </row>
    <row r="185" s="13" customFormat="1">
      <c r="A185" s="13"/>
      <c r="B185" s="187"/>
      <c r="C185" s="13"/>
      <c r="D185" s="185" t="s">
        <v>137</v>
      </c>
      <c r="E185" s="188" t="s">
        <v>3</v>
      </c>
      <c r="F185" s="189" t="s">
        <v>95</v>
      </c>
      <c r="G185" s="13"/>
      <c r="H185" s="190">
        <v>86.906000000000006</v>
      </c>
      <c r="I185" s="191"/>
      <c r="J185" s="13"/>
      <c r="K185" s="13"/>
      <c r="L185" s="187"/>
      <c r="M185" s="192"/>
      <c r="N185" s="193"/>
      <c r="O185" s="193"/>
      <c r="P185" s="193"/>
      <c r="Q185" s="193"/>
      <c r="R185" s="193"/>
      <c r="S185" s="193"/>
      <c r="T185" s="19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8" t="s">
        <v>137</v>
      </c>
      <c r="AU185" s="188" t="s">
        <v>74</v>
      </c>
      <c r="AV185" s="13" t="s">
        <v>78</v>
      </c>
      <c r="AW185" s="13" t="s">
        <v>31</v>
      </c>
      <c r="AX185" s="13" t="s">
        <v>69</v>
      </c>
      <c r="AY185" s="188" t="s">
        <v>124</v>
      </c>
    </row>
    <row r="186" s="14" customFormat="1">
      <c r="A186" s="14"/>
      <c r="B186" s="195"/>
      <c r="C186" s="14"/>
      <c r="D186" s="185" t="s">
        <v>137</v>
      </c>
      <c r="E186" s="196" t="s">
        <v>3</v>
      </c>
      <c r="F186" s="197" t="s">
        <v>156</v>
      </c>
      <c r="G186" s="14"/>
      <c r="H186" s="198">
        <v>247.786</v>
      </c>
      <c r="I186" s="199"/>
      <c r="J186" s="14"/>
      <c r="K186" s="14"/>
      <c r="L186" s="195"/>
      <c r="M186" s="200"/>
      <c r="N186" s="201"/>
      <c r="O186" s="201"/>
      <c r="P186" s="201"/>
      <c r="Q186" s="201"/>
      <c r="R186" s="201"/>
      <c r="S186" s="201"/>
      <c r="T186" s="20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196" t="s">
        <v>137</v>
      </c>
      <c r="AU186" s="196" t="s">
        <v>74</v>
      </c>
      <c r="AV186" s="14" t="s">
        <v>149</v>
      </c>
      <c r="AW186" s="14" t="s">
        <v>31</v>
      </c>
      <c r="AX186" s="14" t="s">
        <v>74</v>
      </c>
      <c r="AY186" s="196" t="s">
        <v>124</v>
      </c>
    </row>
    <row r="187" s="2" customFormat="1" ht="49.05" customHeight="1">
      <c r="A187" s="39"/>
      <c r="B187" s="166"/>
      <c r="C187" s="167" t="s">
        <v>297</v>
      </c>
      <c r="D187" s="167" t="s">
        <v>127</v>
      </c>
      <c r="E187" s="168" t="s">
        <v>298</v>
      </c>
      <c r="F187" s="169" t="s">
        <v>299</v>
      </c>
      <c r="G187" s="170" t="s">
        <v>300</v>
      </c>
      <c r="H187" s="171">
        <v>1</v>
      </c>
      <c r="I187" s="172"/>
      <c r="J187" s="173">
        <f>ROUND(I187*H187,2)</f>
        <v>0</v>
      </c>
      <c r="K187" s="169" t="s">
        <v>196</v>
      </c>
      <c r="L187" s="40"/>
      <c r="M187" s="174" t="s">
        <v>3</v>
      </c>
      <c r="N187" s="175" t="s">
        <v>40</v>
      </c>
      <c r="O187" s="73"/>
      <c r="P187" s="176">
        <f>O187*H187</f>
        <v>0</v>
      </c>
      <c r="Q187" s="176">
        <v>0</v>
      </c>
      <c r="R187" s="176">
        <f>Q187*H187</f>
        <v>0</v>
      </c>
      <c r="S187" s="176">
        <v>0</v>
      </c>
      <c r="T187" s="177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178" t="s">
        <v>149</v>
      </c>
      <c r="AT187" s="178" t="s">
        <v>127</v>
      </c>
      <c r="AU187" s="178" t="s">
        <v>74</v>
      </c>
      <c r="AY187" s="20" t="s">
        <v>124</v>
      </c>
      <c r="BE187" s="179">
        <f>IF(N187="základní",J187,0)</f>
        <v>0</v>
      </c>
      <c r="BF187" s="179">
        <f>IF(N187="snížená",J187,0)</f>
        <v>0</v>
      </c>
      <c r="BG187" s="179">
        <f>IF(N187="zákl. přenesená",J187,0)</f>
        <v>0</v>
      </c>
      <c r="BH187" s="179">
        <f>IF(N187="sníž. přenesená",J187,0)</f>
        <v>0</v>
      </c>
      <c r="BI187" s="179">
        <f>IF(N187="nulová",J187,0)</f>
        <v>0</v>
      </c>
      <c r="BJ187" s="20" t="s">
        <v>74</v>
      </c>
      <c r="BK187" s="179">
        <f>ROUND(I187*H187,2)</f>
        <v>0</v>
      </c>
      <c r="BL187" s="20" t="s">
        <v>149</v>
      </c>
      <c r="BM187" s="178" t="s">
        <v>301</v>
      </c>
    </row>
    <row r="188" s="2" customFormat="1" ht="16.5" customHeight="1">
      <c r="A188" s="39"/>
      <c r="B188" s="166"/>
      <c r="C188" s="167" t="s">
        <v>302</v>
      </c>
      <c r="D188" s="167" t="s">
        <v>127</v>
      </c>
      <c r="E188" s="168" t="s">
        <v>303</v>
      </c>
      <c r="F188" s="169" t="s">
        <v>304</v>
      </c>
      <c r="G188" s="170" t="s">
        <v>89</v>
      </c>
      <c r="H188" s="171">
        <v>151.803</v>
      </c>
      <c r="I188" s="172"/>
      <c r="J188" s="173">
        <f>ROUND(I188*H188,2)</f>
        <v>0</v>
      </c>
      <c r="K188" s="169" t="s">
        <v>196</v>
      </c>
      <c r="L188" s="40"/>
      <c r="M188" s="174" t="s">
        <v>3</v>
      </c>
      <c r="N188" s="175" t="s">
        <v>40</v>
      </c>
      <c r="O188" s="73"/>
      <c r="P188" s="176">
        <f>O188*H188</f>
        <v>0</v>
      </c>
      <c r="Q188" s="176">
        <v>0</v>
      </c>
      <c r="R188" s="176">
        <f>Q188*H188</f>
        <v>0</v>
      </c>
      <c r="S188" s="176">
        <v>0</v>
      </c>
      <c r="T188" s="17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178" t="s">
        <v>149</v>
      </c>
      <c r="AT188" s="178" t="s">
        <v>127</v>
      </c>
      <c r="AU188" s="178" t="s">
        <v>74</v>
      </c>
      <c r="AY188" s="20" t="s">
        <v>124</v>
      </c>
      <c r="BE188" s="179">
        <f>IF(N188="základní",J188,0)</f>
        <v>0</v>
      </c>
      <c r="BF188" s="179">
        <f>IF(N188="snížená",J188,0)</f>
        <v>0</v>
      </c>
      <c r="BG188" s="179">
        <f>IF(N188="zákl. přenesená",J188,0)</f>
        <v>0</v>
      </c>
      <c r="BH188" s="179">
        <f>IF(N188="sníž. přenesená",J188,0)</f>
        <v>0</v>
      </c>
      <c r="BI188" s="179">
        <f>IF(N188="nulová",J188,0)</f>
        <v>0</v>
      </c>
      <c r="BJ188" s="20" t="s">
        <v>74</v>
      </c>
      <c r="BK188" s="179">
        <f>ROUND(I188*H188,2)</f>
        <v>0</v>
      </c>
      <c r="BL188" s="20" t="s">
        <v>149</v>
      </c>
      <c r="BM188" s="178" t="s">
        <v>305</v>
      </c>
    </row>
    <row r="189" s="13" customFormat="1">
      <c r="A189" s="13"/>
      <c r="B189" s="187"/>
      <c r="C189" s="13"/>
      <c r="D189" s="185" t="s">
        <v>137</v>
      </c>
      <c r="E189" s="188" t="s">
        <v>3</v>
      </c>
      <c r="F189" s="189" t="s">
        <v>87</v>
      </c>
      <c r="G189" s="13"/>
      <c r="H189" s="190">
        <v>151.803</v>
      </c>
      <c r="I189" s="191"/>
      <c r="J189" s="13"/>
      <c r="K189" s="13"/>
      <c r="L189" s="187"/>
      <c r="M189" s="192"/>
      <c r="N189" s="193"/>
      <c r="O189" s="193"/>
      <c r="P189" s="193"/>
      <c r="Q189" s="193"/>
      <c r="R189" s="193"/>
      <c r="S189" s="193"/>
      <c r="T189" s="19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8" t="s">
        <v>137</v>
      </c>
      <c r="AU189" s="188" t="s">
        <v>74</v>
      </c>
      <c r="AV189" s="13" t="s">
        <v>78</v>
      </c>
      <c r="AW189" s="13" t="s">
        <v>31</v>
      </c>
      <c r="AX189" s="13" t="s">
        <v>74</v>
      </c>
      <c r="AY189" s="188" t="s">
        <v>124</v>
      </c>
    </row>
    <row r="190" s="2" customFormat="1" ht="16.5" customHeight="1">
      <c r="A190" s="39"/>
      <c r="B190" s="166"/>
      <c r="C190" s="167" t="s">
        <v>306</v>
      </c>
      <c r="D190" s="167" t="s">
        <v>127</v>
      </c>
      <c r="E190" s="168" t="s">
        <v>307</v>
      </c>
      <c r="F190" s="169" t="s">
        <v>308</v>
      </c>
      <c r="G190" s="170" t="s">
        <v>300</v>
      </c>
      <c r="H190" s="171">
        <v>1</v>
      </c>
      <c r="I190" s="172"/>
      <c r="J190" s="173">
        <f>ROUND(I190*H190,2)</f>
        <v>0</v>
      </c>
      <c r="K190" s="169" t="s">
        <v>196</v>
      </c>
      <c r="L190" s="40"/>
      <c r="M190" s="210" t="s">
        <v>3</v>
      </c>
      <c r="N190" s="211" t="s">
        <v>40</v>
      </c>
      <c r="O190" s="212"/>
      <c r="P190" s="213">
        <f>O190*H190</f>
        <v>0</v>
      </c>
      <c r="Q190" s="213">
        <v>0</v>
      </c>
      <c r="R190" s="213">
        <f>Q190*H190</f>
        <v>0</v>
      </c>
      <c r="S190" s="213">
        <v>0</v>
      </c>
      <c r="T190" s="214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178" t="s">
        <v>149</v>
      </c>
      <c r="AT190" s="178" t="s">
        <v>127</v>
      </c>
      <c r="AU190" s="178" t="s">
        <v>74</v>
      </c>
      <c r="AY190" s="20" t="s">
        <v>124</v>
      </c>
      <c r="BE190" s="179">
        <f>IF(N190="základní",J190,0)</f>
        <v>0</v>
      </c>
      <c r="BF190" s="179">
        <f>IF(N190="snížená",J190,0)</f>
        <v>0</v>
      </c>
      <c r="BG190" s="179">
        <f>IF(N190="zákl. přenesená",J190,0)</f>
        <v>0</v>
      </c>
      <c r="BH190" s="179">
        <f>IF(N190="sníž. přenesená",J190,0)</f>
        <v>0</v>
      </c>
      <c r="BI190" s="179">
        <f>IF(N190="nulová",J190,0)</f>
        <v>0</v>
      </c>
      <c r="BJ190" s="20" t="s">
        <v>74</v>
      </c>
      <c r="BK190" s="179">
        <f>ROUND(I190*H190,2)</f>
        <v>0</v>
      </c>
      <c r="BL190" s="20" t="s">
        <v>149</v>
      </c>
      <c r="BM190" s="178" t="s">
        <v>309</v>
      </c>
    </row>
    <row r="191" s="2" customFormat="1" ht="6.96" customHeight="1">
      <c r="A191" s="39"/>
      <c r="B191" s="56"/>
      <c r="C191" s="57"/>
      <c r="D191" s="57"/>
      <c r="E191" s="57"/>
      <c r="F191" s="57"/>
      <c r="G191" s="57"/>
      <c r="H191" s="57"/>
      <c r="I191" s="57"/>
      <c r="J191" s="57"/>
      <c r="K191" s="57"/>
      <c r="L191" s="40"/>
      <c r="M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</row>
  </sheetData>
  <autoFilter ref="C84:K190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5_01/765111807"/>
    <hyperlink ref="F93" r:id="rId2" display="https://podminky.urs.cz/item/CS_URS_2025_01/765111867"/>
    <hyperlink ref="F96" r:id="rId3" display="https://podminky.urs.cz/item/CS_URS_2025_01/762342811"/>
    <hyperlink ref="F99" r:id="rId4" display="https://podminky.urs.cz/item/CS_URS_2025_01/762342813"/>
    <hyperlink ref="F104" r:id="rId5" display="https://podminky.urs.cz/item/CS_URS_2025_01/762341811"/>
    <hyperlink ref="F110" r:id="rId6" display="https://podminky.urs.cz/item/CS_URS_2025_01/765191901"/>
    <hyperlink ref="F115" r:id="rId7" display="https://podminky.urs.cz/item/CS_URS_2025_01/713151821"/>
    <hyperlink ref="F120" r:id="rId8" display="https://podminky.urs.cz/item/CS_URS_2025_01/765192811"/>
    <hyperlink ref="F122" r:id="rId9" display="https://podminky.urs.cz/item/CS_URS_2025_01/766674810"/>
    <hyperlink ref="F124" r:id="rId10" display="https://podminky.urs.cz/item/CS_URS_2025_01/712340832"/>
    <hyperlink ref="F133" r:id="rId11" display="https://podminky.urs.cz/item/CS_URS_2025_01/762361810"/>
    <hyperlink ref="F137" r:id="rId12" display="https://podminky.urs.cz/item/CS_URS_2025_01/762343811"/>
    <hyperlink ref="F141" r:id="rId13" display="https://podminky.urs.cz/item/CS_URS_2025_01/764002841"/>
    <hyperlink ref="F143" r:id="rId14" display="https://podminky.urs.cz/item/CS_URS_2025_01/764002801"/>
    <hyperlink ref="F146" r:id="rId15" display="https://podminky.urs.cz/item/CS_URS_2025_01/764004801"/>
    <hyperlink ref="F149" r:id="rId16" display="https://podminky.urs.cz/item/CS_URS_2025_01/764004861"/>
    <hyperlink ref="F152" r:id="rId17" display="https://podminky.urs.cz/item/CS_URS_2025_01/764002833"/>
    <hyperlink ref="F155" r:id="rId18" display="https://podminky.urs.cz/item/CS_URS_2025_01/763231821"/>
    <hyperlink ref="F162" r:id="rId19" display="https://podminky.urs.cz/item/CS_URS_2025_01/HZS1292"/>
    <hyperlink ref="F166" r:id="rId20" display="https://podminky.urs.cz/item/CS_URS_2025_01/997013152"/>
    <hyperlink ref="F168" r:id="rId21" display="https://podminky.urs.cz/item/CS_URS_2025_01/997013501"/>
    <hyperlink ref="F170" r:id="rId22" display="https://podminky.urs.cz/item/CS_URS_2025_01/997013509"/>
    <hyperlink ref="F173" r:id="rId23" display="https://podminky.urs.cz/item/CS_URS_2025_01/997013631"/>
    <hyperlink ref="F176" r:id="rId24" display="https://podminky.urs.cz/item/CS_URS_2025_01/997013814"/>
    <hyperlink ref="F178" r:id="rId25" display="https://podminky.urs.cz/item/CS_URS_2025_01/997013811"/>
    <hyperlink ref="F182" r:id="rId26" display="https://podminky.urs.cz/item/CS_URS_2025_01/7651920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80</v>
      </c>
      <c r="AZ2" s="115" t="s">
        <v>310</v>
      </c>
      <c r="BA2" s="115" t="s">
        <v>311</v>
      </c>
      <c r="BB2" s="115" t="s">
        <v>89</v>
      </c>
      <c r="BC2" s="115" t="s">
        <v>312</v>
      </c>
      <c r="BD2" s="115" t="s">
        <v>81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78</v>
      </c>
      <c r="AZ3" s="115" t="s">
        <v>313</v>
      </c>
      <c r="BA3" s="115" t="s">
        <v>314</v>
      </c>
      <c r="BB3" s="115" t="s">
        <v>89</v>
      </c>
      <c r="BC3" s="115" t="s">
        <v>315</v>
      </c>
      <c r="BD3" s="115" t="s">
        <v>81</v>
      </c>
    </row>
    <row r="4" s="1" customFormat="1" ht="24.96" customHeight="1">
      <c r="B4" s="23"/>
      <c r="D4" s="24" t="s">
        <v>94</v>
      </c>
      <c r="L4" s="23"/>
      <c r="M4" s="116" t="s">
        <v>11</v>
      </c>
      <c r="AT4" s="20" t="s">
        <v>4</v>
      </c>
      <c r="AZ4" s="115" t="s">
        <v>316</v>
      </c>
      <c r="BA4" s="115" t="s">
        <v>317</v>
      </c>
      <c r="BB4" s="115" t="s">
        <v>318</v>
      </c>
      <c r="BC4" s="115" t="s">
        <v>319</v>
      </c>
      <c r="BD4" s="115" t="s">
        <v>81</v>
      </c>
    </row>
    <row r="5" s="1" customFormat="1" ht="6.96" customHeight="1">
      <c r="B5" s="23"/>
      <c r="L5" s="23"/>
      <c r="AZ5" s="115" t="s">
        <v>320</v>
      </c>
      <c r="BA5" s="115" t="s">
        <v>321</v>
      </c>
      <c r="BB5" s="115" t="s">
        <v>89</v>
      </c>
      <c r="BC5" s="115" t="s">
        <v>322</v>
      </c>
      <c r="BD5" s="115" t="s">
        <v>81</v>
      </c>
    </row>
    <row r="6" s="1" customFormat="1" ht="12" customHeight="1">
      <c r="B6" s="23"/>
      <c r="D6" s="33" t="s">
        <v>17</v>
      </c>
      <c r="L6" s="23"/>
      <c r="AZ6" s="115" t="s">
        <v>323</v>
      </c>
      <c r="BA6" s="115" t="s">
        <v>324</v>
      </c>
      <c r="BB6" s="115" t="s">
        <v>318</v>
      </c>
      <c r="BC6" s="115" t="s">
        <v>325</v>
      </c>
      <c r="BD6" s="115" t="s">
        <v>81</v>
      </c>
    </row>
    <row r="7" s="1" customFormat="1" ht="16.5" customHeight="1">
      <c r="B7" s="23"/>
      <c r="E7" s="117" t="str">
        <f>'Rekapitulace stavby'!K6</f>
        <v>Rekonstrukce střechy Ekocentrum Lipka</v>
      </c>
      <c r="F7" s="33"/>
      <c r="G7" s="33"/>
      <c r="H7" s="33"/>
      <c r="L7" s="23"/>
      <c r="AZ7" s="115" t="s">
        <v>326</v>
      </c>
      <c r="BA7" s="115" t="s">
        <v>327</v>
      </c>
      <c r="BB7" s="115" t="s">
        <v>89</v>
      </c>
      <c r="BC7" s="115" t="s">
        <v>328</v>
      </c>
      <c r="BD7" s="115" t="s">
        <v>81</v>
      </c>
    </row>
    <row r="8" s="2" customFormat="1" ht="12" customHeight="1">
      <c r="A8" s="39"/>
      <c r="B8" s="40"/>
      <c r="C8" s="39"/>
      <c r="D8" s="33" t="s">
        <v>97</v>
      </c>
      <c r="E8" s="39"/>
      <c r="F8" s="39"/>
      <c r="G8" s="39"/>
      <c r="H8" s="39"/>
      <c r="I8" s="39"/>
      <c r="J8" s="39"/>
      <c r="K8" s="39"/>
      <c r="L8" s="118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15" t="s">
        <v>329</v>
      </c>
      <c r="BA8" s="115" t="s">
        <v>330</v>
      </c>
      <c r="BB8" s="115" t="s">
        <v>89</v>
      </c>
      <c r="BC8" s="115" t="s">
        <v>331</v>
      </c>
      <c r="BD8" s="115" t="s">
        <v>81</v>
      </c>
    </row>
    <row r="9" s="2" customFormat="1" ht="16.5" customHeight="1">
      <c r="A9" s="39"/>
      <c r="B9" s="40"/>
      <c r="C9" s="39"/>
      <c r="D9" s="39"/>
      <c r="E9" s="63" t="s">
        <v>332</v>
      </c>
      <c r="F9" s="39"/>
      <c r="G9" s="39"/>
      <c r="H9" s="39"/>
      <c r="I9" s="39"/>
      <c r="J9" s="39"/>
      <c r="K9" s="39"/>
      <c r="L9" s="118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15" t="s">
        <v>333</v>
      </c>
      <c r="BA9" s="115" t="s">
        <v>334</v>
      </c>
      <c r="BB9" s="115" t="s">
        <v>318</v>
      </c>
      <c r="BC9" s="115" t="s">
        <v>335</v>
      </c>
      <c r="BD9" s="115" t="s">
        <v>81</v>
      </c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8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15" t="s">
        <v>336</v>
      </c>
      <c r="BA10" s="115" t="s">
        <v>22</v>
      </c>
      <c r="BB10" s="115" t="s">
        <v>89</v>
      </c>
      <c r="BC10" s="115" t="s">
        <v>337</v>
      </c>
      <c r="BD10" s="115" t="s">
        <v>81</v>
      </c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8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115" t="s">
        <v>338</v>
      </c>
      <c r="BA11" s="115" t="s">
        <v>339</v>
      </c>
      <c r="BB11" s="115" t="s">
        <v>318</v>
      </c>
      <c r="BC11" s="115" t="s">
        <v>340</v>
      </c>
      <c r="BD11" s="115" t="s">
        <v>81</v>
      </c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22</v>
      </c>
      <c r="G12" s="39"/>
      <c r="H12" s="39"/>
      <c r="I12" s="33" t="s">
        <v>23</v>
      </c>
      <c r="J12" s="65" t="str">
        <f>'Rekapitulace stavby'!AN8</f>
        <v>1. 3. 2025</v>
      </c>
      <c r="K12" s="39"/>
      <c r="L12" s="11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/>
      </c>
      <c r="K14" s="39"/>
      <c r="L14" s="11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 xml:space="preserve"> </v>
      </c>
      <c r="F15" s="39"/>
      <c r="G15" s="39"/>
      <c r="H15" s="39"/>
      <c r="I15" s="33" t="s">
        <v>27</v>
      </c>
      <c r="J15" s="28" t="str">
        <f>IF('Rekapitulace stavby'!AN11="","",'Rekapitulace stavby'!AN11)</f>
        <v/>
      </c>
      <c r="K15" s="39"/>
      <c r="L15" s="118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8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28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8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27</v>
      </c>
      <c r="J18" s="34" t="str">
        <f>'Rekapitulace stavby'!AN14</f>
        <v>Vyplň údaj</v>
      </c>
      <c r="K18" s="39"/>
      <c r="L18" s="11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8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30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/>
      </c>
      <c r="K20" s="39"/>
      <c r="L20" s="118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 xml:space="preserve"> </v>
      </c>
      <c r="F21" s="39"/>
      <c r="G21" s="39"/>
      <c r="H21" s="39"/>
      <c r="I21" s="33" t="s">
        <v>27</v>
      </c>
      <c r="J21" s="28" t="str">
        <f>IF('Rekapitulace stavby'!AN17="","",'Rekapitulace stavby'!AN17)</f>
        <v/>
      </c>
      <c r="K21" s="39"/>
      <c r="L21" s="11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8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32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/>
      </c>
      <c r="K23" s="39"/>
      <c r="L23" s="118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 xml:space="preserve"> </v>
      </c>
      <c r="F24" s="39"/>
      <c r="G24" s="39"/>
      <c r="H24" s="39"/>
      <c r="I24" s="33" t="s">
        <v>27</v>
      </c>
      <c r="J24" s="28" t="str">
        <f>IF('Rekapitulace stavby'!AN20="","",'Rekapitulace stavby'!AN20)</f>
        <v/>
      </c>
      <c r="K24" s="39"/>
      <c r="L24" s="118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33</v>
      </c>
      <c r="E26" s="39"/>
      <c r="F26" s="39"/>
      <c r="G26" s="39"/>
      <c r="H26" s="39"/>
      <c r="I26" s="39"/>
      <c r="J26" s="39"/>
      <c r="K26" s="39"/>
      <c r="L26" s="118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9"/>
      <c r="B27" s="120"/>
      <c r="C27" s="119"/>
      <c r="D27" s="119"/>
      <c r="E27" s="37" t="s">
        <v>3</v>
      </c>
      <c r="F27" s="37"/>
      <c r="G27" s="37"/>
      <c r="H27" s="37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2" t="s">
        <v>35</v>
      </c>
      <c r="E30" s="39"/>
      <c r="F30" s="39"/>
      <c r="G30" s="39"/>
      <c r="H30" s="39"/>
      <c r="I30" s="39"/>
      <c r="J30" s="91">
        <f>ROUND(J107, 2)</f>
        <v>0</v>
      </c>
      <c r="K30" s="39"/>
      <c r="L30" s="118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8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37</v>
      </c>
      <c r="G32" s="39"/>
      <c r="H32" s="39"/>
      <c r="I32" s="44" t="s">
        <v>36</v>
      </c>
      <c r="J32" s="44" t="s">
        <v>38</v>
      </c>
      <c r="K32" s="39"/>
      <c r="L32" s="118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3" t="s">
        <v>39</v>
      </c>
      <c r="E33" s="33" t="s">
        <v>40</v>
      </c>
      <c r="F33" s="124">
        <f>ROUND((SUM(BE107:BE562)),  2)</f>
        <v>0</v>
      </c>
      <c r="G33" s="39"/>
      <c r="H33" s="39"/>
      <c r="I33" s="125">
        <v>0.20999999999999999</v>
      </c>
      <c r="J33" s="124">
        <f>ROUND(((SUM(BE107:BE562))*I33),  2)</f>
        <v>0</v>
      </c>
      <c r="K33" s="39"/>
      <c r="L33" s="118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41</v>
      </c>
      <c r="F34" s="124">
        <f>ROUND((SUM(BF107:BF562)),  2)</f>
        <v>0</v>
      </c>
      <c r="G34" s="39"/>
      <c r="H34" s="39"/>
      <c r="I34" s="125">
        <v>0.12</v>
      </c>
      <c r="J34" s="124">
        <f>ROUND(((SUM(BF107:BF562))*I34),  2)</f>
        <v>0</v>
      </c>
      <c r="K34" s="39"/>
      <c r="L34" s="118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42</v>
      </c>
      <c r="F35" s="124">
        <f>ROUND((SUM(BG107:BG562)),  2)</f>
        <v>0</v>
      </c>
      <c r="G35" s="39"/>
      <c r="H35" s="39"/>
      <c r="I35" s="125">
        <v>0.20999999999999999</v>
      </c>
      <c r="J35" s="124">
        <f>0</f>
        <v>0</v>
      </c>
      <c r="K35" s="39"/>
      <c r="L35" s="118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43</v>
      </c>
      <c r="F36" s="124">
        <f>ROUND((SUM(BH107:BH562)),  2)</f>
        <v>0</v>
      </c>
      <c r="G36" s="39"/>
      <c r="H36" s="39"/>
      <c r="I36" s="125">
        <v>0.12</v>
      </c>
      <c r="J36" s="124">
        <f>0</f>
        <v>0</v>
      </c>
      <c r="K36" s="39"/>
      <c r="L36" s="118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44</v>
      </c>
      <c r="F37" s="124">
        <f>ROUND((SUM(BI107:BI562)),  2)</f>
        <v>0</v>
      </c>
      <c r="G37" s="39"/>
      <c r="H37" s="39"/>
      <c r="I37" s="125">
        <v>0</v>
      </c>
      <c r="J37" s="124">
        <f>0</f>
        <v>0</v>
      </c>
      <c r="K37" s="39"/>
      <c r="L37" s="118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6"/>
      <c r="D39" s="127" t="s">
        <v>45</v>
      </c>
      <c r="E39" s="77"/>
      <c r="F39" s="77"/>
      <c r="G39" s="128" t="s">
        <v>46</v>
      </c>
      <c r="H39" s="129" t="s">
        <v>47</v>
      </c>
      <c r="I39" s="77"/>
      <c r="J39" s="130">
        <f>SUM(J30:J37)</f>
        <v>0</v>
      </c>
      <c r="K39" s="131"/>
      <c r="L39" s="118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99</v>
      </c>
      <c r="D45" s="39"/>
      <c r="E45" s="39"/>
      <c r="F45" s="39"/>
      <c r="G45" s="39"/>
      <c r="H45" s="39"/>
      <c r="I45" s="39"/>
      <c r="J45" s="39"/>
      <c r="K45" s="39"/>
      <c r="L45" s="118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8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7" t="str">
        <f>E7</f>
        <v>Rekonstrukce střechy Ekocentrum Lipka</v>
      </c>
      <c r="F48" s="33"/>
      <c r="G48" s="33"/>
      <c r="H48" s="33"/>
      <c r="I48" s="39"/>
      <c r="J48" s="39"/>
      <c r="K48" s="39"/>
      <c r="L48" s="118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97</v>
      </c>
      <c r="D49" s="39"/>
      <c r="E49" s="39"/>
      <c r="F49" s="39"/>
      <c r="G49" s="39"/>
      <c r="H49" s="39"/>
      <c r="I49" s="39"/>
      <c r="J49" s="39"/>
      <c r="K49" s="39"/>
      <c r="L49" s="118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2 - Nová konstrukce střechy</v>
      </c>
      <c r="F50" s="39"/>
      <c r="G50" s="39"/>
      <c r="H50" s="39"/>
      <c r="I50" s="39"/>
      <c r="J50" s="39"/>
      <c r="K50" s="39"/>
      <c r="L50" s="118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8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1. 3. 2025</v>
      </c>
      <c r="K52" s="39"/>
      <c r="L52" s="118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8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 xml:space="preserve"> </v>
      </c>
      <c r="G54" s="39"/>
      <c r="H54" s="39"/>
      <c r="I54" s="33" t="s">
        <v>30</v>
      </c>
      <c r="J54" s="37" t="str">
        <f>E21</f>
        <v xml:space="preserve"> </v>
      </c>
      <c r="K54" s="39"/>
      <c r="L54" s="118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28</v>
      </c>
      <c r="D55" s="39"/>
      <c r="E55" s="39"/>
      <c r="F55" s="28" t="str">
        <f>IF(E18="","",E18)</f>
        <v>Vyplň údaj</v>
      </c>
      <c r="G55" s="39"/>
      <c r="H55" s="39"/>
      <c r="I55" s="33" t="s">
        <v>32</v>
      </c>
      <c r="J55" s="37" t="str">
        <f>E24</f>
        <v xml:space="preserve"> </v>
      </c>
      <c r="K55" s="39"/>
      <c r="L55" s="118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8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2" t="s">
        <v>100</v>
      </c>
      <c r="D57" s="126"/>
      <c r="E57" s="126"/>
      <c r="F57" s="126"/>
      <c r="G57" s="126"/>
      <c r="H57" s="126"/>
      <c r="I57" s="126"/>
      <c r="J57" s="133" t="s">
        <v>101</v>
      </c>
      <c r="K57" s="126"/>
      <c r="L57" s="118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8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4" t="s">
        <v>67</v>
      </c>
      <c r="D59" s="39"/>
      <c r="E59" s="39"/>
      <c r="F59" s="39"/>
      <c r="G59" s="39"/>
      <c r="H59" s="39"/>
      <c r="I59" s="39"/>
      <c r="J59" s="91">
        <f>J107</f>
        <v>0</v>
      </c>
      <c r="K59" s="39"/>
      <c r="L59" s="118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102</v>
      </c>
    </row>
    <row r="60" s="9" customFormat="1" ht="24.96" customHeight="1">
      <c r="A60" s="9"/>
      <c r="B60" s="135"/>
      <c r="C60" s="9"/>
      <c r="D60" s="136" t="s">
        <v>103</v>
      </c>
      <c r="E60" s="137"/>
      <c r="F60" s="137"/>
      <c r="G60" s="137"/>
      <c r="H60" s="137"/>
      <c r="I60" s="137"/>
      <c r="J60" s="138">
        <f>J108</f>
        <v>0</v>
      </c>
      <c r="K60" s="9"/>
      <c r="L60" s="13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9"/>
      <c r="C61" s="10"/>
      <c r="D61" s="140" t="s">
        <v>341</v>
      </c>
      <c r="E61" s="141"/>
      <c r="F61" s="141"/>
      <c r="G61" s="141"/>
      <c r="H61" s="141"/>
      <c r="I61" s="141"/>
      <c r="J61" s="142">
        <f>J109</f>
        <v>0</v>
      </c>
      <c r="K61" s="10"/>
      <c r="L61" s="13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9"/>
      <c r="C62" s="10"/>
      <c r="D62" s="140" t="s">
        <v>342</v>
      </c>
      <c r="E62" s="141"/>
      <c r="F62" s="141"/>
      <c r="G62" s="141"/>
      <c r="H62" s="141"/>
      <c r="I62" s="141"/>
      <c r="J62" s="142">
        <f>J115</f>
        <v>0</v>
      </c>
      <c r="K62" s="10"/>
      <c r="L62" s="13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9"/>
      <c r="C63" s="10"/>
      <c r="D63" s="140" t="s">
        <v>343</v>
      </c>
      <c r="E63" s="141"/>
      <c r="F63" s="141"/>
      <c r="G63" s="141"/>
      <c r="H63" s="141"/>
      <c r="I63" s="141"/>
      <c r="J63" s="142">
        <f>J133</f>
        <v>0</v>
      </c>
      <c r="K63" s="10"/>
      <c r="L63" s="13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35"/>
      <c r="C64" s="9"/>
      <c r="D64" s="136" t="s">
        <v>344</v>
      </c>
      <c r="E64" s="137"/>
      <c r="F64" s="137"/>
      <c r="G64" s="137"/>
      <c r="H64" s="137"/>
      <c r="I64" s="137"/>
      <c r="J64" s="138">
        <f>J136</f>
        <v>0</v>
      </c>
      <c r="K64" s="9"/>
      <c r="L64" s="135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39"/>
      <c r="C65" s="10"/>
      <c r="D65" s="140" t="s">
        <v>345</v>
      </c>
      <c r="E65" s="141"/>
      <c r="F65" s="141"/>
      <c r="G65" s="141"/>
      <c r="H65" s="141"/>
      <c r="I65" s="141"/>
      <c r="J65" s="142">
        <f>J137</f>
        <v>0</v>
      </c>
      <c r="K65" s="10"/>
      <c r="L65" s="13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39"/>
      <c r="C66" s="10"/>
      <c r="D66" s="140" t="s">
        <v>346</v>
      </c>
      <c r="E66" s="141"/>
      <c r="F66" s="141"/>
      <c r="G66" s="141"/>
      <c r="H66" s="141"/>
      <c r="I66" s="141"/>
      <c r="J66" s="142">
        <f>J140</f>
        <v>0</v>
      </c>
      <c r="K66" s="10"/>
      <c r="L66" s="13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39"/>
      <c r="C67" s="10"/>
      <c r="D67" s="140" t="s">
        <v>347</v>
      </c>
      <c r="E67" s="141"/>
      <c r="F67" s="141"/>
      <c r="G67" s="141"/>
      <c r="H67" s="141"/>
      <c r="I67" s="141"/>
      <c r="J67" s="142">
        <f>J182</f>
        <v>0</v>
      </c>
      <c r="K67" s="10"/>
      <c r="L67" s="13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39"/>
      <c r="C68" s="10"/>
      <c r="D68" s="140" t="s">
        <v>348</v>
      </c>
      <c r="E68" s="141"/>
      <c r="F68" s="141"/>
      <c r="G68" s="141"/>
      <c r="H68" s="141"/>
      <c r="I68" s="141"/>
      <c r="J68" s="142">
        <f>J202</f>
        <v>0</v>
      </c>
      <c r="K68" s="10"/>
      <c r="L68" s="13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39"/>
      <c r="C69" s="10"/>
      <c r="D69" s="140" t="s">
        <v>349</v>
      </c>
      <c r="E69" s="141"/>
      <c r="F69" s="141"/>
      <c r="G69" s="141"/>
      <c r="H69" s="141"/>
      <c r="I69" s="141"/>
      <c r="J69" s="142">
        <f>J236</f>
        <v>0</v>
      </c>
      <c r="K69" s="10"/>
      <c r="L69" s="13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39"/>
      <c r="C70" s="10"/>
      <c r="D70" s="140" t="s">
        <v>350</v>
      </c>
      <c r="E70" s="141"/>
      <c r="F70" s="141"/>
      <c r="G70" s="141"/>
      <c r="H70" s="141"/>
      <c r="I70" s="141"/>
      <c r="J70" s="142">
        <f>J257</f>
        <v>0</v>
      </c>
      <c r="K70" s="10"/>
      <c r="L70" s="13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4.88" customHeight="1">
      <c r="A71" s="10"/>
      <c r="B71" s="139"/>
      <c r="C71" s="10"/>
      <c r="D71" s="140" t="s">
        <v>351</v>
      </c>
      <c r="E71" s="141"/>
      <c r="F71" s="141"/>
      <c r="G71" s="141"/>
      <c r="H71" s="141"/>
      <c r="I71" s="141"/>
      <c r="J71" s="142">
        <f>J260</f>
        <v>0</v>
      </c>
      <c r="K71" s="10"/>
      <c r="L71" s="13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4.88" customHeight="1">
      <c r="A72" s="10"/>
      <c r="B72" s="139"/>
      <c r="C72" s="10"/>
      <c r="D72" s="140" t="s">
        <v>352</v>
      </c>
      <c r="E72" s="141"/>
      <c r="F72" s="141"/>
      <c r="G72" s="141"/>
      <c r="H72" s="141"/>
      <c r="I72" s="141"/>
      <c r="J72" s="142">
        <f>J269</f>
        <v>0</v>
      </c>
      <c r="K72" s="10"/>
      <c r="L72" s="13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39"/>
      <c r="C73" s="10"/>
      <c r="D73" s="140" t="s">
        <v>353</v>
      </c>
      <c r="E73" s="141"/>
      <c r="F73" s="141"/>
      <c r="G73" s="141"/>
      <c r="H73" s="141"/>
      <c r="I73" s="141"/>
      <c r="J73" s="142">
        <f>J278</f>
        <v>0</v>
      </c>
      <c r="K73" s="10"/>
      <c r="L73" s="13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4.88" customHeight="1">
      <c r="A74" s="10"/>
      <c r="B74" s="139"/>
      <c r="C74" s="10"/>
      <c r="D74" s="140" t="s">
        <v>354</v>
      </c>
      <c r="E74" s="141"/>
      <c r="F74" s="141"/>
      <c r="G74" s="141"/>
      <c r="H74" s="141"/>
      <c r="I74" s="141"/>
      <c r="J74" s="142">
        <f>J289</f>
        <v>0</v>
      </c>
      <c r="K74" s="10"/>
      <c r="L74" s="13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4.88" customHeight="1">
      <c r="A75" s="10"/>
      <c r="B75" s="139"/>
      <c r="C75" s="10"/>
      <c r="D75" s="140" t="s">
        <v>355</v>
      </c>
      <c r="E75" s="141"/>
      <c r="F75" s="141"/>
      <c r="G75" s="141"/>
      <c r="H75" s="141"/>
      <c r="I75" s="141"/>
      <c r="J75" s="142">
        <f>J316</f>
        <v>0</v>
      </c>
      <c r="K75" s="10"/>
      <c r="L75" s="13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4.88" customHeight="1">
      <c r="A76" s="10"/>
      <c r="B76" s="139"/>
      <c r="C76" s="10"/>
      <c r="D76" s="140" t="s">
        <v>356</v>
      </c>
      <c r="E76" s="141"/>
      <c r="F76" s="141"/>
      <c r="G76" s="141"/>
      <c r="H76" s="141"/>
      <c r="I76" s="141"/>
      <c r="J76" s="142">
        <f>J355</f>
        <v>0</v>
      </c>
      <c r="K76" s="10"/>
      <c r="L76" s="139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39"/>
      <c r="C77" s="10"/>
      <c r="D77" s="140" t="s">
        <v>357</v>
      </c>
      <c r="E77" s="141"/>
      <c r="F77" s="141"/>
      <c r="G77" s="141"/>
      <c r="H77" s="141"/>
      <c r="I77" s="141"/>
      <c r="J77" s="142">
        <f>J376</f>
        <v>0</v>
      </c>
      <c r="K77" s="10"/>
      <c r="L77" s="139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4.88" customHeight="1">
      <c r="A78" s="10"/>
      <c r="B78" s="139"/>
      <c r="C78" s="10"/>
      <c r="D78" s="140" t="s">
        <v>358</v>
      </c>
      <c r="E78" s="141"/>
      <c r="F78" s="141"/>
      <c r="G78" s="141"/>
      <c r="H78" s="141"/>
      <c r="I78" s="141"/>
      <c r="J78" s="142">
        <f>J379</f>
        <v>0</v>
      </c>
      <c r="K78" s="10"/>
      <c r="L78" s="139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39"/>
      <c r="C79" s="10"/>
      <c r="D79" s="140" t="s">
        <v>359</v>
      </c>
      <c r="E79" s="141"/>
      <c r="F79" s="141"/>
      <c r="G79" s="141"/>
      <c r="H79" s="141"/>
      <c r="I79" s="141"/>
      <c r="J79" s="142">
        <f>J390</f>
        <v>0</v>
      </c>
      <c r="K79" s="10"/>
      <c r="L79" s="139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4.88" customHeight="1">
      <c r="A80" s="10"/>
      <c r="B80" s="139"/>
      <c r="C80" s="10"/>
      <c r="D80" s="140" t="s">
        <v>360</v>
      </c>
      <c r="E80" s="141"/>
      <c r="F80" s="141"/>
      <c r="G80" s="141"/>
      <c r="H80" s="141"/>
      <c r="I80" s="141"/>
      <c r="J80" s="142">
        <f>J393</f>
        <v>0</v>
      </c>
      <c r="K80" s="10"/>
      <c r="L80" s="139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4.88" customHeight="1">
      <c r="A81" s="10"/>
      <c r="B81" s="139"/>
      <c r="C81" s="10"/>
      <c r="D81" s="140" t="s">
        <v>361</v>
      </c>
      <c r="E81" s="141"/>
      <c r="F81" s="141"/>
      <c r="G81" s="141"/>
      <c r="H81" s="141"/>
      <c r="I81" s="141"/>
      <c r="J81" s="142">
        <f>J411</f>
        <v>0</v>
      </c>
      <c r="K81" s="10"/>
      <c r="L81" s="139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39"/>
      <c r="C82" s="10"/>
      <c r="D82" s="140" t="s">
        <v>362</v>
      </c>
      <c r="E82" s="141"/>
      <c r="F82" s="141"/>
      <c r="G82" s="141"/>
      <c r="H82" s="141"/>
      <c r="I82" s="141"/>
      <c r="J82" s="142">
        <f>J434</f>
        <v>0</v>
      </c>
      <c r="K82" s="10"/>
      <c r="L82" s="139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4.88" customHeight="1">
      <c r="A83" s="10"/>
      <c r="B83" s="139"/>
      <c r="C83" s="10"/>
      <c r="D83" s="140" t="s">
        <v>363</v>
      </c>
      <c r="E83" s="141"/>
      <c r="F83" s="141"/>
      <c r="G83" s="141"/>
      <c r="H83" s="141"/>
      <c r="I83" s="141"/>
      <c r="J83" s="142">
        <f>J442</f>
        <v>0</v>
      </c>
      <c r="K83" s="10"/>
      <c r="L83" s="139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4.88" customHeight="1">
      <c r="A84" s="10"/>
      <c r="B84" s="139"/>
      <c r="C84" s="10"/>
      <c r="D84" s="140" t="s">
        <v>364</v>
      </c>
      <c r="E84" s="141"/>
      <c r="F84" s="141"/>
      <c r="G84" s="141"/>
      <c r="H84" s="141"/>
      <c r="I84" s="141"/>
      <c r="J84" s="142">
        <f>J468</f>
        <v>0</v>
      </c>
      <c r="K84" s="10"/>
      <c r="L84" s="139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9.92" customHeight="1">
      <c r="A85" s="10"/>
      <c r="B85" s="139"/>
      <c r="C85" s="10"/>
      <c r="D85" s="140" t="s">
        <v>365</v>
      </c>
      <c r="E85" s="141"/>
      <c r="F85" s="141"/>
      <c r="G85" s="141"/>
      <c r="H85" s="141"/>
      <c r="I85" s="141"/>
      <c r="J85" s="142">
        <f>J506</f>
        <v>0</v>
      </c>
      <c r="K85" s="10"/>
      <c r="L85" s="139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10" customFormat="1" ht="14.88" customHeight="1">
      <c r="A86" s="10"/>
      <c r="B86" s="139"/>
      <c r="C86" s="10"/>
      <c r="D86" s="140" t="s">
        <v>366</v>
      </c>
      <c r="E86" s="141"/>
      <c r="F86" s="141"/>
      <c r="G86" s="141"/>
      <c r="H86" s="141"/>
      <c r="I86" s="141"/>
      <c r="J86" s="142">
        <f>J509</f>
        <v>0</v>
      </c>
      <c r="K86" s="10"/>
      <c r="L86" s="139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="10" customFormat="1" ht="19.92" customHeight="1">
      <c r="A87" s="10"/>
      <c r="B87" s="139"/>
      <c r="C87" s="10"/>
      <c r="D87" s="140" t="s">
        <v>367</v>
      </c>
      <c r="E87" s="141"/>
      <c r="F87" s="141"/>
      <c r="G87" s="141"/>
      <c r="H87" s="141"/>
      <c r="I87" s="141"/>
      <c r="J87" s="142">
        <f>J535</f>
        <v>0</v>
      </c>
      <c r="K87" s="10"/>
      <c r="L87" s="139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="2" customFormat="1" ht="21.84" customHeight="1">
      <c r="A88" s="39"/>
      <c r="B88" s="40"/>
      <c r="C88" s="39"/>
      <c r="D88" s="39"/>
      <c r="E88" s="39"/>
      <c r="F88" s="39"/>
      <c r="G88" s="39"/>
      <c r="H88" s="39"/>
      <c r="I88" s="39"/>
      <c r="J88" s="39"/>
      <c r="K88" s="39"/>
      <c r="L88" s="118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56"/>
      <c r="C89" s="57"/>
      <c r="D89" s="57"/>
      <c r="E89" s="57"/>
      <c r="F89" s="57"/>
      <c r="G89" s="57"/>
      <c r="H89" s="57"/>
      <c r="I89" s="57"/>
      <c r="J89" s="57"/>
      <c r="K89" s="57"/>
      <c r="L89" s="118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3" s="2" customFormat="1" ht="6.96" customHeight="1">
      <c r="A93" s="39"/>
      <c r="B93" s="58"/>
      <c r="C93" s="59"/>
      <c r="D93" s="59"/>
      <c r="E93" s="59"/>
      <c r="F93" s="59"/>
      <c r="G93" s="59"/>
      <c r="H93" s="59"/>
      <c r="I93" s="59"/>
      <c r="J93" s="59"/>
      <c r="K93" s="59"/>
      <c r="L93" s="118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4.96" customHeight="1">
      <c r="A94" s="39"/>
      <c r="B94" s="40"/>
      <c r="C94" s="24" t="s">
        <v>109</v>
      </c>
      <c r="D94" s="39"/>
      <c r="E94" s="39"/>
      <c r="F94" s="39"/>
      <c r="G94" s="39"/>
      <c r="H94" s="39"/>
      <c r="I94" s="39"/>
      <c r="J94" s="39"/>
      <c r="K94" s="39"/>
      <c r="L94" s="118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6.96" customHeight="1">
      <c r="A95" s="39"/>
      <c r="B95" s="40"/>
      <c r="C95" s="39"/>
      <c r="D95" s="39"/>
      <c r="E95" s="39"/>
      <c r="F95" s="39"/>
      <c r="G95" s="39"/>
      <c r="H95" s="39"/>
      <c r="I95" s="39"/>
      <c r="J95" s="39"/>
      <c r="K95" s="39"/>
      <c r="L95" s="118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2" customHeight="1">
      <c r="A96" s="39"/>
      <c r="B96" s="40"/>
      <c r="C96" s="33" t="s">
        <v>17</v>
      </c>
      <c r="D96" s="39"/>
      <c r="E96" s="39"/>
      <c r="F96" s="39"/>
      <c r="G96" s="39"/>
      <c r="H96" s="39"/>
      <c r="I96" s="39"/>
      <c r="J96" s="39"/>
      <c r="K96" s="39"/>
      <c r="L96" s="118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6.5" customHeight="1">
      <c r="A97" s="39"/>
      <c r="B97" s="40"/>
      <c r="C97" s="39"/>
      <c r="D97" s="39"/>
      <c r="E97" s="117" t="str">
        <f>E7</f>
        <v>Rekonstrukce střechy Ekocentrum Lipka</v>
      </c>
      <c r="F97" s="33"/>
      <c r="G97" s="33"/>
      <c r="H97" s="33"/>
      <c r="I97" s="39"/>
      <c r="J97" s="39"/>
      <c r="K97" s="39"/>
      <c r="L97" s="118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2" customHeight="1">
      <c r="A98" s="39"/>
      <c r="B98" s="40"/>
      <c r="C98" s="33" t="s">
        <v>97</v>
      </c>
      <c r="D98" s="39"/>
      <c r="E98" s="39"/>
      <c r="F98" s="39"/>
      <c r="G98" s="39"/>
      <c r="H98" s="39"/>
      <c r="I98" s="39"/>
      <c r="J98" s="39"/>
      <c r="K98" s="39"/>
      <c r="L98" s="118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6.5" customHeight="1">
      <c r="A99" s="39"/>
      <c r="B99" s="40"/>
      <c r="C99" s="39"/>
      <c r="D99" s="39"/>
      <c r="E99" s="63" t="str">
        <f>E9</f>
        <v>2 - Nová konstrukce střechy</v>
      </c>
      <c r="F99" s="39"/>
      <c r="G99" s="39"/>
      <c r="H99" s="39"/>
      <c r="I99" s="39"/>
      <c r="J99" s="39"/>
      <c r="K99" s="39"/>
      <c r="L99" s="118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40"/>
      <c r="C100" s="39"/>
      <c r="D100" s="39"/>
      <c r="E100" s="39"/>
      <c r="F100" s="39"/>
      <c r="G100" s="39"/>
      <c r="H100" s="39"/>
      <c r="I100" s="39"/>
      <c r="J100" s="39"/>
      <c r="K100" s="39"/>
      <c r="L100" s="118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12" customHeight="1">
      <c r="A101" s="39"/>
      <c r="B101" s="40"/>
      <c r="C101" s="33" t="s">
        <v>21</v>
      </c>
      <c r="D101" s="39"/>
      <c r="E101" s="39"/>
      <c r="F101" s="28" t="str">
        <f>F12</f>
        <v xml:space="preserve"> </v>
      </c>
      <c r="G101" s="39"/>
      <c r="H101" s="39"/>
      <c r="I101" s="33" t="s">
        <v>23</v>
      </c>
      <c r="J101" s="65" t="str">
        <f>IF(J12="","",J12)</f>
        <v>1. 3. 2025</v>
      </c>
      <c r="K101" s="39"/>
      <c r="L101" s="118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40"/>
      <c r="C102" s="39"/>
      <c r="D102" s="39"/>
      <c r="E102" s="39"/>
      <c r="F102" s="39"/>
      <c r="G102" s="39"/>
      <c r="H102" s="39"/>
      <c r="I102" s="39"/>
      <c r="J102" s="39"/>
      <c r="K102" s="39"/>
      <c r="L102" s="118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15.15" customHeight="1">
      <c r="A103" s="39"/>
      <c r="B103" s="40"/>
      <c r="C103" s="33" t="s">
        <v>25</v>
      </c>
      <c r="D103" s="39"/>
      <c r="E103" s="39"/>
      <c r="F103" s="28" t="str">
        <f>E15</f>
        <v xml:space="preserve"> </v>
      </c>
      <c r="G103" s="39"/>
      <c r="H103" s="39"/>
      <c r="I103" s="33" t="s">
        <v>30</v>
      </c>
      <c r="J103" s="37" t="str">
        <f>E21</f>
        <v xml:space="preserve"> </v>
      </c>
      <c r="K103" s="39"/>
      <c r="L103" s="118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15.15" customHeight="1">
      <c r="A104" s="39"/>
      <c r="B104" s="40"/>
      <c r="C104" s="33" t="s">
        <v>28</v>
      </c>
      <c r="D104" s="39"/>
      <c r="E104" s="39"/>
      <c r="F104" s="28" t="str">
        <f>IF(E18="","",E18)</f>
        <v>Vyplň údaj</v>
      </c>
      <c r="G104" s="39"/>
      <c r="H104" s="39"/>
      <c r="I104" s="33" t="s">
        <v>32</v>
      </c>
      <c r="J104" s="37" t="str">
        <f>E24</f>
        <v xml:space="preserve"> </v>
      </c>
      <c r="K104" s="39"/>
      <c r="L104" s="118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10.32" customHeight="1">
      <c r="A105" s="39"/>
      <c r="B105" s="40"/>
      <c r="C105" s="39"/>
      <c r="D105" s="39"/>
      <c r="E105" s="39"/>
      <c r="F105" s="39"/>
      <c r="G105" s="39"/>
      <c r="H105" s="39"/>
      <c r="I105" s="39"/>
      <c r="J105" s="39"/>
      <c r="K105" s="39"/>
      <c r="L105" s="118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11" customFormat="1" ht="29.28" customHeight="1">
      <c r="A106" s="143"/>
      <c r="B106" s="144"/>
      <c r="C106" s="145" t="s">
        <v>110</v>
      </c>
      <c r="D106" s="146" t="s">
        <v>54</v>
      </c>
      <c r="E106" s="146" t="s">
        <v>50</v>
      </c>
      <c r="F106" s="146" t="s">
        <v>51</v>
      </c>
      <c r="G106" s="146" t="s">
        <v>111</v>
      </c>
      <c r="H106" s="146" t="s">
        <v>112</v>
      </c>
      <c r="I106" s="146" t="s">
        <v>113</v>
      </c>
      <c r="J106" s="146" t="s">
        <v>101</v>
      </c>
      <c r="K106" s="147" t="s">
        <v>114</v>
      </c>
      <c r="L106" s="148"/>
      <c r="M106" s="81" t="s">
        <v>3</v>
      </c>
      <c r="N106" s="82" t="s">
        <v>39</v>
      </c>
      <c r="O106" s="82" t="s">
        <v>115</v>
      </c>
      <c r="P106" s="82" t="s">
        <v>116</v>
      </c>
      <c r="Q106" s="82" t="s">
        <v>117</v>
      </c>
      <c r="R106" s="82" t="s">
        <v>118</v>
      </c>
      <c r="S106" s="82" t="s">
        <v>119</v>
      </c>
      <c r="T106" s="83" t="s">
        <v>120</v>
      </c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</row>
    <row r="107" s="2" customFormat="1" ht="22.8" customHeight="1">
      <c r="A107" s="39"/>
      <c r="B107" s="40"/>
      <c r="C107" s="88" t="s">
        <v>121</v>
      </c>
      <c r="D107" s="39"/>
      <c r="E107" s="39"/>
      <c r="F107" s="39"/>
      <c r="G107" s="39"/>
      <c r="H107" s="39"/>
      <c r="I107" s="39"/>
      <c r="J107" s="149">
        <f>BK107</f>
        <v>0</v>
      </c>
      <c r="K107" s="39"/>
      <c r="L107" s="40"/>
      <c r="M107" s="84"/>
      <c r="N107" s="69"/>
      <c r="O107" s="85"/>
      <c r="P107" s="150">
        <f>P108+P136</f>
        <v>0</v>
      </c>
      <c r="Q107" s="85"/>
      <c r="R107" s="150">
        <f>R108+R136</f>
        <v>33.019335863511003</v>
      </c>
      <c r="S107" s="85"/>
      <c r="T107" s="151">
        <f>T108+T136</f>
        <v>0.0017640399999999999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20" t="s">
        <v>68</v>
      </c>
      <c r="AU107" s="20" t="s">
        <v>102</v>
      </c>
      <c r="BK107" s="152">
        <f>BK108+BK136</f>
        <v>0</v>
      </c>
    </row>
    <row r="108" s="12" customFormat="1" ht="25.92" customHeight="1">
      <c r="A108" s="12"/>
      <c r="B108" s="153"/>
      <c r="C108" s="12"/>
      <c r="D108" s="154" t="s">
        <v>68</v>
      </c>
      <c r="E108" s="155" t="s">
        <v>122</v>
      </c>
      <c r="F108" s="155" t="s">
        <v>123</v>
      </c>
      <c r="G108" s="12"/>
      <c r="H108" s="12"/>
      <c r="I108" s="156"/>
      <c r="J108" s="157">
        <f>BK108</f>
        <v>0</v>
      </c>
      <c r="K108" s="12"/>
      <c r="L108" s="153"/>
      <c r="M108" s="158"/>
      <c r="N108" s="159"/>
      <c r="O108" s="159"/>
      <c r="P108" s="160">
        <f>P109+P115+P133</f>
        <v>0</v>
      </c>
      <c r="Q108" s="159"/>
      <c r="R108" s="160">
        <f>R109+R115+R133</f>
        <v>0.0088357499999999981</v>
      </c>
      <c r="S108" s="159"/>
      <c r="T108" s="161">
        <f>T109+T115+T133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154" t="s">
        <v>74</v>
      </c>
      <c r="AT108" s="162" t="s">
        <v>68</v>
      </c>
      <c r="AU108" s="162" t="s">
        <v>69</v>
      </c>
      <c r="AY108" s="154" t="s">
        <v>124</v>
      </c>
      <c r="BK108" s="163">
        <f>BK109+BK115+BK133</f>
        <v>0</v>
      </c>
    </row>
    <row r="109" s="12" customFormat="1" ht="22.8" customHeight="1">
      <c r="A109" s="12"/>
      <c r="B109" s="153"/>
      <c r="C109" s="12"/>
      <c r="D109" s="154" t="s">
        <v>68</v>
      </c>
      <c r="E109" s="164" t="s">
        <v>183</v>
      </c>
      <c r="F109" s="164" t="s">
        <v>368</v>
      </c>
      <c r="G109" s="12"/>
      <c r="H109" s="12"/>
      <c r="I109" s="156"/>
      <c r="J109" s="165">
        <f>BK109</f>
        <v>0</v>
      </c>
      <c r="K109" s="12"/>
      <c r="L109" s="153"/>
      <c r="M109" s="158"/>
      <c r="N109" s="159"/>
      <c r="O109" s="159"/>
      <c r="P109" s="160">
        <f>SUM(P110:P114)</f>
        <v>0</v>
      </c>
      <c r="Q109" s="159"/>
      <c r="R109" s="160">
        <f>SUM(R110:R114)</f>
        <v>0.0088357499999999981</v>
      </c>
      <c r="S109" s="159"/>
      <c r="T109" s="161">
        <f>SUM(T110:T114)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154" t="s">
        <v>74</v>
      </c>
      <c r="AT109" s="162" t="s">
        <v>68</v>
      </c>
      <c r="AU109" s="162" t="s">
        <v>74</v>
      </c>
      <c r="AY109" s="154" t="s">
        <v>124</v>
      </c>
      <c r="BK109" s="163">
        <f>SUM(BK110:BK114)</f>
        <v>0</v>
      </c>
    </row>
    <row r="110" s="2" customFormat="1" ht="37.8" customHeight="1">
      <c r="A110" s="39"/>
      <c r="B110" s="166"/>
      <c r="C110" s="167" t="s">
        <v>74</v>
      </c>
      <c r="D110" s="167" t="s">
        <v>127</v>
      </c>
      <c r="E110" s="168" t="s">
        <v>369</v>
      </c>
      <c r="F110" s="169" t="s">
        <v>370</v>
      </c>
      <c r="G110" s="170" t="s">
        <v>89</v>
      </c>
      <c r="H110" s="171">
        <v>252.44999999999999</v>
      </c>
      <c r="I110" s="172"/>
      <c r="J110" s="173">
        <f>ROUND(I110*H110,2)</f>
        <v>0</v>
      </c>
      <c r="K110" s="169" t="s">
        <v>130</v>
      </c>
      <c r="L110" s="40"/>
      <c r="M110" s="174" t="s">
        <v>3</v>
      </c>
      <c r="N110" s="175" t="s">
        <v>40</v>
      </c>
      <c r="O110" s="73"/>
      <c r="P110" s="176">
        <f>O110*H110</f>
        <v>0</v>
      </c>
      <c r="Q110" s="176">
        <v>3.4999999999999997E-05</v>
      </c>
      <c r="R110" s="176">
        <f>Q110*H110</f>
        <v>0.0088357499999999981</v>
      </c>
      <c r="S110" s="176">
        <v>0</v>
      </c>
      <c r="T110" s="177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178" t="s">
        <v>131</v>
      </c>
      <c r="AT110" s="178" t="s">
        <v>127</v>
      </c>
      <c r="AU110" s="178" t="s">
        <v>78</v>
      </c>
      <c r="AY110" s="20" t="s">
        <v>124</v>
      </c>
      <c r="BE110" s="179">
        <f>IF(N110="základní",J110,0)</f>
        <v>0</v>
      </c>
      <c r="BF110" s="179">
        <f>IF(N110="snížená",J110,0)</f>
        <v>0</v>
      </c>
      <c r="BG110" s="179">
        <f>IF(N110="zákl. přenesená",J110,0)</f>
        <v>0</v>
      </c>
      <c r="BH110" s="179">
        <f>IF(N110="sníž. přenesená",J110,0)</f>
        <v>0</v>
      </c>
      <c r="BI110" s="179">
        <f>IF(N110="nulová",J110,0)</f>
        <v>0</v>
      </c>
      <c r="BJ110" s="20" t="s">
        <v>74</v>
      </c>
      <c r="BK110" s="179">
        <f>ROUND(I110*H110,2)</f>
        <v>0</v>
      </c>
      <c r="BL110" s="20" t="s">
        <v>131</v>
      </c>
      <c r="BM110" s="178" t="s">
        <v>371</v>
      </c>
    </row>
    <row r="111" s="2" customFormat="1">
      <c r="A111" s="39"/>
      <c r="B111" s="40"/>
      <c r="C111" s="39"/>
      <c r="D111" s="180" t="s">
        <v>133</v>
      </c>
      <c r="E111" s="39"/>
      <c r="F111" s="181" t="s">
        <v>372</v>
      </c>
      <c r="G111" s="39"/>
      <c r="H111" s="39"/>
      <c r="I111" s="182"/>
      <c r="J111" s="39"/>
      <c r="K111" s="39"/>
      <c r="L111" s="40"/>
      <c r="M111" s="183"/>
      <c r="N111" s="184"/>
      <c r="O111" s="73"/>
      <c r="P111" s="73"/>
      <c r="Q111" s="73"/>
      <c r="R111" s="73"/>
      <c r="S111" s="73"/>
      <c r="T111" s="74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20" t="s">
        <v>133</v>
      </c>
      <c r="AU111" s="20" t="s">
        <v>78</v>
      </c>
    </row>
    <row r="112" s="15" customFormat="1">
      <c r="A112" s="15"/>
      <c r="B112" s="203"/>
      <c r="C112" s="15"/>
      <c r="D112" s="185" t="s">
        <v>137</v>
      </c>
      <c r="E112" s="204" t="s">
        <v>3</v>
      </c>
      <c r="F112" s="205" t="s">
        <v>373</v>
      </c>
      <c r="G112" s="15"/>
      <c r="H112" s="204" t="s">
        <v>3</v>
      </c>
      <c r="I112" s="206"/>
      <c r="J112" s="15"/>
      <c r="K112" s="15"/>
      <c r="L112" s="203"/>
      <c r="M112" s="207"/>
      <c r="N112" s="208"/>
      <c r="O112" s="208"/>
      <c r="P112" s="208"/>
      <c r="Q112" s="208"/>
      <c r="R112" s="208"/>
      <c r="S112" s="208"/>
      <c r="T112" s="209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04" t="s">
        <v>137</v>
      </c>
      <c r="AU112" s="204" t="s">
        <v>78</v>
      </c>
      <c r="AV112" s="15" t="s">
        <v>74</v>
      </c>
      <c r="AW112" s="15" t="s">
        <v>31</v>
      </c>
      <c r="AX112" s="15" t="s">
        <v>69</v>
      </c>
      <c r="AY112" s="204" t="s">
        <v>124</v>
      </c>
    </row>
    <row r="113" s="13" customFormat="1">
      <c r="A113" s="13"/>
      <c r="B113" s="187"/>
      <c r="C113" s="13"/>
      <c r="D113" s="185" t="s">
        <v>137</v>
      </c>
      <c r="E113" s="188" t="s">
        <v>3</v>
      </c>
      <c r="F113" s="189" t="s">
        <v>374</v>
      </c>
      <c r="G113" s="13"/>
      <c r="H113" s="190">
        <v>252.44999999999999</v>
      </c>
      <c r="I113" s="191"/>
      <c r="J113" s="13"/>
      <c r="K113" s="13"/>
      <c r="L113" s="187"/>
      <c r="M113" s="192"/>
      <c r="N113" s="193"/>
      <c r="O113" s="193"/>
      <c r="P113" s="193"/>
      <c r="Q113" s="193"/>
      <c r="R113" s="193"/>
      <c r="S113" s="193"/>
      <c r="T113" s="19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188" t="s">
        <v>137</v>
      </c>
      <c r="AU113" s="188" t="s">
        <v>78</v>
      </c>
      <c r="AV113" s="13" t="s">
        <v>78</v>
      </c>
      <c r="AW113" s="13" t="s">
        <v>31</v>
      </c>
      <c r="AX113" s="13" t="s">
        <v>74</v>
      </c>
      <c r="AY113" s="188" t="s">
        <v>124</v>
      </c>
    </row>
    <row r="114" s="2" customFormat="1" ht="24.15" customHeight="1">
      <c r="A114" s="39"/>
      <c r="B114" s="166"/>
      <c r="C114" s="167" t="s">
        <v>78</v>
      </c>
      <c r="D114" s="167" t="s">
        <v>127</v>
      </c>
      <c r="E114" s="168" t="s">
        <v>375</v>
      </c>
      <c r="F114" s="169" t="s">
        <v>376</v>
      </c>
      <c r="G114" s="170" t="s">
        <v>300</v>
      </c>
      <c r="H114" s="171">
        <v>1</v>
      </c>
      <c r="I114" s="172"/>
      <c r="J114" s="173">
        <f>ROUND(I114*H114,2)</f>
        <v>0</v>
      </c>
      <c r="K114" s="169" t="s">
        <v>196</v>
      </c>
      <c r="L114" s="40"/>
      <c r="M114" s="174" t="s">
        <v>3</v>
      </c>
      <c r="N114" s="175" t="s">
        <v>40</v>
      </c>
      <c r="O114" s="73"/>
      <c r="P114" s="176">
        <f>O114*H114</f>
        <v>0</v>
      </c>
      <c r="Q114" s="176">
        <v>0</v>
      </c>
      <c r="R114" s="176">
        <f>Q114*H114</f>
        <v>0</v>
      </c>
      <c r="S114" s="176">
        <v>0</v>
      </c>
      <c r="T114" s="177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8" t="s">
        <v>131</v>
      </c>
      <c r="AT114" s="178" t="s">
        <v>127</v>
      </c>
      <c r="AU114" s="178" t="s">
        <v>78</v>
      </c>
      <c r="AY114" s="20" t="s">
        <v>124</v>
      </c>
      <c r="BE114" s="179">
        <f>IF(N114="základní",J114,0)</f>
        <v>0</v>
      </c>
      <c r="BF114" s="179">
        <f>IF(N114="snížená",J114,0)</f>
        <v>0</v>
      </c>
      <c r="BG114" s="179">
        <f>IF(N114="zákl. přenesená",J114,0)</f>
        <v>0</v>
      </c>
      <c r="BH114" s="179">
        <f>IF(N114="sníž. přenesená",J114,0)</f>
        <v>0</v>
      </c>
      <c r="BI114" s="179">
        <f>IF(N114="nulová",J114,0)</f>
        <v>0</v>
      </c>
      <c r="BJ114" s="20" t="s">
        <v>74</v>
      </c>
      <c r="BK114" s="179">
        <f>ROUND(I114*H114,2)</f>
        <v>0</v>
      </c>
      <c r="BL114" s="20" t="s">
        <v>131</v>
      </c>
      <c r="BM114" s="178" t="s">
        <v>377</v>
      </c>
    </row>
    <row r="115" s="12" customFormat="1" ht="22.8" customHeight="1">
      <c r="A115" s="12"/>
      <c r="B115" s="153"/>
      <c r="C115" s="12"/>
      <c r="D115" s="154" t="s">
        <v>68</v>
      </c>
      <c r="E115" s="164" t="s">
        <v>378</v>
      </c>
      <c r="F115" s="164" t="s">
        <v>379</v>
      </c>
      <c r="G115" s="12"/>
      <c r="H115" s="12"/>
      <c r="I115" s="156"/>
      <c r="J115" s="165">
        <f>BK115</f>
        <v>0</v>
      </c>
      <c r="K115" s="12"/>
      <c r="L115" s="153"/>
      <c r="M115" s="158"/>
      <c r="N115" s="159"/>
      <c r="O115" s="159"/>
      <c r="P115" s="160">
        <f>SUM(P116:P132)</f>
        <v>0</v>
      </c>
      <c r="Q115" s="159"/>
      <c r="R115" s="160">
        <f>SUM(R116:R132)</f>
        <v>0</v>
      </c>
      <c r="S115" s="159"/>
      <c r="T115" s="161">
        <f>SUM(T116:T132)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154" t="s">
        <v>74</v>
      </c>
      <c r="AT115" s="162" t="s">
        <v>68</v>
      </c>
      <c r="AU115" s="162" t="s">
        <v>74</v>
      </c>
      <c r="AY115" s="154" t="s">
        <v>124</v>
      </c>
      <c r="BK115" s="163">
        <f>SUM(BK116:BK132)</f>
        <v>0</v>
      </c>
    </row>
    <row r="116" s="2" customFormat="1" ht="44.25" customHeight="1">
      <c r="A116" s="39"/>
      <c r="B116" s="166"/>
      <c r="C116" s="167" t="s">
        <v>81</v>
      </c>
      <c r="D116" s="167" t="s">
        <v>127</v>
      </c>
      <c r="E116" s="168" t="s">
        <v>380</v>
      </c>
      <c r="F116" s="169" t="s">
        <v>381</v>
      </c>
      <c r="G116" s="170" t="s">
        <v>89</v>
      </c>
      <c r="H116" s="171">
        <v>480.80500000000001</v>
      </c>
      <c r="I116" s="172"/>
      <c r="J116" s="173">
        <f>ROUND(I116*H116,2)</f>
        <v>0</v>
      </c>
      <c r="K116" s="169" t="s">
        <v>130</v>
      </c>
      <c r="L116" s="40"/>
      <c r="M116" s="174" t="s">
        <v>3</v>
      </c>
      <c r="N116" s="175" t="s">
        <v>40</v>
      </c>
      <c r="O116" s="73"/>
      <c r="P116" s="176">
        <f>O116*H116</f>
        <v>0</v>
      </c>
      <c r="Q116" s="176">
        <v>0</v>
      </c>
      <c r="R116" s="176">
        <f>Q116*H116</f>
        <v>0</v>
      </c>
      <c r="S116" s="176">
        <v>0</v>
      </c>
      <c r="T116" s="177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178" t="s">
        <v>149</v>
      </c>
      <c r="AT116" s="178" t="s">
        <v>127</v>
      </c>
      <c r="AU116" s="178" t="s">
        <v>78</v>
      </c>
      <c r="AY116" s="20" t="s">
        <v>124</v>
      </c>
      <c r="BE116" s="179">
        <f>IF(N116="základní",J116,0)</f>
        <v>0</v>
      </c>
      <c r="BF116" s="179">
        <f>IF(N116="snížená",J116,0)</f>
        <v>0</v>
      </c>
      <c r="BG116" s="179">
        <f>IF(N116="zákl. přenesená",J116,0)</f>
        <v>0</v>
      </c>
      <c r="BH116" s="179">
        <f>IF(N116="sníž. přenesená",J116,0)</f>
        <v>0</v>
      </c>
      <c r="BI116" s="179">
        <f>IF(N116="nulová",J116,0)</f>
        <v>0</v>
      </c>
      <c r="BJ116" s="20" t="s">
        <v>74</v>
      </c>
      <c r="BK116" s="179">
        <f>ROUND(I116*H116,2)</f>
        <v>0</v>
      </c>
      <c r="BL116" s="20" t="s">
        <v>149</v>
      </c>
      <c r="BM116" s="178" t="s">
        <v>382</v>
      </c>
    </row>
    <row r="117" s="2" customFormat="1">
      <c r="A117" s="39"/>
      <c r="B117" s="40"/>
      <c r="C117" s="39"/>
      <c r="D117" s="180" t="s">
        <v>133</v>
      </c>
      <c r="E117" s="39"/>
      <c r="F117" s="181" t="s">
        <v>383</v>
      </c>
      <c r="G117" s="39"/>
      <c r="H117" s="39"/>
      <c r="I117" s="182"/>
      <c r="J117" s="39"/>
      <c r="K117" s="39"/>
      <c r="L117" s="40"/>
      <c r="M117" s="183"/>
      <c r="N117" s="184"/>
      <c r="O117" s="73"/>
      <c r="P117" s="73"/>
      <c r="Q117" s="73"/>
      <c r="R117" s="73"/>
      <c r="S117" s="73"/>
      <c r="T117" s="74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20" t="s">
        <v>133</v>
      </c>
      <c r="AU117" s="20" t="s">
        <v>78</v>
      </c>
    </row>
    <row r="118" s="13" customFormat="1">
      <c r="A118" s="13"/>
      <c r="B118" s="187"/>
      <c r="C118" s="13"/>
      <c r="D118" s="185" t="s">
        <v>137</v>
      </c>
      <c r="E118" s="188" t="s">
        <v>3</v>
      </c>
      <c r="F118" s="189" t="s">
        <v>310</v>
      </c>
      <c r="G118" s="13"/>
      <c r="H118" s="190">
        <v>480.80500000000001</v>
      </c>
      <c r="I118" s="191"/>
      <c r="J118" s="13"/>
      <c r="K118" s="13"/>
      <c r="L118" s="187"/>
      <c r="M118" s="192"/>
      <c r="N118" s="193"/>
      <c r="O118" s="193"/>
      <c r="P118" s="193"/>
      <c r="Q118" s="193"/>
      <c r="R118" s="193"/>
      <c r="S118" s="193"/>
      <c r="T118" s="19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188" t="s">
        <v>137</v>
      </c>
      <c r="AU118" s="188" t="s">
        <v>78</v>
      </c>
      <c r="AV118" s="13" t="s">
        <v>78</v>
      </c>
      <c r="AW118" s="13" t="s">
        <v>31</v>
      </c>
      <c r="AX118" s="13" t="s">
        <v>69</v>
      </c>
      <c r="AY118" s="188" t="s">
        <v>124</v>
      </c>
    </row>
    <row r="119" s="14" customFormat="1">
      <c r="A119" s="14"/>
      <c r="B119" s="195"/>
      <c r="C119" s="14"/>
      <c r="D119" s="185" t="s">
        <v>137</v>
      </c>
      <c r="E119" s="196" t="s">
        <v>3</v>
      </c>
      <c r="F119" s="197" t="s">
        <v>156</v>
      </c>
      <c r="G119" s="14"/>
      <c r="H119" s="198">
        <v>480.80500000000001</v>
      </c>
      <c r="I119" s="199"/>
      <c r="J119" s="14"/>
      <c r="K119" s="14"/>
      <c r="L119" s="195"/>
      <c r="M119" s="200"/>
      <c r="N119" s="201"/>
      <c r="O119" s="201"/>
      <c r="P119" s="201"/>
      <c r="Q119" s="201"/>
      <c r="R119" s="201"/>
      <c r="S119" s="201"/>
      <c r="T119" s="202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196" t="s">
        <v>137</v>
      </c>
      <c r="AU119" s="196" t="s">
        <v>78</v>
      </c>
      <c r="AV119" s="14" t="s">
        <v>149</v>
      </c>
      <c r="AW119" s="14" t="s">
        <v>31</v>
      </c>
      <c r="AX119" s="14" t="s">
        <v>74</v>
      </c>
      <c r="AY119" s="196" t="s">
        <v>124</v>
      </c>
    </row>
    <row r="120" s="2" customFormat="1" ht="49.05" customHeight="1">
      <c r="A120" s="39"/>
      <c r="B120" s="166"/>
      <c r="C120" s="167" t="s">
        <v>149</v>
      </c>
      <c r="D120" s="167" t="s">
        <v>127</v>
      </c>
      <c r="E120" s="168" t="s">
        <v>384</v>
      </c>
      <c r="F120" s="169" t="s">
        <v>385</v>
      </c>
      <c r="G120" s="170" t="s">
        <v>89</v>
      </c>
      <c r="H120" s="171">
        <v>43272.449999999997</v>
      </c>
      <c r="I120" s="172"/>
      <c r="J120" s="173">
        <f>ROUND(I120*H120,2)</f>
        <v>0</v>
      </c>
      <c r="K120" s="169" t="s">
        <v>130</v>
      </c>
      <c r="L120" s="40"/>
      <c r="M120" s="174" t="s">
        <v>3</v>
      </c>
      <c r="N120" s="175" t="s">
        <v>40</v>
      </c>
      <c r="O120" s="73"/>
      <c r="P120" s="176">
        <f>O120*H120</f>
        <v>0</v>
      </c>
      <c r="Q120" s="176">
        <v>0</v>
      </c>
      <c r="R120" s="176">
        <f>Q120*H120</f>
        <v>0</v>
      </c>
      <c r="S120" s="176">
        <v>0</v>
      </c>
      <c r="T120" s="177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178" t="s">
        <v>149</v>
      </c>
      <c r="AT120" s="178" t="s">
        <v>127</v>
      </c>
      <c r="AU120" s="178" t="s">
        <v>78</v>
      </c>
      <c r="AY120" s="20" t="s">
        <v>124</v>
      </c>
      <c r="BE120" s="179">
        <f>IF(N120="základní",J120,0)</f>
        <v>0</v>
      </c>
      <c r="BF120" s="179">
        <f>IF(N120="snížená",J120,0)</f>
        <v>0</v>
      </c>
      <c r="BG120" s="179">
        <f>IF(N120="zákl. přenesená",J120,0)</f>
        <v>0</v>
      </c>
      <c r="BH120" s="179">
        <f>IF(N120="sníž. přenesená",J120,0)</f>
        <v>0</v>
      </c>
      <c r="BI120" s="179">
        <f>IF(N120="nulová",J120,0)</f>
        <v>0</v>
      </c>
      <c r="BJ120" s="20" t="s">
        <v>74</v>
      </c>
      <c r="BK120" s="179">
        <f>ROUND(I120*H120,2)</f>
        <v>0</v>
      </c>
      <c r="BL120" s="20" t="s">
        <v>149</v>
      </c>
      <c r="BM120" s="178" t="s">
        <v>386</v>
      </c>
    </row>
    <row r="121" s="2" customFormat="1">
      <c r="A121" s="39"/>
      <c r="B121" s="40"/>
      <c r="C121" s="39"/>
      <c r="D121" s="180" t="s">
        <v>133</v>
      </c>
      <c r="E121" s="39"/>
      <c r="F121" s="181" t="s">
        <v>387</v>
      </c>
      <c r="G121" s="39"/>
      <c r="H121" s="39"/>
      <c r="I121" s="182"/>
      <c r="J121" s="39"/>
      <c r="K121" s="39"/>
      <c r="L121" s="40"/>
      <c r="M121" s="183"/>
      <c r="N121" s="184"/>
      <c r="O121" s="73"/>
      <c r="P121" s="73"/>
      <c r="Q121" s="73"/>
      <c r="R121" s="73"/>
      <c r="S121" s="73"/>
      <c r="T121" s="74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20" t="s">
        <v>133</v>
      </c>
      <c r="AU121" s="20" t="s">
        <v>78</v>
      </c>
    </row>
    <row r="122" s="13" customFormat="1">
      <c r="A122" s="13"/>
      <c r="B122" s="187"/>
      <c r="C122" s="13"/>
      <c r="D122" s="185" t="s">
        <v>137</v>
      </c>
      <c r="E122" s="188" t="s">
        <v>3</v>
      </c>
      <c r="F122" s="189" t="s">
        <v>310</v>
      </c>
      <c r="G122" s="13"/>
      <c r="H122" s="190">
        <v>480.80500000000001</v>
      </c>
      <c r="I122" s="191"/>
      <c r="J122" s="13"/>
      <c r="K122" s="13"/>
      <c r="L122" s="187"/>
      <c r="M122" s="192"/>
      <c r="N122" s="193"/>
      <c r="O122" s="193"/>
      <c r="P122" s="193"/>
      <c r="Q122" s="193"/>
      <c r="R122" s="193"/>
      <c r="S122" s="193"/>
      <c r="T122" s="19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188" t="s">
        <v>137</v>
      </c>
      <c r="AU122" s="188" t="s">
        <v>78</v>
      </c>
      <c r="AV122" s="13" t="s">
        <v>78</v>
      </c>
      <c r="AW122" s="13" t="s">
        <v>31</v>
      </c>
      <c r="AX122" s="13" t="s">
        <v>74</v>
      </c>
      <c r="AY122" s="188" t="s">
        <v>124</v>
      </c>
    </row>
    <row r="123" s="13" customFormat="1">
      <c r="A123" s="13"/>
      <c r="B123" s="187"/>
      <c r="C123" s="13"/>
      <c r="D123" s="185" t="s">
        <v>137</v>
      </c>
      <c r="E123" s="13"/>
      <c r="F123" s="189" t="s">
        <v>388</v>
      </c>
      <c r="G123" s="13"/>
      <c r="H123" s="190">
        <v>43272.449999999997</v>
      </c>
      <c r="I123" s="191"/>
      <c r="J123" s="13"/>
      <c r="K123" s="13"/>
      <c r="L123" s="187"/>
      <c r="M123" s="192"/>
      <c r="N123" s="193"/>
      <c r="O123" s="193"/>
      <c r="P123" s="193"/>
      <c r="Q123" s="193"/>
      <c r="R123" s="193"/>
      <c r="S123" s="193"/>
      <c r="T123" s="19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188" t="s">
        <v>137</v>
      </c>
      <c r="AU123" s="188" t="s">
        <v>78</v>
      </c>
      <c r="AV123" s="13" t="s">
        <v>78</v>
      </c>
      <c r="AW123" s="13" t="s">
        <v>4</v>
      </c>
      <c r="AX123" s="13" t="s">
        <v>74</v>
      </c>
      <c r="AY123" s="188" t="s">
        <v>124</v>
      </c>
    </row>
    <row r="124" s="2" customFormat="1" ht="44.25" customHeight="1">
      <c r="A124" s="39"/>
      <c r="B124" s="166"/>
      <c r="C124" s="167" t="s">
        <v>84</v>
      </c>
      <c r="D124" s="167" t="s">
        <v>127</v>
      </c>
      <c r="E124" s="168" t="s">
        <v>389</v>
      </c>
      <c r="F124" s="169" t="s">
        <v>390</v>
      </c>
      <c r="G124" s="170" t="s">
        <v>89</v>
      </c>
      <c r="H124" s="171">
        <v>480.80500000000001</v>
      </c>
      <c r="I124" s="172"/>
      <c r="J124" s="173">
        <f>ROUND(I124*H124,2)</f>
        <v>0</v>
      </c>
      <c r="K124" s="169" t="s">
        <v>130</v>
      </c>
      <c r="L124" s="40"/>
      <c r="M124" s="174" t="s">
        <v>3</v>
      </c>
      <c r="N124" s="175" t="s">
        <v>40</v>
      </c>
      <c r="O124" s="73"/>
      <c r="P124" s="176">
        <f>O124*H124</f>
        <v>0</v>
      </c>
      <c r="Q124" s="176">
        <v>0</v>
      </c>
      <c r="R124" s="176">
        <f>Q124*H124</f>
        <v>0</v>
      </c>
      <c r="S124" s="176">
        <v>0</v>
      </c>
      <c r="T124" s="177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178" t="s">
        <v>149</v>
      </c>
      <c r="AT124" s="178" t="s">
        <v>127</v>
      </c>
      <c r="AU124" s="178" t="s">
        <v>78</v>
      </c>
      <c r="AY124" s="20" t="s">
        <v>124</v>
      </c>
      <c r="BE124" s="179">
        <f>IF(N124="základní",J124,0)</f>
        <v>0</v>
      </c>
      <c r="BF124" s="179">
        <f>IF(N124="snížená",J124,0)</f>
        <v>0</v>
      </c>
      <c r="BG124" s="179">
        <f>IF(N124="zákl. přenesená",J124,0)</f>
        <v>0</v>
      </c>
      <c r="BH124" s="179">
        <f>IF(N124="sníž. přenesená",J124,0)</f>
        <v>0</v>
      </c>
      <c r="BI124" s="179">
        <f>IF(N124="nulová",J124,0)</f>
        <v>0</v>
      </c>
      <c r="BJ124" s="20" t="s">
        <v>74</v>
      </c>
      <c r="BK124" s="179">
        <f>ROUND(I124*H124,2)</f>
        <v>0</v>
      </c>
      <c r="BL124" s="20" t="s">
        <v>149</v>
      </c>
      <c r="BM124" s="178" t="s">
        <v>391</v>
      </c>
    </row>
    <row r="125" s="2" customFormat="1">
      <c r="A125" s="39"/>
      <c r="B125" s="40"/>
      <c r="C125" s="39"/>
      <c r="D125" s="180" t="s">
        <v>133</v>
      </c>
      <c r="E125" s="39"/>
      <c r="F125" s="181" t="s">
        <v>392</v>
      </c>
      <c r="G125" s="39"/>
      <c r="H125" s="39"/>
      <c r="I125" s="182"/>
      <c r="J125" s="39"/>
      <c r="K125" s="39"/>
      <c r="L125" s="40"/>
      <c r="M125" s="183"/>
      <c r="N125" s="184"/>
      <c r="O125" s="73"/>
      <c r="P125" s="73"/>
      <c r="Q125" s="73"/>
      <c r="R125" s="73"/>
      <c r="S125" s="73"/>
      <c r="T125" s="74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20" t="s">
        <v>133</v>
      </c>
      <c r="AU125" s="20" t="s">
        <v>78</v>
      </c>
    </row>
    <row r="126" s="13" customFormat="1">
      <c r="A126" s="13"/>
      <c r="B126" s="187"/>
      <c r="C126" s="13"/>
      <c r="D126" s="185" t="s">
        <v>137</v>
      </c>
      <c r="E126" s="188" t="s">
        <v>3</v>
      </c>
      <c r="F126" s="189" t="s">
        <v>310</v>
      </c>
      <c r="G126" s="13"/>
      <c r="H126" s="190">
        <v>480.80500000000001</v>
      </c>
      <c r="I126" s="191"/>
      <c r="J126" s="13"/>
      <c r="K126" s="13"/>
      <c r="L126" s="187"/>
      <c r="M126" s="192"/>
      <c r="N126" s="193"/>
      <c r="O126" s="193"/>
      <c r="P126" s="193"/>
      <c r="Q126" s="193"/>
      <c r="R126" s="193"/>
      <c r="S126" s="193"/>
      <c r="T126" s="19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88" t="s">
        <v>137</v>
      </c>
      <c r="AU126" s="188" t="s">
        <v>78</v>
      </c>
      <c r="AV126" s="13" t="s">
        <v>78</v>
      </c>
      <c r="AW126" s="13" t="s">
        <v>31</v>
      </c>
      <c r="AX126" s="13" t="s">
        <v>74</v>
      </c>
      <c r="AY126" s="188" t="s">
        <v>124</v>
      </c>
    </row>
    <row r="127" s="2" customFormat="1" ht="24.15" customHeight="1">
      <c r="A127" s="39"/>
      <c r="B127" s="166"/>
      <c r="C127" s="167" t="s">
        <v>164</v>
      </c>
      <c r="D127" s="167" t="s">
        <v>127</v>
      </c>
      <c r="E127" s="168" t="s">
        <v>393</v>
      </c>
      <c r="F127" s="169" t="s">
        <v>394</v>
      </c>
      <c r="G127" s="170" t="s">
        <v>89</v>
      </c>
      <c r="H127" s="171">
        <v>480.80500000000001</v>
      </c>
      <c r="I127" s="172"/>
      <c r="J127" s="173">
        <f>ROUND(I127*H127,2)</f>
        <v>0</v>
      </c>
      <c r="K127" s="169" t="s">
        <v>130</v>
      </c>
      <c r="L127" s="40"/>
      <c r="M127" s="174" t="s">
        <v>3</v>
      </c>
      <c r="N127" s="175" t="s">
        <v>40</v>
      </c>
      <c r="O127" s="73"/>
      <c r="P127" s="176">
        <f>O127*H127</f>
        <v>0</v>
      </c>
      <c r="Q127" s="176">
        <v>0</v>
      </c>
      <c r="R127" s="176">
        <f>Q127*H127</f>
        <v>0</v>
      </c>
      <c r="S127" s="176">
        <v>0</v>
      </c>
      <c r="T127" s="17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178" t="s">
        <v>149</v>
      </c>
      <c r="AT127" s="178" t="s">
        <v>127</v>
      </c>
      <c r="AU127" s="178" t="s">
        <v>78</v>
      </c>
      <c r="AY127" s="20" t="s">
        <v>124</v>
      </c>
      <c r="BE127" s="179">
        <f>IF(N127="základní",J127,0)</f>
        <v>0</v>
      </c>
      <c r="BF127" s="179">
        <f>IF(N127="snížená",J127,0)</f>
        <v>0</v>
      </c>
      <c r="BG127" s="179">
        <f>IF(N127="zákl. přenesená",J127,0)</f>
        <v>0</v>
      </c>
      <c r="BH127" s="179">
        <f>IF(N127="sníž. přenesená",J127,0)</f>
        <v>0</v>
      </c>
      <c r="BI127" s="179">
        <f>IF(N127="nulová",J127,0)</f>
        <v>0</v>
      </c>
      <c r="BJ127" s="20" t="s">
        <v>74</v>
      </c>
      <c r="BK127" s="179">
        <f>ROUND(I127*H127,2)</f>
        <v>0</v>
      </c>
      <c r="BL127" s="20" t="s">
        <v>149</v>
      </c>
      <c r="BM127" s="178" t="s">
        <v>395</v>
      </c>
    </row>
    <row r="128" s="2" customFormat="1">
      <c r="A128" s="39"/>
      <c r="B128" s="40"/>
      <c r="C128" s="39"/>
      <c r="D128" s="180" t="s">
        <v>133</v>
      </c>
      <c r="E128" s="39"/>
      <c r="F128" s="181" t="s">
        <v>396</v>
      </c>
      <c r="G128" s="39"/>
      <c r="H128" s="39"/>
      <c r="I128" s="182"/>
      <c r="J128" s="39"/>
      <c r="K128" s="39"/>
      <c r="L128" s="40"/>
      <c r="M128" s="183"/>
      <c r="N128" s="184"/>
      <c r="O128" s="73"/>
      <c r="P128" s="73"/>
      <c r="Q128" s="73"/>
      <c r="R128" s="73"/>
      <c r="S128" s="73"/>
      <c r="T128" s="74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20" t="s">
        <v>133</v>
      </c>
      <c r="AU128" s="20" t="s">
        <v>78</v>
      </c>
    </row>
    <row r="129" s="13" customFormat="1">
      <c r="A129" s="13"/>
      <c r="B129" s="187"/>
      <c r="C129" s="13"/>
      <c r="D129" s="185" t="s">
        <v>137</v>
      </c>
      <c r="E129" s="188" t="s">
        <v>3</v>
      </c>
      <c r="F129" s="189" t="s">
        <v>310</v>
      </c>
      <c r="G129" s="13"/>
      <c r="H129" s="190">
        <v>480.80500000000001</v>
      </c>
      <c r="I129" s="191"/>
      <c r="J129" s="13"/>
      <c r="K129" s="13"/>
      <c r="L129" s="187"/>
      <c r="M129" s="192"/>
      <c r="N129" s="193"/>
      <c r="O129" s="193"/>
      <c r="P129" s="193"/>
      <c r="Q129" s="193"/>
      <c r="R129" s="193"/>
      <c r="S129" s="193"/>
      <c r="T129" s="19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88" t="s">
        <v>137</v>
      </c>
      <c r="AU129" s="188" t="s">
        <v>78</v>
      </c>
      <c r="AV129" s="13" t="s">
        <v>78</v>
      </c>
      <c r="AW129" s="13" t="s">
        <v>31</v>
      </c>
      <c r="AX129" s="13" t="s">
        <v>74</v>
      </c>
      <c r="AY129" s="188" t="s">
        <v>124</v>
      </c>
    </row>
    <row r="130" s="2" customFormat="1" ht="44.25" customHeight="1">
      <c r="A130" s="39"/>
      <c r="B130" s="166"/>
      <c r="C130" s="167" t="s">
        <v>171</v>
      </c>
      <c r="D130" s="167" t="s">
        <v>127</v>
      </c>
      <c r="E130" s="168" t="s">
        <v>397</v>
      </c>
      <c r="F130" s="169" t="s">
        <v>398</v>
      </c>
      <c r="G130" s="170" t="s">
        <v>89</v>
      </c>
      <c r="H130" s="171">
        <v>480.80500000000001</v>
      </c>
      <c r="I130" s="172"/>
      <c r="J130" s="173">
        <f>ROUND(I130*H130,2)</f>
        <v>0</v>
      </c>
      <c r="K130" s="169" t="s">
        <v>130</v>
      </c>
      <c r="L130" s="40"/>
      <c r="M130" s="174" t="s">
        <v>3</v>
      </c>
      <c r="N130" s="175" t="s">
        <v>40</v>
      </c>
      <c r="O130" s="73"/>
      <c r="P130" s="176">
        <f>O130*H130</f>
        <v>0</v>
      </c>
      <c r="Q130" s="176">
        <v>0</v>
      </c>
      <c r="R130" s="176">
        <f>Q130*H130</f>
        <v>0</v>
      </c>
      <c r="S130" s="176">
        <v>0</v>
      </c>
      <c r="T130" s="17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78" t="s">
        <v>149</v>
      </c>
      <c r="AT130" s="178" t="s">
        <v>127</v>
      </c>
      <c r="AU130" s="178" t="s">
        <v>78</v>
      </c>
      <c r="AY130" s="20" t="s">
        <v>124</v>
      </c>
      <c r="BE130" s="179">
        <f>IF(N130="základní",J130,0)</f>
        <v>0</v>
      </c>
      <c r="BF130" s="179">
        <f>IF(N130="snížená",J130,0)</f>
        <v>0</v>
      </c>
      <c r="BG130" s="179">
        <f>IF(N130="zákl. přenesená",J130,0)</f>
        <v>0</v>
      </c>
      <c r="BH130" s="179">
        <f>IF(N130="sníž. přenesená",J130,0)</f>
        <v>0</v>
      </c>
      <c r="BI130" s="179">
        <f>IF(N130="nulová",J130,0)</f>
        <v>0</v>
      </c>
      <c r="BJ130" s="20" t="s">
        <v>74</v>
      </c>
      <c r="BK130" s="179">
        <f>ROUND(I130*H130,2)</f>
        <v>0</v>
      </c>
      <c r="BL130" s="20" t="s">
        <v>149</v>
      </c>
      <c r="BM130" s="178" t="s">
        <v>399</v>
      </c>
    </row>
    <row r="131" s="2" customFormat="1">
      <c r="A131" s="39"/>
      <c r="B131" s="40"/>
      <c r="C131" s="39"/>
      <c r="D131" s="180" t="s">
        <v>133</v>
      </c>
      <c r="E131" s="39"/>
      <c r="F131" s="181" t="s">
        <v>400</v>
      </c>
      <c r="G131" s="39"/>
      <c r="H131" s="39"/>
      <c r="I131" s="182"/>
      <c r="J131" s="39"/>
      <c r="K131" s="39"/>
      <c r="L131" s="40"/>
      <c r="M131" s="183"/>
      <c r="N131" s="184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133</v>
      </c>
      <c r="AU131" s="20" t="s">
        <v>78</v>
      </c>
    </row>
    <row r="132" s="13" customFormat="1">
      <c r="A132" s="13"/>
      <c r="B132" s="187"/>
      <c r="C132" s="13"/>
      <c r="D132" s="185" t="s">
        <v>137</v>
      </c>
      <c r="E132" s="188" t="s">
        <v>3</v>
      </c>
      <c r="F132" s="189" t="s">
        <v>310</v>
      </c>
      <c r="G132" s="13"/>
      <c r="H132" s="190">
        <v>480.80500000000001</v>
      </c>
      <c r="I132" s="191"/>
      <c r="J132" s="13"/>
      <c r="K132" s="13"/>
      <c r="L132" s="187"/>
      <c r="M132" s="192"/>
      <c r="N132" s="193"/>
      <c r="O132" s="193"/>
      <c r="P132" s="193"/>
      <c r="Q132" s="193"/>
      <c r="R132" s="193"/>
      <c r="S132" s="193"/>
      <c r="T132" s="19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8" t="s">
        <v>137</v>
      </c>
      <c r="AU132" s="188" t="s">
        <v>78</v>
      </c>
      <c r="AV132" s="13" t="s">
        <v>78</v>
      </c>
      <c r="AW132" s="13" t="s">
        <v>31</v>
      </c>
      <c r="AX132" s="13" t="s">
        <v>74</v>
      </c>
      <c r="AY132" s="188" t="s">
        <v>124</v>
      </c>
    </row>
    <row r="133" s="12" customFormat="1" ht="22.8" customHeight="1">
      <c r="A133" s="12"/>
      <c r="B133" s="153"/>
      <c r="C133" s="12"/>
      <c r="D133" s="154" t="s">
        <v>68</v>
      </c>
      <c r="E133" s="164" t="s">
        <v>401</v>
      </c>
      <c r="F133" s="164" t="s">
        <v>402</v>
      </c>
      <c r="G133" s="12"/>
      <c r="H133" s="12"/>
      <c r="I133" s="156"/>
      <c r="J133" s="165">
        <f>BK133</f>
        <v>0</v>
      </c>
      <c r="K133" s="12"/>
      <c r="L133" s="153"/>
      <c r="M133" s="158"/>
      <c r="N133" s="159"/>
      <c r="O133" s="159"/>
      <c r="P133" s="160">
        <f>SUM(P134:P135)</f>
        <v>0</v>
      </c>
      <c r="Q133" s="159"/>
      <c r="R133" s="160">
        <f>SUM(R134:R135)</f>
        <v>0</v>
      </c>
      <c r="S133" s="159"/>
      <c r="T133" s="161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54" t="s">
        <v>74</v>
      </c>
      <c r="AT133" s="162" t="s">
        <v>68</v>
      </c>
      <c r="AU133" s="162" t="s">
        <v>74</v>
      </c>
      <c r="AY133" s="154" t="s">
        <v>124</v>
      </c>
      <c r="BK133" s="163">
        <f>SUM(BK134:BK135)</f>
        <v>0</v>
      </c>
    </row>
    <row r="134" s="2" customFormat="1" ht="62.7" customHeight="1">
      <c r="A134" s="39"/>
      <c r="B134" s="166"/>
      <c r="C134" s="167" t="s">
        <v>177</v>
      </c>
      <c r="D134" s="167" t="s">
        <v>127</v>
      </c>
      <c r="E134" s="168" t="s">
        <v>403</v>
      </c>
      <c r="F134" s="169" t="s">
        <v>404</v>
      </c>
      <c r="G134" s="170" t="s">
        <v>260</v>
      </c>
      <c r="H134" s="171">
        <v>0.0030000000000000001</v>
      </c>
      <c r="I134" s="172"/>
      <c r="J134" s="173">
        <f>ROUND(I134*H134,2)</f>
        <v>0</v>
      </c>
      <c r="K134" s="169" t="s">
        <v>130</v>
      </c>
      <c r="L134" s="40"/>
      <c r="M134" s="174" t="s">
        <v>3</v>
      </c>
      <c r="N134" s="175" t="s">
        <v>40</v>
      </c>
      <c r="O134" s="73"/>
      <c r="P134" s="176">
        <f>O134*H134</f>
        <v>0</v>
      </c>
      <c r="Q134" s="176">
        <v>0</v>
      </c>
      <c r="R134" s="176">
        <f>Q134*H134</f>
        <v>0</v>
      </c>
      <c r="S134" s="176">
        <v>0</v>
      </c>
      <c r="T134" s="17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78" t="s">
        <v>149</v>
      </c>
      <c r="AT134" s="178" t="s">
        <v>127</v>
      </c>
      <c r="AU134" s="178" t="s">
        <v>78</v>
      </c>
      <c r="AY134" s="20" t="s">
        <v>124</v>
      </c>
      <c r="BE134" s="179">
        <f>IF(N134="základní",J134,0)</f>
        <v>0</v>
      </c>
      <c r="BF134" s="179">
        <f>IF(N134="snížená",J134,0)</f>
        <v>0</v>
      </c>
      <c r="BG134" s="179">
        <f>IF(N134="zákl. přenesená",J134,0)</f>
        <v>0</v>
      </c>
      <c r="BH134" s="179">
        <f>IF(N134="sníž. přenesená",J134,0)</f>
        <v>0</v>
      </c>
      <c r="BI134" s="179">
        <f>IF(N134="nulová",J134,0)</f>
        <v>0</v>
      </c>
      <c r="BJ134" s="20" t="s">
        <v>74</v>
      </c>
      <c r="BK134" s="179">
        <f>ROUND(I134*H134,2)</f>
        <v>0</v>
      </c>
      <c r="BL134" s="20" t="s">
        <v>149</v>
      </c>
      <c r="BM134" s="178" t="s">
        <v>405</v>
      </c>
    </row>
    <row r="135" s="2" customFormat="1">
      <c r="A135" s="39"/>
      <c r="B135" s="40"/>
      <c r="C135" s="39"/>
      <c r="D135" s="180" t="s">
        <v>133</v>
      </c>
      <c r="E135" s="39"/>
      <c r="F135" s="181" t="s">
        <v>406</v>
      </c>
      <c r="G135" s="39"/>
      <c r="H135" s="39"/>
      <c r="I135" s="182"/>
      <c r="J135" s="39"/>
      <c r="K135" s="39"/>
      <c r="L135" s="40"/>
      <c r="M135" s="183"/>
      <c r="N135" s="184"/>
      <c r="O135" s="73"/>
      <c r="P135" s="73"/>
      <c r="Q135" s="73"/>
      <c r="R135" s="73"/>
      <c r="S135" s="73"/>
      <c r="T135" s="74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20" t="s">
        <v>133</v>
      </c>
      <c r="AU135" s="20" t="s">
        <v>78</v>
      </c>
    </row>
    <row r="136" s="12" customFormat="1" ht="25.92" customHeight="1">
      <c r="A136" s="12"/>
      <c r="B136" s="153"/>
      <c r="C136" s="12"/>
      <c r="D136" s="154" t="s">
        <v>68</v>
      </c>
      <c r="E136" s="155" t="s">
        <v>407</v>
      </c>
      <c r="F136" s="155" t="s">
        <v>408</v>
      </c>
      <c r="G136" s="12"/>
      <c r="H136" s="12"/>
      <c r="I136" s="156"/>
      <c r="J136" s="157">
        <f>BK136</f>
        <v>0</v>
      </c>
      <c r="K136" s="12"/>
      <c r="L136" s="153"/>
      <c r="M136" s="158"/>
      <c r="N136" s="159"/>
      <c r="O136" s="159"/>
      <c r="P136" s="160">
        <f>P137+P257+P278+P376+P390+P434+P506+P535</f>
        <v>0</v>
      </c>
      <c r="Q136" s="159"/>
      <c r="R136" s="160">
        <f>R137+R257+R278+R376+R390+R434+R506+R535</f>
        <v>33.010500113511</v>
      </c>
      <c r="S136" s="159"/>
      <c r="T136" s="161">
        <f>T137+T257+T278+T376+T390+T434+T506+T535</f>
        <v>0.0017640399999999999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4" t="s">
        <v>78</v>
      </c>
      <c r="AT136" s="162" t="s">
        <v>68</v>
      </c>
      <c r="AU136" s="162" t="s">
        <v>69</v>
      </c>
      <c r="AY136" s="154" t="s">
        <v>124</v>
      </c>
      <c r="BK136" s="163">
        <f>BK137+BK257+BK278+BK376+BK390+BK434+BK506+BK535</f>
        <v>0</v>
      </c>
    </row>
    <row r="137" s="12" customFormat="1" ht="22.8" customHeight="1">
      <c r="A137" s="12"/>
      <c r="B137" s="153"/>
      <c r="C137" s="12"/>
      <c r="D137" s="154" t="s">
        <v>68</v>
      </c>
      <c r="E137" s="164" t="s">
        <v>409</v>
      </c>
      <c r="F137" s="164" t="s">
        <v>410</v>
      </c>
      <c r="G137" s="12"/>
      <c r="H137" s="12"/>
      <c r="I137" s="156"/>
      <c r="J137" s="165">
        <f>BK137</f>
        <v>0</v>
      </c>
      <c r="K137" s="12"/>
      <c r="L137" s="153"/>
      <c r="M137" s="158"/>
      <c r="N137" s="159"/>
      <c r="O137" s="159"/>
      <c r="P137" s="160">
        <f>P138+P139+P140+P182+P202+P236</f>
        <v>0</v>
      </c>
      <c r="Q137" s="159"/>
      <c r="R137" s="160">
        <f>R138+R139+R140+R182+R202+R236</f>
        <v>10.109895599999998</v>
      </c>
      <c r="S137" s="159"/>
      <c r="T137" s="161">
        <f>T138+T139+T140+T182+T202+T236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54" t="s">
        <v>78</v>
      </c>
      <c r="AT137" s="162" t="s">
        <v>68</v>
      </c>
      <c r="AU137" s="162" t="s">
        <v>74</v>
      </c>
      <c r="AY137" s="154" t="s">
        <v>124</v>
      </c>
      <c r="BK137" s="163">
        <f>BK138+BK139+BK140+BK182+BK202+BK236</f>
        <v>0</v>
      </c>
    </row>
    <row r="138" s="2" customFormat="1" ht="49.05" customHeight="1">
      <c r="A138" s="39"/>
      <c r="B138" s="166"/>
      <c r="C138" s="167" t="s">
        <v>183</v>
      </c>
      <c r="D138" s="167" t="s">
        <v>127</v>
      </c>
      <c r="E138" s="168" t="s">
        <v>411</v>
      </c>
      <c r="F138" s="169" t="s">
        <v>412</v>
      </c>
      <c r="G138" s="170" t="s">
        <v>260</v>
      </c>
      <c r="H138" s="171">
        <v>10.109999999999999</v>
      </c>
      <c r="I138" s="172"/>
      <c r="J138" s="173">
        <f>ROUND(I138*H138,2)</f>
        <v>0</v>
      </c>
      <c r="K138" s="169" t="s">
        <v>130</v>
      </c>
      <c r="L138" s="40"/>
      <c r="M138" s="174" t="s">
        <v>3</v>
      </c>
      <c r="N138" s="175" t="s">
        <v>40</v>
      </c>
      <c r="O138" s="73"/>
      <c r="P138" s="176">
        <f>O138*H138</f>
        <v>0</v>
      </c>
      <c r="Q138" s="176">
        <v>0</v>
      </c>
      <c r="R138" s="176">
        <f>Q138*H138</f>
        <v>0</v>
      </c>
      <c r="S138" s="176">
        <v>0</v>
      </c>
      <c r="T138" s="17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178" t="s">
        <v>131</v>
      </c>
      <c r="AT138" s="178" t="s">
        <v>127</v>
      </c>
      <c r="AU138" s="178" t="s">
        <v>78</v>
      </c>
      <c r="AY138" s="20" t="s">
        <v>124</v>
      </c>
      <c r="BE138" s="179">
        <f>IF(N138="základní",J138,0)</f>
        <v>0</v>
      </c>
      <c r="BF138" s="179">
        <f>IF(N138="snížená",J138,0)</f>
        <v>0</v>
      </c>
      <c r="BG138" s="179">
        <f>IF(N138="zákl. přenesená",J138,0)</f>
        <v>0</v>
      </c>
      <c r="BH138" s="179">
        <f>IF(N138="sníž. přenesená",J138,0)</f>
        <v>0</v>
      </c>
      <c r="BI138" s="179">
        <f>IF(N138="nulová",J138,0)</f>
        <v>0</v>
      </c>
      <c r="BJ138" s="20" t="s">
        <v>74</v>
      </c>
      <c r="BK138" s="179">
        <f>ROUND(I138*H138,2)</f>
        <v>0</v>
      </c>
      <c r="BL138" s="20" t="s">
        <v>131</v>
      </c>
      <c r="BM138" s="178" t="s">
        <v>413</v>
      </c>
    </row>
    <row r="139" s="2" customFormat="1">
      <c r="A139" s="39"/>
      <c r="B139" s="40"/>
      <c r="C139" s="39"/>
      <c r="D139" s="180" t="s">
        <v>133</v>
      </c>
      <c r="E139" s="39"/>
      <c r="F139" s="181" t="s">
        <v>414</v>
      </c>
      <c r="G139" s="39"/>
      <c r="H139" s="39"/>
      <c r="I139" s="182"/>
      <c r="J139" s="39"/>
      <c r="K139" s="39"/>
      <c r="L139" s="40"/>
      <c r="M139" s="183"/>
      <c r="N139" s="184"/>
      <c r="O139" s="73"/>
      <c r="P139" s="73"/>
      <c r="Q139" s="73"/>
      <c r="R139" s="73"/>
      <c r="S139" s="73"/>
      <c r="T139" s="74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20" t="s">
        <v>133</v>
      </c>
      <c r="AU139" s="20" t="s">
        <v>78</v>
      </c>
    </row>
    <row r="140" s="12" customFormat="1" ht="20.88" customHeight="1">
      <c r="A140" s="12"/>
      <c r="B140" s="153"/>
      <c r="C140" s="12"/>
      <c r="D140" s="154" t="s">
        <v>68</v>
      </c>
      <c r="E140" s="164" t="s">
        <v>415</v>
      </c>
      <c r="F140" s="164" t="s">
        <v>416</v>
      </c>
      <c r="G140" s="12"/>
      <c r="H140" s="12"/>
      <c r="I140" s="156"/>
      <c r="J140" s="165">
        <f>BK140</f>
        <v>0</v>
      </c>
      <c r="K140" s="12"/>
      <c r="L140" s="153"/>
      <c r="M140" s="158"/>
      <c r="N140" s="159"/>
      <c r="O140" s="159"/>
      <c r="P140" s="160">
        <f>SUM(P141:P181)</f>
        <v>0</v>
      </c>
      <c r="Q140" s="159"/>
      <c r="R140" s="160">
        <f>SUM(R141:R181)</f>
        <v>0.40472731000000001</v>
      </c>
      <c r="S140" s="159"/>
      <c r="T140" s="161">
        <f>SUM(T141:T181)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4" t="s">
        <v>78</v>
      </c>
      <c r="AT140" s="162" t="s">
        <v>68</v>
      </c>
      <c r="AU140" s="162" t="s">
        <v>78</v>
      </c>
      <c r="AY140" s="154" t="s">
        <v>124</v>
      </c>
      <c r="BK140" s="163">
        <f>SUM(BK141:BK181)</f>
        <v>0</v>
      </c>
    </row>
    <row r="141" s="2" customFormat="1" ht="37.8" customHeight="1">
      <c r="A141" s="39"/>
      <c r="B141" s="166"/>
      <c r="C141" s="167" t="s">
        <v>188</v>
      </c>
      <c r="D141" s="167" t="s">
        <v>127</v>
      </c>
      <c r="E141" s="168" t="s">
        <v>417</v>
      </c>
      <c r="F141" s="169" t="s">
        <v>418</v>
      </c>
      <c r="G141" s="170" t="s">
        <v>89</v>
      </c>
      <c r="H141" s="171">
        <v>97.881</v>
      </c>
      <c r="I141" s="172"/>
      <c r="J141" s="173">
        <f>ROUND(I141*H141,2)</f>
        <v>0</v>
      </c>
      <c r="K141" s="169" t="s">
        <v>130</v>
      </c>
      <c r="L141" s="40"/>
      <c r="M141" s="174" t="s">
        <v>3</v>
      </c>
      <c r="N141" s="175" t="s">
        <v>40</v>
      </c>
      <c r="O141" s="73"/>
      <c r="P141" s="176">
        <f>O141*H141</f>
        <v>0</v>
      </c>
      <c r="Q141" s="176">
        <v>0</v>
      </c>
      <c r="R141" s="176">
        <f>Q141*H141</f>
        <v>0</v>
      </c>
      <c r="S141" s="176">
        <v>0</v>
      </c>
      <c r="T141" s="17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178" t="s">
        <v>131</v>
      </c>
      <c r="AT141" s="178" t="s">
        <v>127</v>
      </c>
      <c r="AU141" s="178" t="s">
        <v>81</v>
      </c>
      <c r="AY141" s="20" t="s">
        <v>124</v>
      </c>
      <c r="BE141" s="179">
        <f>IF(N141="základní",J141,0)</f>
        <v>0</v>
      </c>
      <c r="BF141" s="179">
        <f>IF(N141="snížená",J141,0)</f>
        <v>0</v>
      </c>
      <c r="BG141" s="179">
        <f>IF(N141="zákl. přenesená",J141,0)</f>
        <v>0</v>
      </c>
      <c r="BH141" s="179">
        <f>IF(N141="sníž. přenesená",J141,0)</f>
        <v>0</v>
      </c>
      <c r="BI141" s="179">
        <f>IF(N141="nulová",J141,0)</f>
        <v>0</v>
      </c>
      <c r="BJ141" s="20" t="s">
        <v>74</v>
      </c>
      <c r="BK141" s="179">
        <f>ROUND(I141*H141,2)</f>
        <v>0</v>
      </c>
      <c r="BL141" s="20" t="s">
        <v>131</v>
      </c>
      <c r="BM141" s="178" t="s">
        <v>419</v>
      </c>
    </row>
    <row r="142" s="2" customFormat="1">
      <c r="A142" s="39"/>
      <c r="B142" s="40"/>
      <c r="C142" s="39"/>
      <c r="D142" s="180" t="s">
        <v>133</v>
      </c>
      <c r="E142" s="39"/>
      <c r="F142" s="181" t="s">
        <v>420</v>
      </c>
      <c r="G142" s="39"/>
      <c r="H142" s="39"/>
      <c r="I142" s="182"/>
      <c r="J142" s="39"/>
      <c r="K142" s="39"/>
      <c r="L142" s="40"/>
      <c r="M142" s="183"/>
      <c r="N142" s="184"/>
      <c r="O142" s="73"/>
      <c r="P142" s="73"/>
      <c r="Q142" s="73"/>
      <c r="R142" s="73"/>
      <c r="S142" s="73"/>
      <c r="T142" s="74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20" t="s">
        <v>133</v>
      </c>
      <c r="AU142" s="20" t="s">
        <v>81</v>
      </c>
    </row>
    <row r="143" s="13" customFormat="1">
      <c r="A143" s="13"/>
      <c r="B143" s="187"/>
      <c r="C143" s="13"/>
      <c r="D143" s="185" t="s">
        <v>137</v>
      </c>
      <c r="E143" s="188" t="s">
        <v>3</v>
      </c>
      <c r="F143" s="189" t="s">
        <v>313</v>
      </c>
      <c r="G143" s="13"/>
      <c r="H143" s="190">
        <v>97.881</v>
      </c>
      <c r="I143" s="191"/>
      <c r="J143" s="13"/>
      <c r="K143" s="13"/>
      <c r="L143" s="187"/>
      <c r="M143" s="192"/>
      <c r="N143" s="193"/>
      <c r="O143" s="193"/>
      <c r="P143" s="193"/>
      <c r="Q143" s="193"/>
      <c r="R143" s="193"/>
      <c r="S143" s="193"/>
      <c r="T143" s="19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8" t="s">
        <v>137</v>
      </c>
      <c r="AU143" s="188" t="s">
        <v>81</v>
      </c>
      <c r="AV143" s="13" t="s">
        <v>78</v>
      </c>
      <c r="AW143" s="13" t="s">
        <v>31</v>
      </c>
      <c r="AX143" s="13" t="s">
        <v>74</v>
      </c>
      <c r="AY143" s="188" t="s">
        <v>124</v>
      </c>
    </row>
    <row r="144" s="2" customFormat="1" ht="37.8" customHeight="1">
      <c r="A144" s="39"/>
      <c r="B144" s="166"/>
      <c r="C144" s="167" t="s">
        <v>193</v>
      </c>
      <c r="D144" s="167" t="s">
        <v>127</v>
      </c>
      <c r="E144" s="168" t="s">
        <v>421</v>
      </c>
      <c r="F144" s="169" t="s">
        <v>422</v>
      </c>
      <c r="G144" s="170" t="s">
        <v>140</v>
      </c>
      <c r="H144" s="171">
        <v>146.822</v>
      </c>
      <c r="I144" s="172"/>
      <c r="J144" s="173">
        <f>ROUND(I144*H144,2)</f>
        <v>0</v>
      </c>
      <c r="K144" s="169" t="s">
        <v>130</v>
      </c>
      <c r="L144" s="40"/>
      <c r="M144" s="174" t="s">
        <v>3</v>
      </c>
      <c r="N144" s="175" t="s">
        <v>40</v>
      </c>
      <c r="O144" s="73"/>
      <c r="P144" s="176">
        <f>O144*H144</f>
        <v>0</v>
      </c>
      <c r="Q144" s="176">
        <v>0</v>
      </c>
      <c r="R144" s="176">
        <f>Q144*H144</f>
        <v>0</v>
      </c>
      <c r="S144" s="176">
        <v>0</v>
      </c>
      <c r="T144" s="17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78" t="s">
        <v>131</v>
      </c>
      <c r="AT144" s="178" t="s">
        <v>127</v>
      </c>
      <c r="AU144" s="178" t="s">
        <v>81</v>
      </c>
      <c r="AY144" s="20" t="s">
        <v>124</v>
      </c>
      <c r="BE144" s="179">
        <f>IF(N144="základní",J144,0)</f>
        <v>0</v>
      </c>
      <c r="BF144" s="179">
        <f>IF(N144="snížená",J144,0)</f>
        <v>0</v>
      </c>
      <c r="BG144" s="179">
        <f>IF(N144="zákl. přenesená",J144,0)</f>
        <v>0</v>
      </c>
      <c r="BH144" s="179">
        <f>IF(N144="sníž. přenesená",J144,0)</f>
        <v>0</v>
      </c>
      <c r="BI144" s="179">
        <f>IF(N144="nulová",J144,0)</f>
        <v>0</v>
      </c>
      <c r="BJ144" s="20" t="s">
        <v>74</v>
      </c>
      <c r="BK144" s="179">
        <f>ROUND(I144*H144,2)</f>
        <v>0</v>
      </c>
      <c r="BL144" s="20" t="s">
        <v>131</v>
      </c>
      <c r="BM144" s="178" t="s">
        <v>423</v>
      </c>
    </row>
    <row r="145" s="2" customFormat="1">
      <c r="A145" s="39"/>
      <c r="B145" s="40"/>
      <c r="C145" s="39"/>
      <c r="D145" s="180" t="s">
        <v>133</v>
      </c>
      <c r="E145" s="39"/>
      <c r="F145" s="181" t="s">
        <v>424</v>
      </c>
      <c r="G145" s="39"/>
      <c r="H145" s="39"/>
      <c r="I145" s="182"/>
      <c r="J145" s="39"/>
      <c r="K145" s="39"/>
      <c r="L145" s="40"/>
      <c r="M145" s="183"/>
      <c r="N145" s="184"/>
      <c r="O145" s="73"/>
      <c r="P145" s="73"/>
      <c r="Q145" s="73"/>
      <c r="R145" s="73"/>
      <c r="S145" s="73"/>
      <c r="T145" s="74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20" t="s">
        <v>133</v>
      </c>
      <c r="AU145" s="20" t="s">
        <v>81</v>
      </c>
    </row>
    <row r="146" s="2" customFormat="1">
      <c r="A146" s="39"/>
      <c r="B146" s="40"/>
      <c r="C146" s="39"/>
      <c r="D146" s="185" t="s">
        <v>135</v>
      </c>
      <c r="E146" s="39"/>
      <c r="F146" s="186" t="s">
        <v>425</v>
      </c>
      <c r="G146" s="39"/>
      <c r="H146" s="39"/>
      <c r="I146" s="182"/>
      <c r="J146" s="39"/>
      <c r="K146" s="39"/>
      <c r="L146" s="40"/>
      <c r="M146" s="183"/>
      <c r="N146" s="184"/>
      <c r="O146" s="73"/>
      <c r="P146" s="73"/>
      <c r="Q146" s="73"/>
      <c r="R146" s="73"/>
      <c r="S146" s="73"/>
      <c r="T146" s="74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20" t="s">
        <v>135</v>
      </c>
      <c r="AU146" s="20" t="s">
        <v>81</v>
      </c>
    </row>
    <row r="147" s="13" customFormat="1">
      <c r="A147" s="13"/>
      <c r="B147" s="187"/>
      <c r="C147" s="13"/>
      <c r="D147" s="185" t="s">
        <v>137</v>
      </c>
      <c r="E147" s="13"/>
      <c r="F147" s="189" t="s">
        <v>426</v>
      </c>
      <c r="G147" s="13"/>
      <c r="H147" s="190">
        <v>146.822</v>
      </c>
      <c r="I147" s="191"/>
      <c r="J147" s="13"/>
      <c r="K147" s="13"/>
      <c r="L147" s="187"/>
      <c r="M147" s="192"/>
      <c r="N147" s="193"/>
      <c r="O147" s="193"/>
      <c r="P147" s="193"/>
      <c r="Q147" s="193"/>
      <c r="R147" s="193"/>
      <c r="S147" s="193"/>
      <c r="T147" s="19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8" t="s">
        <v>137</v>
      </c>
      <c r="AU147" s="188" t="s">
        <v>81</v>
      </c>
      <c r="AV147" s="13" t="s">
        <v>78</v>
      </c>
      <c r="AW147" s="13" t="s">
        <v>4</v>
      </c>
      <c r="AX147" s="13" t="s">
        <v>74</v>
      </c>
      <c r="AY147" s="188" t="s">
        <v>124</v>
      </c>
    </row>
    <row r="148" s="2" customFormat="1" ht="33" customHeight="1">
      <c r="A148" s="39"/>
      <c r="B148" s="166"/>
      <c r="C148" s="215" t="s">
        <v>9</v>
      </c>
      <c r="D148" s="215" t="s">
        <v>427</v>
      </c>
      <c r="E148" s="216" t="s">
        <v>428</v>
      </c>
      <c r="F148" s="217" t="s">
        <v>429</v>
      </c>
      <c r="G148" s="218" t="s">
        <v>89</v>
      </c>
      <c r="H148" s="219">
        <v>114.03100000000001</v>
      </c>
      <c r="I148" s="220"/>
      <c r="J148" s="221">
        <f>ROUND(I148*H148,2)</f>
        <v>0</v>
      </c>
      <c r="K148" s="217" t="s">
        <v>130</v>
      </c>
      <c r="L148" s="222"/>
      <c r="M148" s="223" t="s">
        <v>3</v>
      </c>
      <c r="N148" s="224" t="s">
        <v>40</v>
      </c>
      <c r="O148" s="73"/>
      <c r="P148" s="176">
        <f>O148*H148</f>
        <v>0</v>
      </c>
      <c r="Q148" s="176">
        <v>0.0018</v>
      </c>
      <c r="R148" s="176">
        <f>Q148*H148</f>
        <v>0.20525580000000002</v>
      </c>
      <c r="S148" s="176">
        <v>0</v>
      </c>
      <c r="T148" s="17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178" t="s">
        <v>430</v>
      </c>
      <c r="AT148" s="178" t="s">
        <v>427</v>
      </c>
      <c r="AU148" s="178" t="s">
        <v>81</v>
      </c>
      <c r="AY148" s="20" t="s">
        <v>124</v>
      </c>
      <c r="BE148" s="179">
        <f>IF(N148="základní",J148,0)</f>
        <v>0</v>
      </c>
      <c r="BF148" s="179">
        <f>IF(N148="snížená",J148,0)</f>
        <v>0</v>
      </c>
      <c r="BG148" s="179">
        <f>IF(N148="zákl. přenesená",J148,0)</f>
        <v>0</v>
      </c>
      <c r="BH148" s="179">
        <f>IF(N148="sníž. přenesená",J148,0)</f>
        <v>0</v>
      </c>
      <c r="BI148" s="179">
        <f>IF(N148="nulová",J148,0)</f>
        <v>0</v>
      </c>
      <c r="BJ148" s="20" t="s">
        <v>74</v>
      </c>
      <c r="BK148" s="179">
        <f>ROUND(I148*H148,2)</f>
        <v>0</v>
      </c>
      <c r="BL148" s="20" t="s">
        <v>131</v>
      </c>
      <c r="BM148" s="178" t="s">
        <v>431</v>
      </c>
    </row>
    <row r="149" s="13" customFormat="1">
      <c r="A149" s="13"/>
      <c r="B149" s="187"/>
      <c r="C149" s="13"/>
      <c r="D149" s="185" t="s">
        <v>137</v>
      </c>
      <c r="E149" s="13"/>
      <c r="F149" s="189" t="s">
        <v>432</v>
      </c>
      <c r="G149" s="13"/>
      <c r="H149" s="190">
        <v>114.03100000000001</v>
      </c>
      <c r="I149" s="191"/>
      <c r="J149" s="13"/>
      <c r="K149" s="13"/>
      <c r="L149" s="187"/>
      <c r="M149" s="192"/>
      <c r="N149" s="193"/>
      <c r="O149" s="193"/>
      <c r="P149" s="193"/>
      <c r="Q149" s="193"/>
      <c r="R149" s="193"/>
      <c r="S149" s="193"/>
      <c r="T149" s="19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8" t="s">
        <v>137</v>
      </c>
      <c r="AU149" s="188" t="s">
        <v>81</v>
      </c>
      <c r="AV149" s="13" t="s">
        <v>78</v>
      </c>
      <c r="AW149" s="13" t="s">
        <v>4</v>
      </c>
      <c r="AX149" s="13" t="s">
        <v>74</v>
      </c>
      <c r="AY149" s="188" t="s">
        <v>124</v>
      </c>
    </row>
    <row r="150" s="2" customFormat="1" ht="62.7" customHeight="1">
      <c r="A150" s="39"/>
      <c r="B150" s="166"/>
      <c r="C150" s="167" t="s">
        <v>205</v>
      </c>
      <c r="D150" s="167" t="s">
        <v>127</v>
      </c>
      <c r="E150" s="168" t="s">
        <v>433</v>
      </c>
      <c r="F150" s="169" t="s">
        <v>434</v>
      </c>
      <c r="G150" s="170" t="s">
        <v>180</v>
      </c>
      <c r="H150" s="171">
        <v>46.692</v>
      </c>
      <c r="I150" s="172"/>
      <c r="J150" s="173">
        <f>ROUND(I150*H150,2)</f>
        <v>0</v>
      </c>
      <c r="K150" s="169" t="s">
        <v>130</v>
      </c>
      <c r="L150" s="40"/>
      <c r="M150" s="174" t="s">
        <v>3</v>
      </c>
      <c r="N150" s="175" t="s">
        <v>40</v>
      </c>
      <c r="O150" s="73"/>
      <c r="P150" s="176">
        <f>O150*H150</f>
        <v>0</v>
      </c>
      <c r="Q150" s="176">
        <v>0</v>
      </c>
      <c r="R150" s="176">
        <f>Q150*H150</f>
        <v>0</v>
      </c>
      <c r="S150" s="176">
        <v>0</v>
      </c>
      <c r="T150" s="17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178" t="s">
        <v>131</v>
      </c>
      <c r="AT150" s="178" t="s">
        <v>127</v>
      </c>
      <c r="AU150" s="178" t="s">
        <v>81</v>
      </c>
      <c r="AY150" s="20" t="s">
        <v>124</v>
      </c>
      <c r="BE150" s="179">
        <f>IF(N150="základní",J150,0)</f>
        <v>0</v>
      </c>
      <c r="BF150" s="179">
        <f>IF(N150="snížená",J150,0)</f>
        <v>0</v>
      </c>
      <c r="BG150" s="179">
        <f>IF(N150="zákl. přenesená",J150,0)</f>
        <v>0</v>
      </c>
      <c r="BH150" s="179">
        <f>IF(N150="sníž. přenesená",J150,0)</f>
        <v>0</v>
      </c>
      <c r="BI150" s="179">
        <f>IF(N150="nulová",J150,0)</f>
        <v>0</v>
      </c>
      <c r="BJ150" s="20" t="s">
        <v>74</v>
      </c>
      <c r="BK150" s="179">
        <f>ROUND(I150*H150,2)</f>
        <v>0</v>
      </c>
      <c r="BL150" s="20" t="s">
        <v>131</v>
      </c>
      <c r="BM150" s="178" t="s">
        <v>435</v>
      </c>
    </row>
    <row r="151" s="2" customFormat="1">
      <c r="A151" s="39"/>
      <c r="B151" s="40"/>
      <c r="C151" s="39"/>
      <c r="D151" s="180" t="s">
        <v>133</v>
      </c>
      <c r="E151" s="39"/>
      <c r="F151" s="181" t="s">
        <v>436</v>
      </c>
      <c r="G151" s="39"/>
      <c r="H151" s="39"/>
      <c r="I151" s="182"/>
      <c r="J151" s="39"/>
      <c r="K151" s="39"/>
      <c r="L151" s="40"/>
      <c r="M151" s="183"/>
      <c r="N151" s="184"/>
      <c r="O151" s="73"/>
      <c r="P151" s="73"/>
      <c r="Q151" s="73"/>
      <c r="R151" s="73"/>
      <c r="S151" s="73"/>
      <c r="T151" s="74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20" t="s">
        <v>133</v>
      </c>
      <c r="AU151" s="20" t="s">
        <v>81</v>
      </c>
    </row>
    <row r="152" s="15" customFormat="1">
      <c r="A152" s="15"/>
      <c r="B152" s="203"/>
      <c r="C152" s="15"/>
      <c r="D152" s="185" t="s">
        <v>137</v>
      </c>
      <c r="E152" s="204" t="s">
        <v>3</v>
      </c>
      <c r="F152" s="205" t="s">
        <v>437</v>
      </c>
      <c r="G152" s="15"/>
      <c r="H152" s="204" t="s">
        <v>3</v>
      </c>
      <c r="I152" s="206"/>
      <c r="J152" s="15"/>
      <c r="K152" s="15"/>
      <c r="L152" s="203"/>
      <c r="M152" s="207"/>
      <c r="N152" s="208"/>
      <c r="O152" s="208"/>
      <c r="P152" s="208"/>
      <c r="Q152" s="208"/>
      <c r="R152" s="208"/>
      <c r="S152" s="208"/>
      <c r="T152" s="209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04" t="s">
        <v>137</v>
      </c>
      <c r="AU152" s="204" t="s">
        <v>81</v>
      </c>
      <c r="AV152" s="15" t="s">
        <v>74</v>
      </c>
      <c r="AW152" s="15" t="s">
        <v>31</v>
      </c>
      <c r="AX152" s="15" t="s">
        <v>69</v>
      </c>
      <c r="AY152" s="204" t="s">
        <v>124</v>
      </c>
    </row>
    <row r="153" s="13" customFormat="1">
      <c r="A153" s="13"/>
      <c r="B153" s="187"/>
      <c r="C153" s="13"/>
      <c r="D153" s="185" t="s">
        <v>137</v>
      </c>
      <c r="E153" s="188" t="s">
        <v>3</v>
      </c>
      <c r="F153" s="189" t="s">
        <v>438</v>
      </c>
      <c r="G153" s="13"/>
      <c r="H153" s="190">
        <v>46.692</v>
      </c>
      <c r="I153" s="191"/>
      <c r="J153" s="13"/>
      <c r="K153" s="13"/>
      <c r="L153" s="187"/>
      <c r="M153" s="192"/>
      <c r="N153" s="193"/>
      <c r="O153" s="193"/>
      <c r="P153" s="193"/>
      <c r="Q153" s="193"/>
      <c r="R153" s="193"/>
      <c r="S153" s="193"/>
      <c r="T153" s="19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8" t="s">
        <v>137</v>
      </c>
      <c r="AU153" s="188" t="s">
        <v>81</v>
      </c>
      <c r="AV153" s="13" t="s">
        <v>78</v>
      </c>
      <c r="AW153" s="13" t="s">
        <v>31</v>
      </c>
      <c r="AX153" s="13" t="s">
        <v>74</v>
      </c>
      <c r="AY153" s="188" t="s">
        <v>124</v>
      </c>
    </row>
    <row r="154" s="2" customFormat="1" ht="24.15" customHeight="1">
      <c r="A154" s="39"/>
      <c r="B154" s="166"/>
      <c r="C154" s="215" t="s">
        <v>213</v>
      </c>
      <c r="D154" s="215" t="s">
        <v>427</v>
      </c>
      <c r="E154" s="216" t="s">
        <v>439</v>
      </c>
      <c r="F154" s="217" t="s">
        <v>440</v>
      </c>
      <c r="G154" s="218" t="s">
        <v>180</v>
      </c>
      <c r="H154" s="219">
        <v>49.027000000000001</v>
      </c>
      <c r="I154" s="220"/>
      <c r="J154" s="221">
        <f>ROUND(I154*H154,2)</f>
        <v>0</v>
      </c>
      <c r="K154" s="217" t="s">
        <v>130</v>
      </c>
      <c r="L154" s="222"/>
      <c r="M154" s="223" t="s">
        <v>3</v>
      </c>
      <c r="N154" s="224" t="s">
        <v>40</v>
      </c>
      <c r="O154" s="73"/>
      <c r="P154" s="176">
        <f>O154*H154</f>
        <v>0</v>
      </c>
      <c r="Q154" s="176">
        <v>3.0000000000000001E-05</v>
      </c>
      <c r="R154" s="176">
        <f>Q154*H154</f>
        <v>0.0014708100000000001</v>
      </c>
      <c r="S154" s="176">
        <v>0</v>
      </c>
      <c r="T154" s="17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178" t="s">
        <v>430</v>
      </c>
      <c r="AT154" s="178" t="s">
        <v>427</v>
      </c>
      <c r="AU154" s="178" t="s">
        <v>81</v>
      </c>
      <c r="AY154" s="20" t="s">
        <v>124</v>
      </c>
      <c r="BE154" s="179">
        <f>IF(N154="základní",J154,0)</f>
        <v>0</v>
      </c>
      <c r="BF154" s="179">
        <f>IF(N154="snížená",J154,0)</f>
        <v>0</v>
      </c>
      <c r="BG154" s="179">
        <f>IF(N154="zákl. přenesená",J154,0)</f>
        <v>0</v>
      </c>
      <c r="BH154" s="179">
        <f>IF(N154="sníž. přenesená",J154,0)</f>
        <v>0</v>
      </c>
      <c r="BI154" s="179">
        <f>IF(N154="nulová",J154,0)</f>
        <v>0</v>
      </c>
      <c r="BJ154" s="20" t="s">
        <v>74</v>
      </c>
      <c r="BK154" s="179">
        <f>ROUND(I154*H154,2)</f>
        <v>0</v>
      </c>
      <c r="BL154" s="20" t="s">
        <v>131</v>
      </c>
      <c r="BM154" s="178" t="s">
        <v>441</v>
      </c>
    </row>
    <row r="155" s="13" customFormat="1">
      <c r="A155" s="13"/>
      <c r="B155" s="187"/>
      <c r="C155" s="13"/>
      <c r="D155" s="185" t="s">
        <v>137</v>
      </c>
      <c r="E155" s="13"/>
      <c r="F155" s="189" t="s">
        <v>442</v>
      </c>
      <c r="G155" s="13"/>
      <c r="H155" s="190">
        <v>49.027000000000001</v>
      </c>
      <c r="I155" s="191"/>
      <c r="J155" s="13"/>
      <c r="K155" s="13"/>
      <c r="L155" s="187"/>
      <c r="M155" s="192"/>
      <c r="N155" s="193"/>
      <c r="O155" s="193"/>
      <c r="P155" s="193"/>
      <c r="Q155" s="193"/>
      <c r="R155" s="193"/>
      <c r="S155" s="193"/>
      <c r="T155" s="19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8" t="s">
        <v>137</v>
      </c>
      <c r="AU155" s="188" t="s">
        <v>81</v>
      </c>
      <c r="AV155" s="13" t="s">
        <v>78</v>
      </c>
      <c r="AW155" s="13" t="s">
        <v>4</v>
      </c>
      <c r="AX155" s="13" t="s">
        <v>74</v>
      </c>
      <c r="AY155" s="188" t="s">
        <v>124</v>
      </c>
    </row>
    <row r="156" s="2" customFormat="1" ht="33" customHeight="1">
      <c r="A156" s="39"/>
      <c r="B156" s="166"/>
      <c r="C156" s="167" t="s">
        <v>218</v>
      </c>
      <c r="D156" s="167" t="s">
        <v>127</v>
      </c>
      <c r="E156" s="168" t="s">
        <v>443</v>
      </c>
      <c r="F156" s="169" t="s">
        <v>444</v>
      </c>
      <c r="G156" s="170" t="s">
        <v>89</v>
      </c>
      <c r="H156" s="171">
        <v>313.09800000000001</v>
      </c>
      <c r="I156" s="172"/>
      <c r="J156" s="173">
        <f>ROUND(I156*H156,2)</f>
        <v>0</v>
      </c>
      <c r="K156" s="169" t="s">
        <v>130</v>
      </c>
      <c r="L156" s="40"/>
      <c r="M156" s="174" t="s">
        <v>3</v>
      </c>
      <c r="N156" s="175" t="s">
        <v>40</v>
      </c>
      <c r="O156" s="73"/>
      <c r="P156" s="176">
        <f>O156*H156</f>
        <v>0</v>
      </c>
      <c r="Q156" s="176">
        <v>0</v>
      </c>
      <c r="R156" s="176">
        <f>Q156*H156</f>
        <v>0</v>
      </c>
      <c r="S156" s="176">
        <v>0</v>
      </c>
      <c r="T156" s="17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178" t="s">
        <v>131</v>
      </c>
      <c r="AT156" s="178" t="s">
        <v>127</v>
      </c>
      <c r="AU156" s="178" t="s">
        <v>81</v>
      </c>
      <c r="AY156" s="20" t="s">
        <v>124</v>
      </c>
      <c r="BE156" s="179">
        <f>IF(N156="základní",J156,0)</f>
        <v>0</v>
      </c>
      <c r="BF156" s="179">
        <f>IF(N156="snížená",J156,0)</f>
        <v>0</v>
      </c>
      <c r="BG156" s="179">
        <f>IF(N156="zákl. přenesená",J156,0)</f>
        <v>0</v>
      </c>
      <c r="BH156" s="179">
        <f>IF(N156="sníž. přenesená",J156,0)</f>
        <v>0</v>
      </c>
      <c r="BI156" s="179">
        <f>IF(N156="nulová",J156,0)</f>
        <v>0</v>
      </c>
      <c r="BJ156" s="20" t="s">
        <v>74</v>
      </c>
      <c r="BK156" s="179">
        <f>ROUND(I156*H156,2)</f>
        <v>0</v>
      </c>
      <c r="BL156" s="20" t="s">
        <v>131</v>
      </c>
      <c r="BM156" s="178" t="s">
        <v>445</v>
      </c>
    </row>
    <row r="157" s="2" customFormat="1">
      <c r="A157" s="39"/>
      <c r="B157" s="40"/>
      <c r="C157" s="39"/>
      <c r="D157" s="180" t="s">
        <v>133</v>
      </c>
      <c r="E157" s="39"/>
      <c r="F157" s="181" t="s">
        <v>446</v>
      </c>
      <c r="G157" s="39"/>
      <c r="H157" s="39"/>
      <c r="I157" s="182"/>
      <c r="J157" s="39"/>
      <c r="K157" s="39"/>
      <c r="L157" s="40"/>
      <c r="M157" s="183"/>
      <c r="N157" s="184"/>
      <c r="O157" s="73"/>
      <c r="P157" s="73"/>
      <c r="Q157" s="73"/>
      <c r="R157" s="73"/>
      <c r="S157" s="73"/>
      <c r="T157" s="74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20" t="s">
        <v>133</v>
      </c>
      <c r="AU157" s="20" t="s">
        <v>81</v>
      </c>
    </row>
    <row r="158" s="2" customFormat="1" ht="16.5" customHeight="1">
      <c r="A158" s="39"/>
      <c r="B158" s="166"/>
      <c r="C158" s="215" t="s">
        <v>131</v>
      </c>
      <c r="D158" s="215" t="s">
        <v>427</v>
      </c>
      <c r="E158" s="216" t="s">
        <v>447</v>
      </c>
      <c r="F158" s="217" t="s">
        <v>448</v>
      </c>
      <c r="G158" s="218" t="s">
        <v>89</v>
      </c>
      <c r="H158" s="219">
        <v>104.366</v>
      </c>
      <c r="I158" s="220"/>
      <c r="J158" s="221">
        <f>ROUND(I158*H158,2)</f>
        <v>0</v>
      </c>
      <c r="K158" s="217" t="s">
        <v>130</v>
      </c>
      <c r="L158" s="222"/>
      <c r="M158" s="223" t="s">
        <v>3</v>
      </c>
      <c r="N158" s="224" t="s">
        <v>40</v>
      </c>
      <c r="O158" s="73"/>
      <c r="P158" s="176">
        <f>O158*H158</f>
        <v>0</v>
      </c>
      <c r="Q158" s="176">
        <v>0.00029999999999999997</v>
      </c>
      <c r="R158" s="176">
        <f>Q158*H158</f>
        <v>0.031309799999999999</v>
      </c>
      <c r="S158" s="176">
        <v>0</v>
      </c>
      <c r="T158" s="17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178" t="s">
        <v>430</v>
      </c>
      <c r="AT158" s="178" t="s">
        <v>427</v>
      </c>
      <c r="AU158" s="178" t="s">
        <v>81</v>
      </c>
      <c r="AY158" s="20" t="s">
        <v>124</v>
      </c>
      <c r="BE158" s="179">
        <f>IF(N158="základní",J158,0)</f>
        <v>0</v>
      </c>
      <c r="BF158" s="179">
        <f>IF(N158="snížená",J158,0)</f>
        <v>0</v>
      </c>
      <c r="BG158" s="179">
        <f>IF(N158="zákl. přenesená",J158,0)</f>
        <v>0</v>
      </c>
      <c r="BH158" s="179">
        <f>IF(N158="sníž. přenesená",J158,0)</f>
        <v>0</v>
      </c>
      <c r="BI158" s="179">
        <f>IF(N158="nulová",J158,0)</f>
        <v>0</v>
      </c>
      <c r="BJ158" s="20" t="s">
        <v>74</v>
      </c>
      <c r="BK158" s="179">
        <f>ROUND(I158*H158,2)</f>
        <v>0</v>
      </c>
      <c r="BL158" s="20" t="s">
        <v>131</v>
      </c>
      <c r="BM158" s="178" t="s">
        <v>449</v>
      </c>
    </row>
    <row r="159" s="13" customFormat="1">
      <c r="A159" s="13"/>
      <c r="B159" s="187"/>
      <c r="C159" s="13"/>
      <c r="D159" s="185" t="s">
        <v>137</v>
      </c>
      <c r="E159" s="188" t="s">
        <v>3</v>
      </c>
      <c r="F159" s="189" t="s">
        <v>313</v>
      </c>
      <c r="G159" s="13"/>
      <c r="H159" s="190">
        <v>97.881</v>
      </c>
      <c r="I159" s="191"/>
      <c r="J159" s="13"/>
      <c r="K159" s="13"/>
      <c r="L159" s="187"/>
      <c r="M159" s="192"/>
      <c r="N159" s="193"/>
      <c r="O159" s="193"/>
      <c r="P159" s="193"/>
      <c r="Q159" s="193"/>
      <c r="R159" s="193"/>
      <c r="S159" s="193"/>
      <c r="T159" s="19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8" t="s">
        <v>137</v>
      </c>
      <c r="AU159" s="188" t="s">
        <v>81</v>
      </c>
      <c r="AV159" s="13" t="s">
        <v>78</v>
      </c>
      <c r="AW159" s="13" t="s">
        <v>31</v>
      </c>
      <c r="AX159" s="13" t="s">
        <v>69</v>
      </c>
      <c r="AY159" s="188" t="s">
        <v>124</v>
      </c>
    </row>
    <row r="160" s="13" customFormat="1">
      <c r="A160" s="13"/>
      <c r="B160" s="187"/>
      <c r="C160" s="13"/>
      <c r="D160" s="185" t="s">
        <v>137</v>
      </c>
      <c r="E160" s="188" t="s">
        <v>3</v>
      </c>
      <c r="F160" s="189" t="s">
        <v>450</v>
      </c>
      <c r="G160" s="13"/>
      <c r="H160" s="190">
        <v>6.4850000000000003</v>
      </c>
      <c r="I160" s="191"/>
      <c r="J160" s="13"/>
      <c r="K160" s="13"/>
      <c r="L160" s="187"/>
      <c r="M160" s="192"/>
      <c r="N160" s="193"/>
      <c r="O160" s="193"/>
      <c r="P160" s="193"/>
      <c r="Q160" s="193"/>
      <c r="R160" s="193"/>
      <c r="S160" s="193"/>
      <c r="T160" s="19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8" t="s">
        <v>137</v>
      </c>
      <c r="AU160" s="188" t="s">
        <v>81</v>
      </c>
      <c r="AV160" s="13" t="s">
        <v>78</v>
      </c>
      <c r="AW160" s="13" t="s">
        <v>31</v>
      </c>
      <c r="AX160" s="13" t="s">
        <v>69</v>
      </c>
      <c r="AY160" s="188" t="s">
        <v>124</v>
      </c>
    </row>
    <row r="161" s="14" customFormat="1">
      <c r="A161" s="14"/>
      <c r="B161" s="195"/>
      <c r="C161" s="14"/>
      <c r="D161" s="185" t="s">
        <v>137</v>
      </c>
      <c r="E161" s="196" t="s">
        <v>3</v>
      </c>
      <c r="F161" s="197" t="s">
        <v>156</v>
      </c>
      <c r="G161" s="14"/>
      <c r="H161" s="198">
        <v>104.366</v>
      </c>
      <c r="I161" s="199"/>
      <c r="J161" s="14"/>
      <c r="K161" s="14"/>
      <c r="L161" s="195"/>
      <c r="M161" s="200"/>
      <c r="N161" s="201"/>
      <c r="O161" s="201"/>
      <c r="P161" s="201"/>
      <c r="Q161" s="201"/>
      <c r="R161" s="201"/>
      <c r="S161" s="201"/>
      <c r="T161" s="202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6" t="s">
        <v>137</v>
      </c>
      <c r="AU161" s="196" t="s">
        <v>81</v>
      </c>
      <c r="AV161" s="14" t="s">
        <v>149</v>
      </c>
      <c r="AW161" s="14" t="s">
        <v>31</v>
      </c>
      <c r="AX161" s="14" t="s">
        <v>74</v>
      </c>
      <c r="AY161" s="196" t="s">
        <v>124</v>
      </c>
    </row>
    <row r="162" s="2" customFormat="1" ht="16.5" customHeight="1">
      <c r="A162" s="39"/>
      <c r="B162" s="166"/>
      <c r="C162" s="215" t="s">
        <v>229</v>
      </c>
      <c r="D162" s="215" t="s">
        <v>427</v>
      </c>
      <c r="E162" s="216" t="s">
        <v>451</v>
      </c>
      <c r="F162" s="217" t="s">
        <v>452</v>
      </c>
      <c r="G162" s="218" t="s">
        <v>89</v>
      </c>
      <c r="H162" s="219">
        <v>104.366</v>
      </c>
      <c r="I162" s="220"/>
      <c r="J162" s="221">
        <f>ROUND(I162*H162,2)</f>
        <v>0</v>
      </c>
      <c r="K162" s="217" t="s">
        <v>130</v>
      </c>
      <c r="L162" s="222"/>
      <c r="M162" s="223" t="s">
        <v>3</v>
      </c>
      <c r="N162" s="224" t="s">
        <v>40</v>
      </c>
      <c r="O162" s="73"/>
      <c r="P162" s="176">
        <f>O162*H162</f>
        <v>0</v>
      </c>
      <c r="Q162" s="176">
        <v>0.00050000000000000001</v>
      </c>
      <c r="R162" s="176">
        <f>Q162*H162</f>
        <v>0.052183</v>
      </c>
      <c r="S162" s="176">
        <v>0</v>
      </c>
      <c r="T162" s="177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178" t="s">
        <v>430</v>
      </c>
      <c r="AT162" s="178" t="s">
        <v>427</v>
      </c>
      <c r="AU162" s="178" t="s">
        <v>81</v>
      </c>
      <c r="AY162" s="20" t="s">
        <v>124</v>
      </c>
      <c r="BE162" s="179">
        <f>IF(N162="základní",J162,0)</f>
        <v>0</v>
      </c>
      <c r="BF162" s="179">
        <f>IF(N162="snížená",J162,0)</f>
        <v>0</v>
      </c>
      <c r="BG162" s="179">
        <f>IF(N162="zákl. přenesená",J162,0)</f>
        <v>0</v>
      </c>
      <c r="BH162" s="179">
        <f>IF(N162="sníž. přenesená",J162,0)</f>
        <v>0</v>
      </c>
      <c r="BI162" s="179">
        <f>IF(N162="nulová",J162,0)</f>
        <v>0</v>
      </c>
      <c r="BJ162" s="20" t="s">
        <v>74</v>
      </c>
      <c r="BK162" s="179">
        <f>ROUND(I162*H162,2)</f>
        <v>0</v>
      </c>
      <c r="BL162" s="20" t="s">
        <v>131</v>
      </c>
      <c r="BM162" s="178" t="s">
        <v>453</v>
      </c>
    </row>
    <row r="163" s="13" customFormat="1">
      <c r="A163" s="13"/>
      <c r="B163" s="187"/>
      <c r="C163" s="13"/>
      <c r="D163" s="185" t="s">
        <v>137</v>
      </c>
      <c r="E163" s="188" t="s">
        <v>3</v>
      </c>
      <c r="F163" s="189" t="s">
        <v>313</v>
      </c>
      <c r="G163" s="13"/>
      <c r="H163" s="190">
        <v>97.881</v>
      </c>
      <c r="I163" s="191"/>
      <c r="J163" s="13"/>
      <c r="K163" s="13"/>
      <c r="L163" s="187"/>
      <c r="M163" s="192"/>
      <c r="N163" s="193"/>
      <c r="O163" s="193"/>
      <c r="P163" s="193"/>
      <c r="Q163" s="193"/>
      <c r="R163" s="193"/>
      <c r="S163" s="193"/>
      <c r="T163" s="19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8" t="s">
        <v>137</v>
      </c>
      <c r="AU163" s="188" t="s">
        <v>81</v>
      </c>
      <c r="AV163" s="13" t="s">
        <v>78</v>
      </c>
      <c r="AW163" s="13" t="s">
        <v>31</v>
      </c>
      <c r="AX163" s="13" t="s">
        <v>69</v>
      </c>
      <c r="AY163" s="188" t="s">
        <v>124</v>
      </c>
    </row>
    <row r="164" s="13" customFormat="1">
      <c r="A164" s="13"/>
      <c r="B164" s="187"/>
      <c r="C164" s="13"/>
      <c r="D164" s="185" t="s">
        <v>137</v>
      </c>
      <c r="E164" s="188" t="s">
        <v>3</v>
      </c>
      <c r="F164" s="189" t="s">
        <v>450</v>
      </c>
      <c r="G164" s="13"/>
      <c r="H164" s="190">
        <v>6.4850000000000003</v>
      </c>
      <c r="I164" s="191"/>
      <c r="J164" s="13"/>
      <c r="K164" s="13"/>
      <c r="L164" s="187"/>
      <c r="M164" s="192"/>
      <c r="N164" s="193"/>
      <c r="O164" s="193"/>
      <c r="P164" s="193"/>
      <c r="Q164" s="193"/>
      <c r="R164" s="193"/>
      <c r="S164" s="193"/>
      <c r="T164" s="19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8" t="s">
        <v>137</v>
      </c>
      <c r="AU164" s="188" t="s">
        <v>81</v>
      </c>
      <c r="AV164" s="13" t="s">
        <v>78</v>
      </c>
      <c r="AW164" s="13" t="s">
        <v>31</v>
      </c>
      <c r="AX164" s="13" t="s">
        <v>69</v>
      </c>
      <c r="AY164" s="188" t="s">
        <v>124</v>
      </c>
    </row>
    <row r="165" s="14" customFormat="1">
      <c r="A165" s="14"/>
      <c r="B165" s="195"/>
      <c r="C165" s="14"/>
      <c r="D165" s="185" t="s">
        <v>137</v>
      </c>
      <c r="E165" s="196" t="s">
        <v>3</v>
      </c>
      <c r="F165" s="197" t="s">
        <v>156</v>
      </c>
      <c r="G165" s="14"/>
      <c r="H165" s="198">
        <v>104.366</v>
      </c>
      <c r="I165" s="199"/>
      <c r="J165" s="14"/>
      <c r="K165" s="14"/>
      <c r="L165" s="195"/>
      <c r="M165" s="200"/>
      <c r="N165" s="201"/>
      <c r="O165" s="201"/>
      <c r="P165" s="201"/>
      <c r="Q165" s="201"/>
      <c r="R165" s="201"/>
      <c r="S165" s="201"/>
      <c r="T165" s="202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196" t="s">
        <v>137</v>
      </c>
      <c r="AU165" s="196" t="s">
        <v>81</v>
      </c>
      <c r="AV165" s="14" t="s">
        <v>149</v>
      </c>
      <c r="AW165" s="14" t="s">
        <v>31</v>
      </c>
      <c r="AX165" s="14" t="s">
        <v>74</v>
      </c>
      <c r="AY165" s="196" t="s">
        <v>124</v>
      </c>
    </row>
    <row r="166" s="2" customFormat="1" ht="16.5" customHeight="1">
      <c r="A166" s="39"/>
      <c r="B166" s="166"/>
      <c r="C166" s="215" t="s">
        <v>143</v>
      </c>
      <c r="D166" s="215" t="s">
        <v>427</v>
      </c>
      <c r="E166" s="216" t="s">
        <v>454</v>
      </c>
      <c r="F166" s="217" t="s">
        <v>455</v>
      </c>
      <c r="G166" s="218" t="s">
        <v>89</v>
      </c>
      <c r="H166" s="219">
        <v>104.366</v>
      </c>
      <c r="I166" s="220"/>
      <c r="J166" s="221">
        <f>ROUND(I166*H166,2)</f>
        <v>0</v>
      </c>
      <c r="K166" s="217" t="s">
        <v>130</v>
      </c>
      <c r="L166" s="222"/>
      <c r="M166" s="223" t="s">
        <v>3</v>
      </c>
      <c r="N166" s="224" t="s">
        <v>40</v>
      </c>
      <c r="O166" s="73"/>
      <c r="P166" s="176">
        <f>O166*H166</f>
        <v>0</v>
      </c>
      <c r="Q166" s="176">
        <v>0.00014999999999999999</v>
      </c>
      <c r="R166" s="176">
        <f>Q166*H166</f>
        <v>0.015654899999999999</v>
      </c>
      <c r="S166" s="176">
        <v>0</v>
      </c>
      <c r="T166" s="17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78" t="s">
        <v>430</v>
      </c>
      <c r="AT166" s="178" t="s">
        <v>427</v>
      </c>
      <c r="AU166" s="178" t="s">
        <v>81</v>
      </c>
      <c r="AY166" s="20" t="s">
        <v>124</v>
      </c>
      <c r="BE166" s="179">
        <f>IF(N166="základní",J166,0)</f>
        <v>0</v>
      </c>
      <c r="BF166" s="179">
        <f>IF(N166="snížená",J166,0)</f>
        <v>0</v>
      </c>
      <c r="BG166" s="179">
        <f>IF(N166="zákl. přenesená",J166,0)</f>
        <v>0</v>
      </c>
      <c r="BH166" s="179">
        <f>IF(N166="sníž. přenesená",J166,0)</f>
        <v>0</v>
      </c>
      <c r="BI166" s="179">
        <f>IF(N166="nulová",J166,0)</f>
        <v>0</v>
      </c>
      <c r="BJ166" s="20" t="s">
        <v>74</v>
      </c>
      <c r="BK166" s="179">
        <f>ROUND(I166*H166,2)</f>
        <v>0</v>
      </c>
      <c r="BL166" s="20" t="s">
        <v>131</v>
      </c>
      <c r="BM166" s="178" t="s">
        <v>456</v>
      </c>
    </row>
    <row r="167" s="13" customFormat="1">
      <c r="A167" s="13"/>
      <c r="B167" s="187"/>
      <c r="C167" s="13"/>
      <c r="D167" s="185" t="s">
        <v>137</v>
      </c>
      <c r="E167" s="188" t="s">
        <v>3</v>
      </c>
      <c r="F167" s="189" t="s">
        <v>313</v>
      </c>
      <c r="G167" s="13"/>
      <c r="H167" s="190">
        <v>97.881</v>
      </c>
      <c r="I167" s="191"/>
      <c r="J167" s="13"/>
      <c r="K167" s="13"/>
      <c r="L167" s="187"/>
      <c r="M167" s="192"/>
      <c r="N167" s="193"/>
      <c r="O167" s="193"/>
      <c r="P167" s="193"/>
      <c r="Q167" s="193"/>
      <c r="R167" s="193"/>
      <c r="S167" s="193"/>
      <c r="T167" s="19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8" t="s">
        <v>137</v>
      </c>
      <c r="AU167" s="188" t="s">
        <v>81</v>
      </c>
      <c r="AV167" s="13" t="s">
        <v>78</v>
      </c>
      <c r="AW167" s="13" t="s">
        <v>31</v>
      </c>
      <c r="AX167" s="13" t="s">
        <v>69</v>
      </c>
      <c r="AY167" s="188" t="s">
        <v>124</v>
      </c>
    </row>
    <row r="168" s="13" customFormat="1">
      <c r="A168" s="13"/>
      <c r="B168" s="187"/>
      <c r="C168" s="13"/>
      <c r="D168" s="185" t="s">
        <v>137</v>
      </c>
      <c r="E168" s="188" t="s">
        <v>3</v>
      </c>
      <c r="F168" s="189" t="s">
        <v>450</v>
      </c>
      <c r="G168" s="13"/>
      <c r="H168" s="190">
        <v>6.4850000000000003</v>
      </c>
      <c r="I168" s="191"/>
      <c r="J168" s="13"/>
      <c r="K168" s="13"/>
      <c r="L168" s="187"/>
      <c r="M168" s="192"/>
      <c r="N168" s="193"/>
      <c r="O168" s="193"/>
      <c r="P168" s="193"/>
      <c r="Q168" s="193"/>
      <c r="R168" s="193"/>
      <c r="S168" s="193"/>
      <c r="T168" s="19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8" t="s">
        <v>137</v>
      </c>
      <c r="AU168" s="188" t="s">
        <v>81</v>
      </c>
      <c r="AV168" s="13" t="s">
        <v>78</v>
      </c>
      <c r="AW168" s="13" t="s">
        <v>31</v>
      </c>
      <c r="AX168" s="13" t="s">
        <v>69</v>
      </c>
      <c r="AY168" s="188" t="s">
        <v>124</v>
      </c>
    </row>
    <row r="169" s="14" customFormat="1">
      <c r="A169" s="14"/>
      <c r="B169" s="195"/>
      <c r="C169" s="14"/>
      <c r="D169" s="185" t="s">
        <v>137</v>
      </c>
      <c r="E169" s="196" t="s">
        <v>3</v>
      </c>
      <c r="F169" s="197" t="s">
        <v>156</v>
      </c>
      <c r="G169" s="14"/>
      <c r="H169" s="198">
        <v>104.366</v>
      </c>
      <c r="I169" s="199"/>
      <c r="J169" s="14"/>
      <c r="K169" s="14"/>
      <c r="L169" s="195"/>
      <c r="M169" s="200"/>
      <c r="N169" s="201"/>
      <c r="O169" s="201"/>
      <c r="P169" s="201"/>
      <c r="Q169" s="201"/>
      <c r="R169" s="201"/>
      <c r="S169" s="201"/>
      <c r="T169" s="202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196" t="s">
        <v>137</v>
      </c>
      <c r="AU169" s="196" t="s">
        <v>81</v>
      </c>
      <c r="AV169" s="14" t="s">
        <v>149</v>
      </c>
      <c r="AW169" s="14" t="s">
        <v>31</v>
      </c>
      <c r="AX169" s="14" t="s">
        <v>74</v>
      </c>
      <c r="AY169" s="196" t="s">
        <v>124</v>
      </c>
    </row>
    <row r="170" s="2" customFormat="1" ht="37.8" customHeight="1">
      <c r="A170" s="39"/>
      <c r="B170" s="166"/>
      <c r="C170" s="167" t="s">
        <v>240</v>
      </c>
      <c r="D170" s="167" t="s">
        <v>127</v>
      </c>
      <c r="E170" s="168" t="s">
        <v>457</v>
      </c>
      <c r="F170" s="169" t="s">
        <v>458</v>
      </c>
      <c r="G170" s="170" t="s">
        <v>89</v>
      </c>
      <c r="H170" s="171">
        <v>38.064</v>
      </c>
      <c r="I170" s="172"/>
      <c r="J170" s="173">
        <f>ROUND(I170*H170,2)</f>
        <v>0</v>
      </c>
      <c r="K170" s="169" t="s">
        <v>130</v>
      </c>
      <c r="L170" s="40"/>
      <c r="M170" s="174" t="s">
        <v>3</v>
      </c>
      <c r="N170" s="175" t="s">
        <v>40</v>
      </c>
      <c r="O170" s="73"/>
      <c r="P170" s="176">
        <f>O170*H170</f>
        <v>0</v>
      </c>
      <c r="Q170" s="176">
        <v>0.00050000000000000001</v>
      </c>
      <c r="R170" s="176">
        <f>Q170*H170</f>
        <v>0.019032</v>
      </c>
      <c r="S170" s="176">
        <v>0</v>
      </c>
      <c r="T170" s="17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178" t="s">
        <v>131</v>
      </c>
      <c r="AT170" s="178" t="s">
        <v>127</v>
      </c>
      <c r="AU170" s="178" t="s">
        <v>81</v>
      </c>
      <c r="AY170" s="20" t="s">
        <v>124</v>
      </c>
      <c r="BE170" s="179">
        <f>IF(N170="základní",J170,0)</f>
        <v>0</v>
      </c>
      <c r="BF170" s="179">
        <f>IF(N170="snížená",J170,0)</f>
        <v>0</v>
      </c>
      <c r="BG170" s="179">
        <f>IF(N170="zákl. přenesená",J170,0)</f>
        <v>0</v>
      </c>
      <c r="BH170" s="179">
        <f>IF(N170="sníž. přenesená",J170,0)</f>
        <v>0</v>
      </c>
      <c r="BI170" s="179">
        <f>IF(N170="nulová",J170,0)</f>
        <v>0</v>
      </c>
      <c r="BJ170" s="20" t="s">
        <v>74</v>
      </c>
      <c r="BK170" s="179">
        <f>ROUND(I170*H170,2)</f>
        <v>0</v>
      </c>
      <c r="BL170" s="20" t="s">
        <v>131</v>
      </c>
      <c r="BM170" s="178" t="s">
        <v>459</v>
      </c>
    </row>
    <row r="171" s="2" customFormat="1">
      <c r="A171" s="39"/>
      <c r="B171" s="40"/>
      <c r="C171" s="39"/>
      <c r="D171" s="180" t="s">
        <v>133</v>
      </c>
      <c r="E171" s="39"/>
      <c r="F171" s="181" t="s">
        <v>460</v>
      </c>
      <c r="G171" s="39"/>
      <c r="H171" s="39"/>
      <c r="I171" s="182"/>
      <c r="J171" s="39"/>
      <c r="K171" s="39"/>
      <c r="L171" s="40"/>
      <c r="M171" s="183"/>
      <c r="N171" s="184"/>
      <c r="O171" s="73"/>
      <c r="P171" s="73"/>
      <c r="Q171" s="73"/>
      <c r="R171" s="73"/>
      <c r="S171" s="73"/>
      <c r="T171" s="74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20" t="s">
        <v>133</v>
      </c>
      <c r="AU171" s="20" t="s">
        <v>81</v>
      </c>
    </row>
    <row r="172" s="15" customFormat="1">
      <c r="A172" s="15"/>
      <c r="B172" s="203"/>
      <c r="C172" s="15"/>
      <c r="D172" s="185" t="s">
        <v>137</v>
      </c>
      <c r="E172" s="204" t="s">
        <v>3</v>
      </c>
      <c r="F172" s="205" t="s">
        <v>461</v>
      </c>
      <c r="G172" s="15"/>
      <c r="H172" s="204" t="s">
        <v>3</v>
      </c>
      <c r="I172" s="206"/>
      <c r="J172" s="15"/>
      <c r="K172" s="15"/>
      <c r="L172" s="203"/>
      <c r="M172" s="207"/>
      <c r="N172" s="208"/>
      <c r="O172" s="208"/>
      <c r="P172" s="208"/>
      <c r="Q172" s="208"/>
      <c r="R172" s="208"/>
      <c r="S172" s="208"/>
      <c r="T172" s="209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04" t="s">
        <v>137</v>
      </c>
      <c r="AU172" s="204" t="s">
        <v>81</v>
      </c>
      <c r="AV172" s="15" t="s">
        <v>74</v>
      </c>
      <c r="AW172" s="15" t="s">
        <v>31</v>
      </c>
      <c r="AX172" s="15" t="s">
        <v>69</v>
      </c>
      <c r="AY172" s="204" t="s">
        <v>124</v>
      </c>
    </row>
    <row r="173" s="13" customFormat="1">
      <c r="A173" s="13"/>
      <c r="B173" s="187"/>
      <c r="C173" s="13"/>
      <c r="D173" s="185" t="s">
        <v>137</v>
      </c>
      <c r="E173" s="188" t="s">
        <v>3</v>
      </c>
      <c r="F173" s="189" t="s">
        <v>462</v>
      </c>
      <c r="G173" s="13"/>
      <c r="H173" s="190">
        <v>15.564</v>
      </c>
      <c r="I173" s="191"/>
      <c r="J173" s="13"/>
      <c r="K173" s="13"/>
      <c r="L173" s="187"/>
      <c r="M173" s="192"/>
      <c r="N173" s="193"/>
      <c r="O173" s="193"/>
      <c r="P173" s="193"/>
      <c r="Q173" s="193"/>
      <c r="R173" s="193"/>
      <c r="S173" s="193"/>
      <c r="T173" s="19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8" t="s">
        <v>137</v>
      </c>
      <c r="AU173" s="188" t="s">
        <v>81</v>
      </c>
      <c r="AV173" s="13" t="s">
        <v>78</v>
      </c>
      <c r="AW173" s="13" t="s">
        <v>31</v>
      </c>
      <c r="AX173" s="13" t="s">
        <v>69</v>
      </c>
      <c r="AY173" s="188" t="s">
        <v>124</v>
      </c>
    </row>
    <row r="174" s="15" customFormat="1">
      <c r="A174" s="15"/>
      <c r="B174" s="203"/>
      <c r="C174" s="15"/>
      <c r="D174" s="185" t="s">
        <v>137</v>
      </c>
      <c r="E174" s="204" t="s">
        <v>3</v>
      </c>
      <c r="F174" s="205" t="s">
        <v>463</v>
      </c>
      <c r="G174" s="15"/>
      <c r="H174" s="204" t="s">
        <v>3</v>
      </c>
      <c r="I174" s="206"/>
      <c r="J174" s="15"/>
      <c r="K174" s="15"/>
      <c r="L174" s="203"/>
      <c r="M174" s="207"/>
      <c r="N174" s="208"/>
      <c r="O174" s="208"/>
      <c r="P174" s="208"/>
      <c r="Q174" s="208"/>
      <c r="R174" s="208"/>
      <c r="S174" s="208"/>
      <c r="T174" s="209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04" t="s">
        <v>137</v>
      </c>
      <c r="AU174" s="204" t="s">
        <v>81</v>
      </c>
      <c r="AV174" s="15" t="s">
        <v>74</v>
      </c>
      <c r="AW174" s="15" t="s">
        <v>31</v>
      </c>
      <c r="AX174" s="15" t="s">
        <v>69</v>
      </c>
      <c r="AY174" s="204" t="s">
        <v>124</v>
      </c>
    </row>
    <row r="175" s="13" customFormat="1">
      <c r="A175" s="13"/>
      <c r="B175" s="187"/>
      <c r="C175" s="13"/>
      <c r="D175" s="185" t="s">
        <v>137</v>
      </c>
      <c r="E175" s="188" t="s">
        <v>3</v>
      </c>
      <c r="F175" s="189" t="s">
        <v>464</v>
      </c>
      <c r="G175" s="13"/>
      <c r="H175" s="190">
        <v>2.7200000000000002</v>
      </c>
      <c r="I175" s="191"/>
      <c r="J175" s="13"/>
      <c r="K175" s="13"/>
      <c r="L175" s="187"/>
      <c r="M175" s="192"/>
      <c r="N175" s="193"/>
      <c r="O175" s="193"/>
      <c r="P175" s="193"/>
      <c r="Q175" s="193"/>
      <c r="R175" s="193"/>
      <c r="S175" s="193"/>
      <c r="T175" s="19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88" t="s">
        <v>137</v>
      </c>
      <c r="AU175" s="188" t="s">
        <v>81</v>
      </c>
      <c r="AV175" s="13" t="s">
        <v>78</v>
      </c>
      <c r="AW175" s="13" t="s">
        <v>31</v>
      </c>
      <c r="AX175" s="13" t="s">
        <v>69</v>
      </c>
      <c r="AY175" s="188" t="s">
        <v>124</v>
      </c>
    </row>
    <row r="176" s="13" customFormat="1">
      <c r="A176" s="13"/>
      <c r="B176" s="187"/>
      <c r="C176" s="13"/>
      <c r="D176" s="185" t="s">
        <v>137</v>
      </c>
      <c r="E176" s="188" t="s">
        <v>3</v>
      </c>
      <c r="F176" s="189" t="s">
        <v>465</v>
      </c>
      <c r="G176" s="13"/>
      <c r="H176" s="190">
        <v>2.4940000000000002</v>
      </c>
      <c r="I176" s="191"/>
      <c r="J176" s="13"/>
      <c r="K176" s="13"/>
      <c r="L176" s="187"/>
      <c r="M176" s="192"/>
      <c r="N176" s="193"/>
      <c r="O176" s="193"/>
      <c r="P176" s="193"/>
      <c r="Q176" s="193"/>
      <c r="R176" s="193"/>
      <c r="S176" s="193"/>
      <c r="T176" s="19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8" t="s">
        <v>137</v>
      </c>
      <c r="AU176" s="188" t="s">
        <v>81</v>
      </c>
      <c r="AV176" s="13" t="s">
        <v>78</v>
      </c>
      <c r="AW176" s="13" t="s">
        <v>31</v>
      </c>
      <c r="AX176" s="13" t="s">
        <v>69</v>
      </c>
      <c r="AY176" s="188" t="s">
        <v>124</v>
      </c>
    </row>
    <row r="177" s="15" customFormat="1">
      <c r="A177" s="15"/>
      <c r="B177" s="203"/>
      <c r="C177" s="15"/>
      <c r="D177" s="185" t="s">
        <v>137</v>
      </c>
      <c r="E177" s="204" t="s">
        <v>3</v>
      </c>
      <c r="F177" s="205" t="s">
        <v>466</v>
      </c>
      <c r="G177" s="15"/>
      <c r="H177" s="204" t="s">
        <v>3</v>
      </c>
      <c r="I177" s="206"/>
      <c r="J177" s="15"/>
      <c r="K177" s="15"/>
      <c r="L177" s="203"/>
      <c r="M177" s="207"/>
      <c r="N177" s="208"/>
      <c r="O177" s="208"/>
      <c r="P177" s="208"/>
      <c r="Q177" s="208"/>
      <c r="R177" s="208"/>
      <c r="S177" s="208"/>
      <c r="T177" s="209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04" t="s">
        <v>137</v>
      </c>
      <c r="AU177" s="204" t="s">
        <v>81</v>
      </c>
      <c r="AV177" s="15" t="s">
        <v>74</v>
      </c>
      <c r="AW177" s="15" t="s">
        <v>31</v>
      </c>
      <c r="AX177" s="15" t="s">
        <v>69</v>
      </c>
      <c r="AY177" s="204" t="s">
        <v>124</v>
      </c>
    </row>
    <row r="178" s="13" customFormat="1">
      <c r="A178" s="13"/>
      <c r="B178" s="187"/>
      <c r="C178" s="13"/>
      <c r="D178" s="185" t="s">
        <v>137</v>
      </c>
      <c r="E178" s="188" t="s">
        <v>3</v>
      </c>
      <c r="F178" s="189" t="s">
        <v>467</v>
      </c>
      <c r="G178" s="13"/>
      <c r="H178" s="190">
        <v>17.286000000000001</v>
      </c>
      <c r="I178" s="191"/>
      <c r="J178" s="13"/>
      <c r="K178" s="13"/>
      <c r="L178" s="187"/>
      <c r="M178" s="192"/>
      <c r="N178" s="193"/>
      <c r="O178" s="193"/>
      <c r="P178" s="193"/>
      <c r="Q178" s="193"/>
      <c r="R178" s="193"/>
      <c r="S178" s="193"/>
      <c r="T178" s="19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8" t="s">
        <v>137</v>
      </c>
      <c r="AU178" s="188" t="s">
        <v>81</v>
      </c>
      <c r="AV178" s="13" t="s">
        <v>78</v>
      </c>
      <c r="AW178" s="13" t="s">
        <v>31</v>
      </c>
      <c r="AX178" s="13" t="s">
        <v>69</v>
      </c>
      <c r="AY178" s="188" t="s">
        <v>124</v>
      </c>
    </row>
    <row r="179" s="14" customFormat="1">
      <c r="A179" s="14"/>
      <c r="B179" s="195"/>
      <c r="C179" s="14"/>
      <c r="D179" s="185" t="s">
        <v>137</v>
      </c>
      <c r="E179" s="196" t="s">
        <v>3</v>
      </c>
      <c r="F179" s="197" t="s">
        <v>156</v>
      </c>
      <c r="G179" s="14"/>
      <c r="H179" s="198">
        <v>38.064</v>
      </c>
      <c r="I179" s="199"/>
      <c r="J179" s="14"/>
      <c r="K179" s="14"/>
      <c r="L179" s="195"/>
      <c r="M179" s="200"/>
      <c r="N179" s="201"/>
      <c r="O179" s="201"/>
      <c r="P179" s="201"/>
      <c r="Q179" s="201"/>
      <c r="R179" s="201"/>
      <c r="S179" s="201"/>
      <c r="T179" s="202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196" t="s">
        <v>137</v>
      </c>
      <c r="AU179" s="196" t="s">
        <v>81</v>
      </c>
      <c r="AV179" s="14" t="s">
        <v>149</v>
      </c>
      <c r="AW179" s="14" t="s">
        <v>31</v>
      </c>
      <c r="AX179" s="14" t="s">
        <v>74</v>
      </c>
      <c r="AY179" s="196" t="s">
        <v>124</v>
      </c>
    </row>
    <row r="180" s="2" customFormat="1" ht="33" customHeight="1">
      <c r="A180" s="39"/>
      <c r="B180" s="166"/>
      <c r="C180" s="215" t="s">
        <v>249</v>
      </c>
      <c r="D180" s="215" t="s">
        <v>427</v>
      </c>
      <c r="E180" s="216" t="s">
        <v>428</v>
      </c>
      <c r="F180" s="217" t="s">
        <v>429</v>
      </c>
      <c r="G180" s="218" t="s">
        <v>89</v>
      </c>
      <c r="H180" s="219">
        <v>44.344999999999999</v>
      </c>
      <c r="I180" s="220"/>
      <c r="J180" s="221">
        <f>ROUND(I180*H180,2)</f>
        <v>0</v>
      </c>
      <c r="K180" s="217" t="s">
        <v>130</v>
      </c>
      <c r="L180" s="222"/>
      <c r="M180" s="223" t="s">
        <v>3</v>
      </c>
      <c r="N180" s="224" t="s">
        <v>40</v>
      </c>
      <c r="O180" s="73"/>
      <c r="P180" s="176">
        <f>O180*H180</f>
        <v>0</v>
      </c>
      <c r="Q180" s="176">
        <v>0.0018</v>
      </c>
      <c r="R180" s="176">
        <f>Q180*H180</f>
        <v>0.079820999999999989</v>
      </c>
      <c r="S180" s="176">
        <v>0</v>
      </c>
      <c r="T180" s="17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178" t="s">
        <v>430</v>
      </c>
      <c r="AT180" s="178" t="s">
        <v>427</v>
      </c>
      <c r="AU180" s="178" t="s">
        <v>81</v>
      </c>
      <c r="AY180" s="20" t="s">
        <v>124</v>
      </c>
      <c r="BE180" s="179">
        <f>IF(N180="základní",J180,0)</f>
        <v>0</v>
      </c>
      <c r="BF180" s="179">
        <f>IF(N180="snížená",J180,0)</f>
        <v>0</v>
      </c>
      <c r="BG180" s="179">
        <f>IF(N180="zákl. přenesená",J180,0)</f>
        <v>0</v>
      </c>
      <c r="BH180" s="179">
        <f>IF(N180="sníž. přenesená",J180,0)</f>
        <v>0</v>
      </c>
      <c r="BI180" s="179">
        <f>IF(N180="nulová",J180,0)</f>
        <v>0</v>
      </c>
      <c r="BJ180" s="20" t="s">
        <v>74</v>
      </c>
      <c r="BK180" s="179">
        <f>ROUND(I180*H180,2)</f>
        <v>0</v>
      </c>
      <c r="BL180" s="20" t="s">
        <v>131</v>
      </c>
      <c r="BM180" s="178" t="s">
        <v>468</v>
      </c>
    </row>
    <row r="181" s="13" customFormat="1">
      <c r="A181" s="13"/>
      <c r="B181" s="187"/>
      <c r="C181" s="13"/>
      <c r="D181" s="185" t="s">
        <v>137</v>
      </c>
      <c r="E181" s="13"/>
      <c r="F181" s="189" t="s">
        <v>469</v>
      </c>
      <c r="G181" s="13"/>
      <c r="H181" s="190">
        <v>44.344999999999999</v>
      </c>
      <c r="I181" s="191"/>
      <c r="J181" s="13"/>
      <c r="K181" s="13"/>
      <c r="L181" s="187"/>
      <c r="M181" s="192"/>
      <c r="N181" s="193"/>
      <c r="O181" s="193"/>
      <c r="P181" s="193"/>
      <c r="Q181" s="193"/>
      <c r="R181" s="193"/>
      <c r="S181" s="193"/>
      <c r="T181" s="19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8" t="s">
        <v>137</v>
      </c>
      <c r="AU181" s="188" t="s">
        <v>81</v>
      </c>
      <c r="AV181" s="13" t="s">
        <v>78</v>
      </c>
      <c r="AW181" s="13" t="s">
        <v>4</v>
      </c>
      <c r="AX181" s="13" t="s">
        <v>74</v>
      </c>
      <c r="AY181" s="188" t="s">
        <v>124</v>
      </c>
    </row>
    <row r="182" s="12" customFormat="1" ht="20.88" customHeight="1">
      <c r="A182" s="12"/>
      <c r="B182" s="153"/>
      <c r="C182" s="12"/>
      <c r="D182" s="154" t="s">
        <v>68</v>
      </c>
      <c r="E182" s="164" t="s">
        <v>470</v>
      </c>
      <c r="F182" s="164" t="s">
        <v>471</v>
      </c>
      <c r="G182" s="12"/>
      <c r="H182" s="12"/>
      <c r="I182" s="156"/>
      <c r="J182" s="165">
        <f>BK182</f>
        <v>0</v>
      </c>
      <c r="K182" s="12"/>
      <c r="L182" s="153"/>
      <c r="M182" s="158"/>
      <c r="N182" s="159"/>
      <c r="O182" s="159"/>
      <c r="P182" s="160">
        <f>SUM(P183:P201)</f>
        <v>0</v>
      </c>
      <c r="Q182" s="159"/>
      <c r="R182" s="160">
        <f>SUM(R183:R201)</f>
        <v>5.3249369999999994</v>
      </c>
      <c r="S182" s="159"/>
      <c r="T182" s="161">
        <f>SUM(T183:T201)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4" t="s">
        <v>78</v>
      </c>
      <c r="AT182" s="162" t="s">
        <v>68</v>
      </c>
      <c r="AU182" s="162" t="s">
        <v>78</v>
      </c>
      <c r="AY182" s="154" t="s">
        <v>124</v>
      </c>
      <c r="BK182" s="163">
        <f>SUM(BK183:BK201)</f>
        <v>0</v>
      </c>
    </row>
    <row r="183" s="2" customFormat="1" ht="33" customHeight="1">
      <c r="A183" s="39"/>
      <c r="B183" s="166"/>
      <c r="C183" s="167" t="s">
        <v>8</v>
      </c>
      <c r="D183" s="167" t="s">
        <v>127</v>
      </c>
      <c r="E183" s="168" t="s">
        <v>472</v>
      </c>
      <c r="F183" s="169" t="s">
        <v>473</v>
      </c>
      <c r="G183" s="170" t="s">
        <v>89</v>
      </c>
      <c r="H183" s="171">
        <v>24.297999999999998</v>
      </c>
      <c r="I183" s="172"/>
      <c r="J183" s="173">
        <f>ROUND(I183*H183,2)</f>
        <v>0</v>
      </c>
      <c r="K183" s="169" t="s">
        <v>130</v>
      </c>
      <c r="L183" s="40"/>
      <c r="M183" s="174" t="s">
        <v>3</v>
      </c>
      <c r="N183" s="175" t="s">
        <v>40</v>
      </c>
      <c r="O183" s="73"/>
      <c r="P183" s="176">
        <f>O183*H183</f>
        <v>0</v>
      </c>
      <c r="Q183" s="176">
        <v>0</v>
      </c>
      <c r="R183" s="176">
        <f>Q183*H183</f>
        <v>0</v>
      </c>
      <c r="S183" s="176">
        <v>0</v>
      </c>
      <c r="T183" s="17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178" t="s">
        <v>131</v>
      </c>
      <c r="AT183" s="178" t="s">
        <v>127</v>
      </c>
      <c r="AU183" s="178" t="s">
        <v>81</v>
      </c>
      <c r="AY183" s="20" t="s">
        <v>124</v>
      </c>
      <c r="BE183" s="179">
        <f>IF(N183="základní",J183,0)</f>
        <v>0</v>
      </c>
      <c r="BF183" s="179">
        <f>IF(N183="snížená",J183,0)</f>
        <v>0</v>
      </c>
      <c r="BG183" s="179">
        <f>IF(N183="zákl. přenesená",J183,0)</f>
        <v>0</v>
      </c>
      <c r="BH183" s="179">
        <f>IF(N183="sníž. přenesená",J183,0)</f>
        <v>0</v>
      </c>
      <c r="BI183" s="179">
        <f>IF(N183="nulová",J183,0)</f>
        <v>0</v>
      </c>
      <c r="BJ183" s="20" t="s">
        <v>74</v>
      </c>
      <c r="BK183" s="179">
        <f>ROUND(I183*H183,2)</f>
        <v>0</v>
      </c>
      <c r="BL183" s="20" t="s">
        <v>131</v>
      </c>
      <c r="BM183" s="178" t="s">
        <v>474</v>
      </c>
    </row>
    <row r="184" s="2" customFormat="1">
      <c r="A184" s="39"/>
      <c r="B184" s="40"/>
      <c r="C184" s="39"/>
      <c r="D184" s="180" t="s">
        <v>133</v>
      </c>
      <c r="E184" s="39"/>
      <c r="F184" s="181" t="s">
        <v>475</v>
      </c>
      <c r="G184" s="39"/>
      <c r="H184" s="39"/>
      <c r="I184" s="182"/>
      <c r="J184" s="39"/>
      <c r="K184" s="39"/>
      <c r="L184" s="40"/>
      <c r="M184" s="183"/>
      <c r="N184" s="184"/>
      <c r="O184" s="73"/>
      <c r="P184" s="73"/>
      <c r="Q184" s="73"/>
      <c r="R184" s="73"/>
      <c r="S184" s="73"/>
      <c r="T184" s="74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20" t="s">
        <v>133</v>
      </c>
      <c r="AU184" s="20" t="s">
        <v>81</v>
      </c>
    </row>
    <row r="185" s="13" customFormat="1">
      <c r="A185" s="13"/>
      <c r="B185" s="187"/>
      <c r="C185" s="13"/>
      <c r="D185" s="185" t="s">
        <v>137</v>
      </c>
      <c r="E185" s="188" t="s">
        <v>3</v>
      </c>
      <c r="F185" s="189" t="s">
        <v>320</v>
      </c>
      <c r="G185" s="13"/>
      <c r="H185" s="190">
        <v>24.297999999999998</v>
      </c>
      <c r="I185" s="191"/>
      <c r="J185" s="13"/>
      <c r="K185" s="13"/>
      <c r="L185" s="187"/>
      <c r="M185" s="192"/>
      <c r="N185" s="193"/>
      <c r="O185" s="193"/>
      <c r="P185" s="193"/>
      <c r="Q185" s="193"/>
      <c r="R185" s="193"/>
      <c r="S185" s="193"/>
      <c r="T185" s="19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8" t="s">
        <v>137</v>
      </c>
      <c r="AU185" s="188" t="s">
        <v>81</v>
      </c>
      <c r="AV185" s="13" t="s">
        <v>78</v>
      </c>
      <c r="AW185" s="13" t="s">
        <v>31</v>
      </c>
      <c r="AX185" s="13" t="s">
        <v>74</v>
      </c>
      <c r="AY185" s="188" t="s">
        <v>124</v>
      </c>
    </row>
    <row r="186" s="2" customFormat="1" ht="16.5" customHeight="1">
      <c r="A186" s="39"/>
      <c r="B186" s="166"/>
      <c r="C186" s="215" t="s">
        <v>263</v>
      </c>
      <c r="D186" s="215" t="s">
        <v>427</v>
      </c>
      <c r="E186" s="216" t="s">
        <v>476</v>
      </c>
      <c r="F186" s="217" t="s">
        <v>477</v>
      </c>
      <c r="G186" s="218" t="s">
        <v>260</v>
      </c>
      <c r="H186" s="219">
        <v>5.2489999999999997</v>
      </c>
      <c r="I186" s="220"/>
      <c r="J186" s="221">
        <f>ROUND(I186*H186,2)</f>
        <v>0</v>
      </c>
      <c r="K186" s="217" t="s">
        <v>130</v>
      </c>
      <c r="L186" s="222"/>
      <c r="M186" s="223" t="s">
        <v>3</v>
      </c>
      <c r="N186" s="224" t="s">
        <v>40</v>
      </c>
      <c r="O186" s="73"/>
      <c r="P186" s="176">
        <f>O186*H186</f>
        <v>0</v>
      </c>
      <c r="Q186" s="176">
        <v>1</v>
      </c>
      <c r="R186" s="176">
        <f>Q186*H186</f>
        <v>5.2489999999999997</v>
      </c>
      <c r="S186" s="176">
        <v>0</v>
      </c>
      <c r="T186" s="17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178" t="s">
        <v>430</v>
      </c>
      <c r="AT186" s="178" t="s">
        <v>427</v>
      </c>
      <c r="AU186" s="178" t="s">
        <v>81</v>
      </c>
      <c r="AY186" s="20" t="s">
        <v>124</v>
      </c>
      <c r="BE186" s="179">
        <f>IF(N186="základní",J186,0)</f>
        <v>0</v>
      </c>
      <c r="BF186" s="179">
        <f>IF(N186="snížená",J186,0)</f>
        <v>0</v>
      </c>
      <c r="BG186" s="179">
        <f>IF(N186="zákl. přenesená",J186,0)</f>
        <v>0</v>
      </c>
      <c r="BH186" s="179">
        <f>IF(N186="sníž. přenesená",J186,0)</f>
        <v>0</v>
      </c>
      <c r="BI186" s="179">
        <f>IF(N186="nulová",J186,0)</f>
        <v>0</v>
      </c>
      <c r="BJ186" s="20" t="s">
        <v>74</v>
      </c>
      <c r="BK186" s="179">
        <f>ROUND(I186*H186,2)</f>
        <v>0</v>
      </c>
      <c r="BL186" s="20" t="s">
        <v>131</v>
      </c>
      <c r="BM186" s="178" t="s">
        <v>478</v>
      </c>
    </row>
    <row r="187" s="13" customFormat="1">
      <c r="A187" s="13"/>
      <c r="B187" s="187"/>
      <c r="C187" s="13"/>
      <c r="D187" s="185" t="s">
        <v>137</v>
      </c>
      <c r="E187" s="188" t="s">
        <v>3</v>
      </c>
      <c r="F187" s="189" t="s">
        <v>479</v>
      </c>
      <c r="G187" s="13"/>
      <c r="H187" s="190">
        <v>2.9159999999999999</v>
      </c>
      <c r="I187" s="191"/>
      <c r="J187" s="13"/>
      <c r="K187" s="13"/>
      <c r="L187" s="187"/>
      <c r="M187" s="192"/>
      <c r="N187" s="193"/>
      <c r="O187" s="193"/>
      <c r="P187" s="193"/>
      <c r="Q187" s="193"/>
      <c r="R187" s="193"/>
      <c r="S187" s="193"/>
      <c r="T187" s="19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8" t="s">
        <v>137</v>
      </c>
      <c r="AU187" s="188" t="s">
        <v>81</v>
      </c>
      <c r="AV187" s="13" t="s">
        <v>78</v>
      </c>
      <c r="AW187" s="13" t="s">
        <v>31</v>
      </c>
      <c r="AX187" s="13" t="s">
        <v>74</v>
      </c>
      <c r="AY187" s="188" t="s">
        <v>124</v>
      </c>
    </row>
    <row r="188" s="13" customFormat="1">
      <c r="A188" s="13"/>
      <c r="B188" s="187"/>
      <c r="C188" s="13"/>
      <c r="D188" s="185" t="s">
        <v>137</v>
      </c>
      <c r="E188" s="13"/>
      <c r="F188" s="189" t="s">
        <v>480</v>
      </c>
      <c r="G188" s="13"/>
      <c r="H188" s="190">
        <v>5.2489999999999997</v>
      </c>
      <c r="I188" s="191"/>
      <c r="J188" s="13"/>
      <c r="K188" s="13"/>
      <c r="L188" s="187"/>
      <c r="M188" s="192"/>
      <c r="N188" s="193"/>
      <c r="O188" s="193"/>
      <c r="P188" s="193"/>
      <c r="Q188" s="193"/>
      <c r="R188" s="193"/>
      <c r="S188" s="193"/>
      <c r="T188" s="19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8" t="s">
        <v>137</v>
      </c>
      <c r="AU188" s="188" t="s">
        <v>81</v>
      </c>
      <c r="AV188" s="13" t="s">
        <v>78</v>
      </c>
      <c r="AW188" s="13" t="s">
        <v>4</v>
      </c>
      <c r="AX188" s="13" t="s">
        <v>74</v>
      </c>
      <c r="AY188" s="188" t="s">
        <v>124</v>
      </c>
    </row>
    <row r="189" s="2" customFormat="1" ht="33" customHeight="1">
      <c r="A189" s="39"/>
      <c r="B189" s="166"/>
      <c r="C189" s="167" t="s">
        <v>268</v>
      </c>
      <c r="D189" s="167" t="s">
        <v>127</v>
      </c>
      <c r="E189" s="168" t="s">
        <v>481</v>
      </c>
      <c r="F189" s="169" t="s">
        <v>482</v>
      </c>
      <c r="G189" s="170" t="s">
        <v>140</v>
      </c>
      <c r="H189" s="171">
        <v>138.06700000000001</v>
      </c>
      <c r="I189" s="172"/>
      <c r="J189" s="173">
        <f>ROUND(I189*H189,2)</f>
        <v>0</v>
      </c>
      <c r="K189" s="169" t="s">
        <v>130</v>
      </c>
      <c r="L189" s="40"/>
      <c r="M189" s="174" t="s">
        <v>3</v>
      </c>
      <c r="N189" s="175" t="s">
        <v>40</v>
      </c>
      <c r="O189" s="73"/>
      <c r="P189" s="176">
        <f>O189*H189</f>
        <v>0</v>
      </c>
      <c r="Q189" s="176">
        <v>0</v>
      </c>
      <c r="R189" s="176">
        <f>Q189*H189</f>
        <v>0</v>
      </c>
      <c r="S189" s="176">
        <v>0</v>
      </c>
      <c r="T189" s="17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178" t="s">
        <v>131</v>
      </c>
      <c r="AT189" s="178" t="s">
        <v>127</v>
      </c>
      <c r="AU189" s="178" t="s">
        <v>81</v>
      </c>
      <c r="AY189" s="20" t="s">
        <v>124</v>
      </c>
      <c r="BE189" s="179">
        <f>IF(N189="základní",J189,0)</f>
        <v>0</v>
      </c>
      <c r="BF189" s="179">
        <f>IF(N189="snížená",J189,0)</f>
        <v>0</v>
      </c>
      <c r="BG189" s="179">
        <f>IF(N189="zákl. přenesená",J189,0)</f>
        <v>0</v>
      </c>
      <c r="BH189" s="179">
        <f>IF(N189="sníž. přenesená",J189,0)</f>
        <v>0</v>
      </c>
      <c r="BI189" s="179">
        <f>IF(N189="nulová",J189,0)</f>
        <v>0</v>
      </c>
      <c r="BJ189" s="20" t="s">
        <v>74</v>
      </c>
      <c r="BK189" s="179">
        <f>ROUND(I189*H189,2)</f>
        <v>0</v>
      </c>
      <c r="BL189" s="20" t="s">
        <v>131</v>
      </c>
      <c r="BM189" s="178" t="s">
        <v>483</v>
      </c>
    </row>
    <row r="190" s="2" customFormat="1">
      <c r="A190" s="39"/>
      <c r="B190" s="40"/>
      <c r="C190" s="39"/>
      <c r="D190" s="180" t="s">
        <v>133</v>
      </c>
      <c r="E190" s="39"/>
      <c r="F190" s="181" t="s">
        <v>484</v>
      </c>
      <c r="G190" s="39"/>
      <c r="H190" s="39"/>
      <c r="I190" s="182"/>
      <c r="J190" s="39"/>
      <c r="K190" s="39"/>
      <c r="L190" s="40"/>
      <c r="M190" s="183"/>
      <c r="N190" s="184"/>
      <c r="O190" s="73"/>
      <c r="P190" s="73"/>
      <c r="Q190" s="73"/>
      <c r="R190" s="73"/>
      <c r="S190" s="73"/>
      <c r="T190" s="74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20" t="s">
        <v>133</v>
      </c>
      <c r="AU190" s="20" t="s">
        <v>81</v>
      </c>
    </row>
    <row r="191" s="15" customFormat="1">
      <c r="A191" s="15"/>
      <c r="B191" s="203"/>
      <c r="C191" s="15"/>
      <c r="D191" s="185" t="s">
        <v>137</v>
      </c>
      <c r="E191" s="204" t="s">
        <v>3</v>
      </c>
      <c r="F191" s="205" t="s">
        <v>485</v>
      </c>
      <c r="G191" s="15"/>
      <c r="H191" s="204" t="s">
        <v>3</v>
      </c>
      <c r="I191" s="206"/>
      <c r="J191" s="15"/>
      <c r="K191" s="15"/>
      <c r="L191" s="203"/>
      <c r="M191" s="207"/>
      <c r="N191" s="208"/>
      <c r="O191" s="208"/>
      <c r="P191" s="208"/>
      <c r="Q191" s="208"/>
      <c r="R191" s="208"/>
      <c r="S191" s="208"/>
      <c r="T191" s="209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04" t="s">
        <v>137</v>
      </c>
      <c r="AU191" s="204" t="s">
        <v>81</v>
      </c>
      <c r="AV191" s="15" t="s">
        <v>74</v>
      </c>
      <c r="AW191" s="15" t="s">
        <v>31</v>
      </c>
      <c r="AX191" s="15" t="s">
        <v>69</v>
      </c>
      <c r="AY191" s="204" t="s">
        <v>124</v>
      </c>
    </row>
    <row r="192" s="13" customFormat="1">
      <c r="A192" s="13"/>
      <c r="B192" s="187"/>
      <c r="C192" s="13"/>
      <c r="D192" s="185" t="s">
        <v>137</v>
      </c>
      <c r="E192" s="188" t="s">
        <v>3</v>
      </c>
      <c r="F192" s="189" t="s">
        <v>486</v>
      </c>
      <c r="G192" s="13"/>
      <c r="H192" s="190">
        <v>19.593</v>
      </c>
      <c r="I192" s="191"/>
      <c r="J192" s="13"/>
      <c r="K192" s="13"/>
      <c r="L192" s="187"/>
      <c r="M192" s="192"/>
      <c r="N192" s="193"/>
      <c r="O192" s="193"/>
      <c r="P192" s="193"/>
      <c r="Q192" s="193"/>
      <c r="R192" s="193"/>
      <c r="S192" s="193"/>
      <c r="T192" s="19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8" t="s">
        <v>137</v>
      </c>
      <c r="AU192" s="188" t="s">
        <v>81</v>
      </c>
      <c r="AV192" s="13" t="s">
        <v>78</v>
      </c>
      <c r="AW192" s="13" t="s">
        <v>31</v>
      </c>
      <c r="AX192" s="13" t="s">
        <v>69</v>
      </c>
      <c r="AY192" s="188" t="s">
        <v>124</v>
      </c>
    </row>
    <row r="193" s="13" customFormat="1">
      <c r="A193" s="13"/>
      <c r="B193" s="187"/>
      <c r="C193" s="13"/>
      <c r="D193" s="185" t="s">
        <v>137</v>
      </c>
      <c r="E193" s="188" t="s">
        <v>3</v>
      </c>
      <c r="F193" s="189" t="s">
        <v>487</v>
      </c>
      <c r="G193" s="13"/>
      <c r="H193" s="190">
        <v>19.831</v>
      </c>
      <c r="I193" s="191"/>
      <c r="J193" s="13"/>
      <c r="K193" s="13"/>
      <c r="L193" s="187"/>
      <c r="M193" s="192"/>
      <c r="N193" s="193"/>
      <c r="O193" s="193"/>
      <c r="P193" s="193"/>
      <c r="Q193" s="193"/>
      <c r="R193" s="193"/>
      <c r="S193" s="193"/>
      <c r="T193" s="19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88" t="s">
        <v>137</v>
      </c>
      <c r="AU193" s="188" t="s">
        <v>81</v>
      </c>
      <c r="AV193" s="13" t="s">
        <v>78</v>
      </c>
      <c r="AW193" s="13" t="s">
        <v>31</v>
      </c>
      <c r="AX193" s="13" t="s">
        <v>69</v>
      </c>
      <c r="AY193" s="188" t="s">
        <v>124</v>
      </c>
    </row>
    <row r="194" s="13" customFormat="1">
      <c r="A194" s="13"/>
      <c r="B194" s="187"/>
      <c r="C194" s="13"/>
      <c r="D194" s="185" t="s">
        <v>137</v>
      </c>
      <c r="E194" s="188" t="s">
        <v>3</v>
      </c>
      <c r="F194" s="189" t="s">
        <v>488</v>
      </c>
      <c r="G194" s="13"/>
      <c r="H194" s="190">
        <v>10.316000000000001</v>
      </c>
      <c r="I194" s="191"/>
      <c r="J194" s="13"/>
      <c r="K194" s="13"/>
      <c r="L194" s="187"/>
      <c r="M194" s="192"/>
      <c r="N194" s="193"/>
      <c r="O194" s="193"/>
      <c r="P194" s="193"/>
      <c r="Q194" s="193"/>
      <c r="R194" s="193"/>
      <c r="S194" s="193"/>
      <c r="T194" s="19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88" t="s">
        <v>137</v>
      </c>
      <c r="AU194" s="188" t="s">
        <v>81</v>
      </c>
      <c r="AV194" s="13" t="s">
        <v>78</v>
      </c>
      <c r="AW194" s="13" t="s">
        <v>31</v>
      </c>
      <c r="AX194" s="13" t="s">
        <v>69</v>
      </c>
      <c r="AY194" s="188" t="s">
        <v>124</v>
      </c>
    </row>
    <row r="195" s="13" customFormat="1">
      <c r="A195" s="13"/>
      <c r="B195" s="187"/>
      <c r="C195" s="13"/>
      <c r="D195" s="185" t="s">
        <v>137</v>
      </c>
      <c r="E195" s="188" t="s">
        <v>3</v>
      </c>
      <c r="F195" s="189" t="s">
        <v>489</v>
      </c>
      <c r="G195" s="13"/>
      <c r="H195" s="190">
        <v>18.187999999999999</v>
      </c>
      <c r="I195" s="191"/>
      <c r="J195" s="13"/>
      <c r="K195" s="13"/>
      <c r="L195" s="187"/>
      <c r="M195" s="192"/>
      <c r="N195" s="193"/>
      <c r="O195" s="193"/>
      <c r="P195" s="193"/>
      <c r="Q195" s="193"/>
      <c r="R195" s="193"/>
      <c r="S195" s="193"/>
      <c r="T195" s="19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8" t="s">
        <v>137</v>
      </c>
      <c r="AU195" s="188" t="s">
        <v>81</v>
      </c>
      <c r="AV195" s="13" t="s">
        <v>78</v>
      </c>
      <c r="AW195" s="13" t="s">
        <v>31</v>
      </c>
      <c r="AX195" s="13" t="s">
        <v>69</v>
      </c>
      <c r="AY195" s="188" t="s">
        <v>124</v>
      </c>
    </row>
    <row r="196" s="13" customFormat="1">
      <c r="A196" s="13"/>
      <c r="B196" s="187"/>
      <c r="C196" s="13"/>
      <c r="D196" s="185" t="s">
        <v>137</v>
      </c>
      <c r="E196" s="188" t="s">
        <v>3</v>
      </c>
      <c r="F196" s="189" t="s">
        <v>490</v>
      </c>
      <c r="G196" s="13"/>
      <c r="H196" s="190">
        <v>36.82</v>
      </c>
      <c r="I196" s="191"/>
      <c r="J196" s="13"/>
      <c r="K196" s="13"/>
      <c r="L196" s="187"/>
      <c r="M196" s="192"/>
      <c r="N196" s="193"/>
      <c r="O196" s="193"/>
      <c r="P196" s="193"/>
      <c r="Q196" s="193"/>
      <c r="R196" s="193"/>
      <c r="S196" s="193"/>
      <c r="T196" s="19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88" t="s">
        <v>137</v>
      </c>
      <c r="AU196" s="188" t="s">
        <v>81</v>
      </c>
      <c r="AV196" s="13" t="s">
        <v>78</v>
      </c>
      <c r="AW196" s="13" t="s">
        <v>31</v>
      </c>
      <c r="AX196" s="13" t="s">
        <v>69</v>
      </c>
      <c r="AY196" s="188" t="s">
        <v>124</v>
      </c>
    </row>
    <row r="197" s="13" customFormat="1">
      <c r="A197" s="13"/>
      <c r="B197" s="187"/>
      <c r="C197" s="13"/>
      <c r="D197" s="185" t="s">
        <v>137</v>
      </c>
      <c r="E197" s="188" t="s">
        <v>3</v>
      </c>
      <c r="F197" s="189" t="s">
        <v>491</v>
      </c>
      <c r="G197" s="13"/>
      <c r="H197" s="190">
        <v>12.723000000000001</v>
      </c>
      <c r="I197" s="191"/>
      <c r="J197" s="13"/>
      <c r="K197" s="13"/>
      <c r="L197" s="187"/>
      <c r="M197" s="192"/>
      <c r="N197" s="193"/>
      <c r="O197" s="193"/>
      <c r="P197" s="193"/>
      <c r="Q197" s="193"/>
      <c r="R197" s="193"/>
      <c r="S197" s="193"/>
      <c r="T197" s="19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8" t="s">
        <v>137</v>
      </c>
      <c r="AU197" s="188" t="s">
        <v>81</v>
      </c>
      <c r="AV197" s="13" t="s">
        <v>78</v>
      </c>
      <c r="AW197" s="13" t="s">
        <v>31</v>
      </c>
      <c r="AX197" s="13" t="s">
        <v>69</v>
      </c>
      <c r="AY197" s="188" t="s">
        <v>124</v>
      </c>
    </row>
    <row r="198" s="13" customFormat="1">
      <c r="A198" s="13"/>
      <c r="B198" s="187"/>
      <c r="C198" s="13"/>
      <c r="D198" s="185" t="s">
        <v>137</v>
      </c>
      <c r="E198" s="188" t="s">
        <v>3</v>
      </c>
      <c r="F198" s="189" t="s">
        <v>492</v>
      </c>
      <c r="G198" s="13"/>
      <c r="H198" s="190">
        <v>20.596</v>
      </c>
      <c r="I198" s="191"/>
      <c r="J198" s="13"/>
      <c r="K198" s="13"/>
      <c r="L198" s="187"/>
      <c r="M198" s="192"/>
      <c r="N198" s="193"/>
      <c r="O198" s="193"/>
      <c r="P198" s="193"/>
      <c r="Q198" s="193"/>
      <c r="R198" s="193"/>
      <c r="S198" s="193"/>
      <c r="T198" s="19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8" t="s">
        <v>137</v>
      </c>
      <c r="AU198" s="188" t="s">
        <v>81</v>
      </c>
      <c r="AV198" s="13" t="s">
        <v>78</v>
      </c>
      <c r="AW198" s="13" t="s">
        <v>31</v>
      </c>
      <c r="AX198" s="13" t="s">
        <v>69</v>
      </c>
      <c r="AY198" s="188" t="s">
        <v>124</v>
      </c>
    </row>
    <row r="199" s="14" customFormat="1">
      <c r="A199" s="14"/>
      <c r="B199" s="195"/>
      <c r="C199" s="14"/>
      <c r="D199" s="185" t="s">
        <v>137</v>
      </c>
      <c r="E199" s="196" t="s">
        <v>3</v>
      </c>
      <c r="F199" s="197" t="s">
        <v>156</v>
      </c>
      <c r="G199" s="14"/>
      <c r="H199" s="198">
        <v>138.06699999999998</v>
      </c>
      <c r="I199" s="199"/>
      <c r="J199" s="14"/>
      <c r="K199" s="14"/>
      <c r="L199" s="195"/>
      <c r="M199" s="200"/>
      <c r="N199" s="201"/>
      <c r="O199" s="201"/>
      <c r="P199" s="201"/>
      <c r="Q199" s="201"/>
      <c r="R199" s="201"/>
      <c r="S199" s="201"/>
      <c r="T199" s="202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196" t="s">
        <v>137</v>
      </c>
      <c r="AU199" s="196" t="s">
        <v>81</v>
      </c>
      <c r="AV199" s="14" t="s">
        <v>149</v>
      </c>
      <c r="AW199" s="14" t="s">
        <v>31</v>
      </c>
      <c r="AX199" s="14" t="s">
        <v>74</v>
      </c>
      <c r="AY199" s="196" t="s">
        <v>124</v>
      </c>
    </row>
    <row r="200" s="2" customFormat="1" ht="24.15" customHeight="1">
      <c r="A200" s="39"/>
      <c r="B200" s="166"/>
      <c r="C200" s="215" t="s">
        <v>274</v>
      </c>
      <c r="D200" s="215" t="s">
        <v>427</v>
      </c>
      <c r="E200" s="216" t="s">
        <v>493</v>
      </c>
      <c r="F200" s="217" t="s">
        <v>494</v>
      </c>
      <c r="G200" s="218" t="s">
        <v>140</v>
      </c>
      <c r="H200" s="219">
        <v>151.874</v>
      </c>
      <c r="I200" s="220"/>
      <c r="J200" s="221">
        <f>ROUND(I200*H200,2)</f>
        <v>0</v>
      </c>
      <c r="K200" s="217" t="s">
        <v>196</v>
      </c>
      <c r="L200" s="222"/>
      <c r="M200" s="223" t="s">
        <v>3</v>
      </c>
      <c r="N200" s="224" t="s">
        <v>40</v>
      </c>
      <c r="O200" s="73"/>
      <c r="P200" s="176">
        <f>O200*H200</f>
        <v>0</v>
      </c>
      <c r="Q200" s="176">
        <v>0.00050000000000000001</v>
      </c>
      <c r="R200" s="176">
        <f>Q200*H200</f>
        <v>0.075937000000000004</v>
      </c>
      <c r="S200" s="176">
        <v>0</v>
      </c>
      <c r="T200" s="17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178" t="s">
        <v>430</v>
      </c>
      <c r="AT200" s="178" t="s">
        <v>427</v>
      </c>
      <c r="AU200" s="178" t="s">
        <v>81</v>
      </c>
      <c r="AY200" s="20" t="s">
        <v>124</v>
      </c>
      <c r="BE200" s="179">
        <f>IF(N200="základní",J200,0)</f>
        <v>0</v>
      </c>
      <c r="BF200" s="179">
        <f>IF(N200="snížená",J200,0)</f>
        <v>0</v>
      </c>
      <c r="BG200" s="179">
        <f>IF(N200="zákl. přenesená",J200,0)</f>
        <v>0</v>
      </c>
      <c r="BH200" s="179">
        <f>IF(N200="sníž. přenesená",J200,0)</f>
        <v>0</v>
      </c>
      <c r="BI200" s="179">
        <f>IF(N200="nulová",J200,0)</f>
        <v>0</v>
      </c>
      <c r="BJ200" s="20" t="s">
        <v>74</v>
      </c>
      <c r="BK200" s="179">
        <f>ROUND(I200*H200,2)</f>
        <v>0</v>
      </c>
      <c r="BL200" s="20" t="s">
        <v>131</v>
      </c>
      <c r="BM200" s="178" t="s">
        <v>495</v>
      </c>
    </row>
    <row r="201" s="13" customFormat="1">
      <c r="A201" s="13"/>
      <c r="B201" s="187"/>
      <c r="C201" s="13"/>
      <c r="D201" s="185" t="s">
        <v>137</v>
      </c>
      <c r="E201" s="13"/>
      <c r="F201" s="189" t="s">
        <v>496</v>
      </c>
      <c r="G201" s="13"/>
      <c r="H201" s="190">
        <v>151.874</v>
      </c>
      <c r="I201" s="191"/>
      <c r="J201" s="13"/>
      <c r="K201" s="13"/>
      <c r="L201" s="187"/>
      <c r="M201" s="192"/>
      <c r="N201" s="193"/>
      <c r="O201" s="193"/>
      <c r="P201" s="193"/>
      <c r="Q201" s="193"/>
      <c r="R201" s="193"/>
      <c r="S201" s="193"/>
      <c r="T201" s="19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88" t="s">
        <v>137</v>
      </c>
      <c r="AU201" s="188" t="s">
        <v>81</v>
      </c>
      <c r="AV201" s="13" t="s">
        <v>78</v>
      </c>
      <c r="AW201" s="13" t="s">
        <v>4</v>
      </c>
      <c r="AX201" s="13" t="s">
        <v>74</v>
      </c>
      <c r="AY201" s="188" t="s">
        <v>124</v>
      </c>
    </row>
    <row r="202" s="12" customFormat="1" ht="20.88" customHeight="1">
      <c r="A202" s="12"/>
      <c r="B202" s="153"/>
      <c r="C202" s="12"/>
      <c r="D202" s="154" t="s">
        <v>68</v>
      </c>
      <c r="E202" s="164" t="s">
        <v>497</v>
      </c>
      <c r="F202" s="164" t="s">
        <v>498</v>
      </c>
      <c r="G202" s="12"/>
      <c r="H202" s="12"/>
      <c r="I202" s="156"/>
      <c r="J202" s="165">
        <f>BK202</f>
        <v>0</v>
      </c>
      <c r="K202" s="12"/>
      <c r="L202" s="153"/>
      <c r="M202" s="158"/>
      <c r="N202" s="159"/>
      <c r="O202" s="159"/>
      <c r="P202" s="160">
        <f>SUM(P203:P235)</f>
        <v>0</v>
      </c>
      <c r="Q202" s="159"/>
      <c r="R202" s="160">
        <f>SUM(R203:R235)</f>
        <v>0.10363929</v>
      </c>
      <c r="S202" s="159"/>
      <c r="T202" s="161">
        <f>SUM(T203:T235)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4" t="s">
        <v>78</v>
      </c>
      <c r="AT202" s="162" t="s">
        <v>68</v>
      </c>
      <c r="AU202" s="162" t="s">
        <v>78</v>
      </c>
      <c r="AY202" s="154" t="s">
        <v>124</v>
      </c>
      <c r="BK202" s="163">
        <f>SUM(BK203:BK235)</f>
        <v>0</v>
      </c>
    </row>
    <row r="203" s="2" customFormat="1" ht="49.05" customHeight="1">
      <c r="A203" s="39"/>
      <c r="B203" s="166"/>
      <c r="C203" s="167" t="s">
        <v>280</v>
      </c>
      <c r="D203" s="167" t="s">
        <v>127</v>
      </c>
      <c r="E203" s="168" t="s">
        <v>499</v>
      </c>
      <c r="F203" s="169" t="s">
        <v>500</v>
      </c>
      <c r="G203" s="170" t="s">
        <v>89</v>
      </c>
      <c r="H203" s="171">
        <v>2.3799999999999999</v>
      </c>
      <c r="I203" s="172"/>
      <c r="J203" s="173">
        <f>ROUND(I203*H203,2)</f>
        <v>0</v>
      </c>
      <c r="K203" s="169" t="s">
        <v>130</v>
      </c>
      <c r="L203" s="40"/>
      <c r="M203" s="174" t="s">
        <v>3</v>
      </c>
      <c r="N203" s="175" t="s">
        <v>40</v>
      </c>
      <c r="O203" s="73"/>
      <c r="P203" s="176">
        <f>O203*H203</f>
        <v>0</v>
      </c>
      <c r="Q203" s="176">
        <v>0</v>
      </c>
      <c r="R203" s="176">
        <f>Q203*H203</f>
        <v>0</v>
      </c>
      <c r="S203" s="176">
        <v>0</v>
      </c>
      <c r="T203" s="177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178" t="s">
        <v>131</v>
      </c>
      <c r="AT203" s="178" t="s">
        <v>127</v>
      </c>
      <c r="AU203" s="178" t="s">
        <v>81</v>
      </c>
      <c r="AY203" s="20" t="s">
        <v>124</v>
      </c>
      <c r="BE203" s="179">
        <f>IF(N203="základní",J203,0)</f>
        <v>0</v>
      </c>
      <c r="BF203" s="179">
        <f>IF(N203="snížená",J203,0)</f>
        <v>0</v>
      </c>
      <c r="BG203" s="179">
        <f>IF(N203="zákl. přenesená",J203,0)</f>
        <v>0</v>
      </c>
      <c r="BH203" s="179">
        <f>IF(N203="sníž. přenesená",J203,0)</f>
        <v>0</v>
      </c>
      <c r="BI203" s="179">
        <f>IF(N203="nulová",J203,0)</f>
        <v>0</v>
      </c>
      <c r="BJ203" s="20" t="s">
        <v>74</v>
      </c>
      <c r="BK203" s="179">
        <f>ROUND(I203*H203,2)</f>
        <v>0</v>
      </c>
      <c r="BL203" s="20" t="s">
        <v>131</v>
      </c>
      <c r="BM203" s="178" t="s">
        <v>501</v>
      </c>
    </row>
    <row r="204" s="2" customFormat="1">
      <c r="A204" s="39"/>
      <c r="B204" s="40"/>
      <c r="C204" s="39"/>
      <c r="D204" s="180" t="s">
        <v>133</v>
      </c>
      <c r="E204" s="39"/>
      <c r="F204" s="181" t="s">
        <v>502</v>
      </c>
      <c r="G204" s="39"/>
      <c r="H204" s="39"/>
      <c r="I204" s="182"/>
      <c r="J204" s="39"/>
      <c r="K204" s="39"/>
      <c r="L204" s="40"/>
      <c r="M204" s="183"/>
      <c r="N204" s="184"/>
      <c r="O204" s="73"/>
      <c r="P204" s="73"/>
      <c r="Q204" s="73"/>
      <c r="R204" s="73"/>
      <c r="S204" s="73"/>
      <c r="T204" s="74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20" t="s">
        <v>133</v>
      </c>
      <c r="AU204" s="20" t="s">
        <v>81</v>
      </c>
    </row>
    <row r="205" s="13" customFormat="1">
      <c r="A205" s="13"/>
      <c r="B205" s="187"/>
      <c r="C205" s="13"/>
      <c r="D205" s="185" t="s">
        <v>137</v>
      </c>
      <c r="E205" s="188" t="s">
        <v>3</v>
      </c>
      <c r="F205" s="189" t="s">
        <v>503</v>
      </c>
      <c r="G205" s="13"/>
      <c r="H205" s="190">
        <v>0.64900000000000002</v>
      </c>
      <c r="I205" s="191"/>
      <c r="J205" s="13"/>
      <c r="K205" s="13"/>
      <c r="L205" s="187"/>
      <c r="M205" s="192"/>
      <c r="N205" s="193"/>
      <c r="O205" s="193"/>
      <c r="P205" s="193"/>
      <c r="Q205" s="193"/>
      <c r="R205" s="193"/>
      <c r="S205" s="193"/>
      <c r="T205" s="19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88" t="s">
        <v>137</v>
      </c>
      <c r="AU205" s="188" t="s">
        <v>81</v>
      </c>
      <c r="AV205" s="13" t="s">
        <v>78</v>
      </c>
      <c r="AW205" s="13" t="s">
        <v>31</v>
      </c>
      <c r="AX205" s="13" t="s">
        <v>69</v>
      </c>
      <c r="AY205" s="188" t="s">
        <v>124</v>
      </c>
    </row>
    <row r="206" s="13" customFormat="1">
      <c r="A206" s="13"/>
      <c r="B206" s="187"/>
      <c r="C206" s="13"/>
      <c r="D206" s="185" t="s">
        <v>137</v>
      </c>
      <c r="E206" s="188" t="s">
        <v>3</v>
      </c>
      <c r="F206" s="189" t="s">
        <v>504</v>
      </c>
      <c r="G206" s="13"/>
      <c r="H206" s="190">
        <v>1.7310000000000001</v>
      </c>
      <c r="I206" s="191"/>
      <c r="J206" s="13"/>
      <c r="K206" s="13"/>
      <c r="L206" s="187"/>
      <c r="M206" s="192"/>
      <c r="N206" s="193"/>
      <c r="O206" s="193"/>
      <c r="P206" s="193"/>
      <c r="Q206" s="193"/>
      <c r="R206" s="193"/>
      <c r="S206" s="193"/>
      <c r="T206" s="19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88" t="s">
        <v>137</v>
      </c>
      <c r="AU206" s="188" t="s">
        <v>81</v>
      </c>
      <c r="AV206" s="13" t="s">
        <v>78</v>
      </c>
      <c r="AW206" s="13" t="s">
        <v>31</v>
      </c>
      <c r="AX206" s="13" t="s">
        <v>69</v>
      </c>
      <c r="AY206" s="188" t="s">
        <v>124</v>
      </c>
    </row>
    <row r="207" s="14" customFormat="1">
      <c r="A207" s="14"/>
      <c r="B207" s="195"/>
      <c r="C207" s="14"/>
      <c r="D207" s="185" t="s">
        <v>137</v>
      </c>
      <c r="E207" s="196" t="s">
        <v>3</v>
      </c>
      <c r="F207" s="197" t="s">
        <v>156</v>
      </c>
      <c r="G207" s="14"/>
      <c r="H207" s="198">
        <v>2.3799999999999999</v>
      </c>
      <c r="I207" s="199"/>
      <c r="J207" s="14"/>
      <c r="K207" s="14"/>
      <c r="L207" s="195"/>
      <c r="M207" s="200"/>
      <c r="N207" s="201"/>
      <c r="O207" s="201"/>
      <c r="P207" s="201"/>
      <c r="Q207" s="201"/>
      <c r="R207" s="201"/>
      <c r="S207" s="201"/>
      <c r="T207" s="202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196" t="s">
        <v>137</v>
      </c>
      <c r="AU207" s="196" t="s">
        <v>81</v>
      </c>
      <c r="AV207" s="14" t="s">
        <v>149</v>
      </c>
      <c r="AW207" s="14" t="s">
        <v>31</v>
      </c>
      <c r="AX207" s="14" t="s">
        <v>74</v>
      </c>
      <c r="AY207" s="196" t="s">
        <v>124</v>
      </c>
    </row>
    <row r="208" s="2" customFormat="1" ht="66.75" customHeight="1">
      <c r="A208" s="39"/>
      <c r="B208" s="166"/>
      <c r="C208" s="167" t="s">
        <v>285</v>
      </c>
      <c r="D208" s="167" t="s">
        <v>127</v>
      </c>
      <c r="E208" s="168" t="s">
        <v>505</v>
      </c>
      <c r="F208" s="169" t="s">
        <v>506</v>
      </c>
      <c r="G208" s="170" t="s">
        <v>180</v>
      </c>
      <c r="H208" s="171">
        <v>2</v>
      </c>
      <c r="I208" s="172"/>
      <c r="J208" s="173">
        <f>ROUND(I208*H208,2)</f>
        <v>0</v>
      </c>
      <c r="K208" s="169" t="s">
        <v>130</v>
      </c>
      <c r="L208" s="40"/>
      <c r="M208" s="174" t="s">
        <v>3</v>
      </c>
      <c r="N208" s="175" t="s">
        <v>40</v>
      </c>
      <c r="O208" s="73"/>
      <c r="P208" s="176">
        <f>O208*H208</f>
        <v>0</v>
      </c>
      <c r="Q208" s="176">
        <v>0</v>
      </c>
      <c r="R208" s="176">
        <f>Q208*H208</f>
        <v>0</v>
      </c>
      <c r="S208" s="176">
        <v>0</v>
      </c>
      <c r="T208" s="17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178" t="s">
        <v>131</v>
      </c>
      <c r="AT208" s="178" t="s">
        <v>127</v>
      </c>
      <c r="AU208" s="178" t="s">
        <v>81</v>
      </c>
      <c r="AY208" s="20" t="s">
        <v>124</v>
      </c>
      <c r="BE208" s="179">
        <f>IF(N208="základní",J208,0)</f>
        <v>0</v>
      </c>
      <c r="BF208" s="179">
        <f>IF(N208="snížená",J208,0)</f>
        <v>0</v>
      </c>
      <c r="BG208" s="179">
        <f>IF(N208="zákl. přenesená",J208,0)</f>
        <v>0</v>
      </c>
      <c r="BH208" s="179">
        <f>IF(N208="sníž. přenesená",J208,0)</f>
        <v>0</v>
      </c>
      <c r="BI208" s="179">
        <f>IF(N208="nulová",J208,0)</f>
        <v>0</v>
      </c>
      <c r="BJ208" s="20" t="s">
        <v>74</v>
      </c>
      <c r="BK208" s="179">
        <f>ROUND(I208*H208,2)</f>
        <v>0</v>
      </c>
      <c r="BL208" s="20" t="s">
        <v>131</v>
      </c>
      <c r="BM208" s="178" t="s">
        <v>507</v>
      </c>
    </row>
    <row r="209" s="2" customFormat="1">
      <c r="A209" s="39"/>
      <c r="B209" s="40"/>
      <c r="C209" s="39"/>
      <c r="D209" s="180" t="s">
        <v>133</v>
      </c>
      <c r="E209" s="39"/>
      <c r="F209" s="181" t="s">
        <v>508</v>
      </c>
      <c r="G209" s="39"/>
      <c r="H209" s="39"/>
      <c r="I209" s="182"/>
      <c r="J209" s="39"/>
      <c r="K209" s="39"/>
      <c r="L209" s="40"/>
      <c r="M209" s="183"/>
      <c r="N209" s="184"/>
      <c r="O209" s="73"/>
      <c r="P209" s="73"/>
      <c r="Q209" s="73"/>
      <c r="R209" s="73"/>
      <c r="S209" s="73"/>
      <c r="T209" s="74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20" t="s">
        <v>133</v>
      </c>
      <c r="AU209" s="20" t="s">
        <v>81</v>
      </c>
    </row>
    <row r="210" s="2" customFormat="1" ht="16.5" customHeight="1">
      <c r="A210" s="39"/>
      <c r="B210" s="166"/>
      <c r="C210" s="215" t="s">
        <v>292</v>
      </c>
      <c r="D210" s="215" t="s">
        <v>427</v>
      </c>
      <c r="E210" s="216" t="s">
        <v>509</v>
      </c>
      <c r="F210" s="217" t="s">
        <v>510</v>
      </c>
      <c r="G210" s="218" t="s">
        <v>180</v>
      </c>
      <c r="H210" s="219">
        <v>2</v>
      </c>
      <c r="I210" s="220"/>
      <c r="J210" s="221">
        <f>ROUND(I210*H210,2)</f>
        <v>0</v>
      </c>
      <c r="K210" s="217" t="s">
        <v>130</v>
      </c>
      <c r="L210" s="222"/>
      <c r="M210" s="223" t="s">
        <v>3</v>
      </c>
      <c r="N210" s="224" t="s">
        <v>40</v>
      </c>
      <c r="O210" s="73"/>
      <c r="P210" s="176">
        <f>O210*H210</f>
        <v>0</v>
      </c>
      <c r="Q210" s="176">
        <v>0.00020000000000000001</v>
      </c>
      <c r="R210" s="176">
        <f>Q210*H210</f>
        <v>0.00040000000000000002</v>
      </c>
      <c r="S210" s="176">
        <v>0</v>
      </c>
      <c r="T210" s="177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178" t="s">
        <v>430</v>
      </c>
      <c r="AT210" s="178" t="s">
        <v>427</v>
      </c>
      <c r="AU210" s="178" t="s">
        <v>81</v>
      </c>
      <c r="AY210" s="20" t="s">
        <v>124</v>
      </c>
      <c r="BE210" s="179">
        <f>IF(N210="základní",J210,0)</f>
        <v>0</v>
      </c>
      <c r="BF210" s="179">
        <f>IF(N210="snížená",J210,0)</f>
        <v>0</v>
      </c>
      <c r="BG210" s="179">
        <f>IF(N210="zákl. přenesená",J210,0)</f>
        <v>0</v>
      </c>
      <c r="BH210" s="179">
        <f>IF(N210="sníž. přenesená",J210,0)</f>
        <v>0</v>
      </c>
      <c r="BI210" s="179">
        <f>IF(N210="nulová",J210,0)</f>
        <v>0</v>
      </c>
      <c r="BJ210" s="20" t="s">
        <v>74</v>
      </c>
      <c r="BK210" s="179">
        <f>ROUND(I210*H210,2)</f>
        <v>0</v>
      </c>
      <c r="BL210" s="20" t="s">
        <v>131</v>
      </c>
      <c r="BM210" s="178" t="s">
        <v>511</v>
      </c>
    </row>
    <row r="211" s="2" customFormat="1" ht="44.25" customHeight="1">
      <c r="A211" s="39"/>
      <c r="B211" s="166"/>
      <c r="C211" s="167" t="s">
        <v>297</v>
      </c>
      <c r="D211" s="167" t="s">
        <v>127</v>
      </c>
      <c r="E211" s="168" t="s">
        <v>512</v>
      </c>
      <c r="F211" s="169" t="s">
        <v>513</v>
      </c>
      <c r="G211" s="170" t="s">
        <v>140</v>
      </c>
      <c r="H211" s="171">
        <v>34.939999999999998</v>
      </c>
      <c r="I211" s="172"/>
      <c r="J211" s="173">
        <f>ROUND(I211*H211,2)</f>
        <v>0</v>
      </c>
      <c r="K211" s="169" t="s">
        <v>130</v>
      </c>
      <c r="L211" s="40"/>
      <c r="M211" s="174" t="s">
        <v>3</v>
      </c>
      <c r="N211" s="175" t="s">
        <v>40</v>
      </c>
      <c r="O211" s="73"/>
      <c r="P211" s="176">
        <f>O211*H211</f>
        <v>0</v>
      </c>
      <c r="Q211" s="176">
        <v>4.8000000000000001E-05</v>
      </c>
      <c r="R211" s="176">
        <f>Q211*H211</f>
        <v>0.0016771199999999998</v>
      </c>
      <c r="S211" s="176">
        <v>0</v>
      </c>
      <c r="T211" s="177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178" t="s">
        <v>131</v>
      </c>
      <c r="AT211" s="178" t="s">
        <v>127</v>
      </c>
      <c r="AU211" s="178" t="s">
        <v>81</v>
      </c>
      <c r="AY211" s="20" t="s">
        <v>124</v>
      </c>
      <c r="BE211" s="179">
        <f>IF(N211="základní",J211,0)</f>
        <v>0</v>
      </c>
      <c r="BF211" s="179">
        <f>IF(N211="snížená",J211,0)</f>
        <v>0</v>
      </c>
      <c r="BG211" s="179">
        <f>IF(N211="zákl. přenesená",J211,0)</f>
        <v>0</v>
      </c>
      <c r="BH211" s="179">
        <f>IF(N211="sníž. přenesená",J211,0)</f>
        <v>0</v>
      </c>
      <c r="BI211" s="179">
        <f>IF(N211="nulová",J211,0)</f>
        <v>0</v>
      </c>
      <c r="BJ211" s="20" t="s">
        <v>74</v>
      </c>
      <c r="BK211" s="179">
        <f>ROUND(I211*H211,2)</f>
        <v>0</v>
      </c>
      <c r="BL211" s="20" t="s">
        <v>131</v>
      </c>
      <c r="BM211" s="178" t="s">
        <v>514</v>
      </c>
    </row>
    <row r="212" s="2" customFormat="1">
      <c r="A212" s="39"/>
      <c r="B212" s="40"/>
      <c r="C212" s="39"/>
      <c r="D212" s="180" t="s">
        <v>133</v>
      </c>
      <c r="E212" s="39"/>
      <c r="F212" s="181" t="s">
        <v>515</v>
      </c>
      <c r="G212" s="39"/>
      <c r="H212" s="39"/>
      <c r="I212" s="182"/>
      <c r="J212" s="39"/>
      <c r="K212" s="39"/>
      <c r="L212" s="40"/>
      <c r="M212" s="183"/>
      <c r="N212" s="184"/>
      <c r="O212" s="73"/>
      <c r="P212" s="73"/>
      <c r="Q212" s="73"/>
      <c r="R212" s="73"/>
      <c r="S212" s="73"/>
      <c r="T212" s="74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20" t="s">
        <v>133</v>
      </c>
      <c r="AU212" s="20" t="s">
        <v>81</v>
      </c>
    </row>
    <row r="213" s="2" customFormat="1" ht="24.15" customHeight="1">
      <c r="A213" s="39"/>
      <c r="B213" s="166"/>
      <c r="C213" s="215" t="s">
        <v>302</v>
      </c>
      <c r="D213" s="215" t="s">
        <v>427</v>
      </c>
      <c r="E213" s="216" t="s">
        <v>516</v>
      </c>
      <c r="F213" s="217" t="s">
        <v>517</v>
      </c>
      <c r="G213" s="218" t="s">
        <v>140</v>
      </c>
      <c r="H213" s="219">
        <v>13.619</v>
      </c>
      <c r="I213" s="220"/>
      <c r="J213" s="221">
        <f>ROUND(I213*H213,2)</f>
        <v>0</v>
      </c>
      <c r="K213" s="217" t="s">
        <v>130</v>
      </c>
      <c r="L213" s="222"/>
      <c r="M213" s="223" t="s">
        <v>3</v>
      </c>
      <c r="N213" s="224" t="s">
        <v>40</v>
      </c>
      <c r="O213" s="73"/>
      <c r="P213" s="176">
        <f>O213*H213</f>
        <v>0</v>
      </c>
      <c r="Q213" s="176">
        <v>0.00050000000000000001</v>
      </c>
      <c r="R213" s="176">
        <f>Q213*H213</f>
        <v>0.0068095000000000004</v>
      </c>
      <c r="S213" s="176">
        <v>0</v>
      </c>
      <c r="T213" s="177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178" t="s">
        <v>430</v>
      </c>
      <c r="AT213" s="178" t="s">
        <v>427</v>
      </c>
      <c r="AU213" s="178" t="s">
        <v>81</v>
      </c>
      <c r="AY213" s="20" t="s">
        <v>124</v>
      </c>
      <c r="BE213" s="179">
        <f>IF(N213="základní",J213,0)</f>
        <v>0</v>
      </c>
      <c r="BF213" s="179">
        <f>IF(N213="snížená",J213,0)</f>
        <v>0</v>
      </c>
      <c r="BG213" s="179">
        <f>IF(N213="zákl. přenesená",J213,0)</f>
        <v>0</v>
      </c>
      <c r="BH213" s="179">
        <f>IF(N213="sníž. přenesená",J213,0)</f>
        <v>0</v>
      </c>
      <c r="BI213" s="179">
        <f>IF(N213="nulová",J213,0)</f>
        <v>0</v>
      </c>
      <c r="BJ213" s="20" t="s">
        <v>74</v>
      </c>
      <c r="BK213" s="179">
        <f>ROUND(I213*H213,2)</f>
        <v>0</v>
      </c>
      <c r="BL213" s="20" t="s">
        <v>131</v>
      </c>
      <c r="BM213" s="178" t="s">
        <v>518</v>
      </c>
    </row>
    <row r="214" s="13" customFormat="1">
      <c r="A214" s="13"/>
      <c r="B214" s="187"/>
      <c r="C214" s="13"/>
      <c r="D214" s="185" t="s">
        <v>137</v>
      </c>
      <c r="E214" s="188" t="s">
        <v>3</v>
      </c>
      <c r="F214" s="189" t="s">
        <v>316</v>
      </c>
      <c r="G214" s="13"/>
      <c r="H214" s="190">
        <v>12.970000000000001</v>
      </c>
      <c r="I214" s="191"/>
      <c r="J214" s="13"/>
      <c r="K214" s="13"/>
      <c r="L214" s="187"/>
      <c r="M214" s="192"/>
      <c r="N214" s="193"/>
      <c r="O214" s="193"/>
      <c r="P214" s="193"/>
      <c r="Q214" s="193"/>
      <c r="R214" s="193"/>
      <c r="S214" s="193"/>
      <c r="T214" s="19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88" t="s">
        <v>137</v>
      </c>
      <c r="AU214" s="188" t="s">
        <v>81</v>
      </c>
      <c r="AV214" s="13" t="s">
        <v>78</v>
      </c>
      <c r="AW214" s="13" t="s">
        <v>31</v>
      </c>
      <c r="AX214" s="13" t="s">
        <v>74</v>
      </c>
      <c r="AY214" s="188" t="s">
        <v>124</v>
      </c>
    </row>
    <row r="215" s="13" customFormat="1">
      <c r="A215" s="13"/>
      <c r="B215" s="187"/>
      <c r="C215" s="13"/>
      <c r="D215" s="185" t="s">
        <v>137</v>
      </c>
      <c r="E215" s="13"/>
      <c r="F215" s="189" t="s">
        <v>519</v>
      </c>
      <c r="G215" s="13"/>
      <c r="H215" s="190">
        <v>13.619</v>
      </c>
      <c r="I215" s="191"/>
      <c r="J215" s="13"/>
      <c r="K215" s="13"/>
      <c r="L215" s="187"/>
      <c r="M215" s="192"/>
      <c r="N215" s="193"/>
      <c r="O215" s="193"/>
      <c r="P215" s="193"/>
      <c r="Q215" s="193"/>
      <c r="R215" s="193"/>
      <c r="S215" s="193"/>
      <c r="T215" s="19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88" t="s">
        <v>137</v>
      </c>
      <c r="AU215" s="188" t="s">
        <v>81</v>
      </c>
      <c r="AV215" s="13" t="s">
        <v>78</v>
      </c>
      <c r="AW215" s="13" t="s">
        <v>4</v>
      </c>
      <c r="AX215" s="13" t="s">
        <v>74</v>
      </c>
      <c r="AY215" s="188" t="s">
        <v>124</v>
      </c>
    </row>
    <row r="216" s="2" customFormat="1" ht="24.15" customHeight="1">
      <c r="A216" s="39"/>
      <c r="B216" s="166"/>
      <c r="C216" s="215" t="s">
        <v>306</v>
      </c>
      <c r="D216" s="215" t="s">
        <v>427</v>
      </c>
      <c r="E216" s="216" t="s">
        <v>520</v>
      </c>
      <c r="F216" s="217" t="s">
        <v>521</v>
      </c>
      <c r="G216" s="218" t="s">
        <v>140</v>
      </c>
      <c r="H216" s="219">
        <v>23.068999999999999</v>
      </c>
      <c r="I216" s="220"/>
      <c r="J216" s="221">
        <f>ROUND(I216*H216,2)</f>
        <v>0</v>
      </c>
      <c r="K216" s="217" t="s">
        <v>130</v>
      </c>
      <c r="L216" s="222"/>
      <c r="M216" s="223" t="s">
        <v>3</v>
      </c>
      <c r="N216" s="224" t="s">
        <v>40</v>
      </c>
      <c r="O216" s="73"/>
      <c r="P216" s="176">
        <f>O216*H216</f>
        <v>0</v>
      </c>
      <c r="Q216" s="176">
        <v>0.00050000000000000001</v>
      </c>
      <c r="R216" s="176">
        <f>Q216*H216</f>
        <v>0.0115345</v>
      </c>
      <c r="S216" s="176">
        <v>0</v>
      </c>
      <c r="T216" s="177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178" t="s">
        <v>430</v>
      </c>
      <c r="AT216" s="178" t="s">
        <v>427</v>
      </c>
      <c r="AU216" s="178" t="s">
        <v>81</v>
      </c>
      <c r="AY216" s="20" t="s">
        <v>124</v>
      </c>
      <c r="BE216" s="179">
        <f>IF(N216="základní",J216,0)</f>
        <v>0</v>
      </c>
      <c r="BF216" s="179">
        <f>IF(N216="snížená",J216,0)</f>
        <v>0</v>
      </c>
      <c r="BG216" s="179">
        <f>IF(N216="zákl. přenesená",J216,0)</f>
        <v>0</v>
      </c>
      <c r="BH216" s="179">
        <f>IF(N216="sníž. přenesená",J216,0)</f>
        <v>0</v>
      </c>
      <c r="BI216" s="179">
        <f>IF(N216="nulová",J216,0)</f>
        <v>0</v>
      </c>
      <c r="BJ216" s="20" t="s">
        <v>74</v>
      </c>
      <c r="BK216" s="179">
        <f>ROUND(I216*H216,2)</f>
        <v>0</v>
      </c>
      <c r="BL216" s="20" t="s">
        <v>131</v>
      </c>
      <c r="BM216" s="178" t="s">
        <v>522</v>
      </c>
    </row>
    <row r="217" s="13" customFormat="1">
      <c r="A217" s="13"/>
      <c r="B217" s="187"/>
      <c r="C217" s="13"/>
      <c r="D217" s="185" t="s">
        <v>137</v>
      </c>
      <c r="E217" s="188" t="s">
        <v>3</v>
      </c>
      <c r="F217" s="189" t="s">
        <v>316</v>
      </c>
      <c r="G217" s="13"/>
      <c r="H217" s="190">
        <v>12.970000000000001</v>
      </c>
      <c r="I217" s="191"/>
      <c r="J217" s="13"/>
      <c r="K217" s="13"/>
      <c r="L217" s="187"/>
      <c r="M217" s="192"/>
      <c r="N217" s="193"/>
      <c r="O217" s="193"/>
      <c r="P217" s="193"/>
      <c r="Q217" s="193"/>
      <c r="R217" s="193"/>
      <c r="S217" s="193"/>
      <c r="T217" s="19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88" t="s">
        <v>137</v>
      </c>
      <c r="AU217" s="188" t="s">
        <v>81</v>
      </c>
      <c r="AV217" s="13" t="s">
        <v>78</v>
      </c>
      <c r="AW217" s="13" t="s">
        <v>31</v>
      </c>
      <c r="AX217" s="13" t="s">
        <v>69</v>
      </c>
      <c r="AY217" s="188" t="s">
        <v>124</v>
      </c>
    </row>
    <row r="218" s="15" customFormat="1">
      <c r="A218" s="15"/>
      <c r="B218" s="203"/>
      <c r="C218" s="15"/>
      <c r="D218" s="185" t="s">
        <v>137</v>
      </c>
      <c r="E218" s="204" t="s">
        <v>3</v>
      </c>
      <c r="F218" s="205" t="s">
        <v>523</v>
      </c>
      <c r="G218" s="15"/>
      <c r="H218" s="204" t="s">
        <v>3</v>
      </c>
      <c r="I218" s="206"/>
      <c r="J218" s="15"/>
      <c r="K218" s="15"/>
      <c r="L218" s="203"/>
      <c r="M218" s="207"/>
      <c r="N218" s="208"/>
      <c r="O218" s="208"/>
      <c r="P218" s="208"/>
      <c r="Q218" s="208"/>
      <c r="R218" s="208"/>
      <c r="S218" s="208"/>
      <c r="T218" s="209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04" t="s">
        <v>137</v>
      </c>
      <c r="AU218" s="204" t="s">
        <v>81</v>
      </c>
      <c r="AV218" s="15" t="s">
        <v>74</v>
      </c>
      <c r="AW218" s="15" t="s">
        <v>31</v>
      </c>
      <c r="AX218" s="15" t="s">
        <v>69</v>
      </c>
      <c r="AY218" s="204" t="s">
        <v>124</v>
      </c>
    </row>
    <row r="219" s="13" customFormat="1">
      <c r="A219" s="13"/>
      <c r="B219" s="187"/>
      <c r="C219" s="13"/>
      <c r="D219" s="185" t="s">
        <v>137</v>
      </c>
      <c r="E219" s="188" t="s">
        <v>3</v>
      </c>
      <c r="F219" s="189" t="s">
        <v>524</v>
      </c>
      <c r="G219" s="13"/>
      <c r="H219" s="190">
        <v>9</v>
      </c>
      <c r="I219" s="191"/>
      <c r="J219" s="13"/>
      <c r="K219" s="13"/>
      <c r="L219" s="187"/>
      <c r="M219" s="192"/>
      <c r="N219" s="193"/>
      <c r="O219" s="193"/>
      <c r="P219" s="193"/>
      <c r="Q219" s="193"/>
      <c r="R219" s="193"/>
      <c r="S219" s="193"/>
      <c r="T219" s="19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88" t="s">
        <v>137</v>
      </c>
      <c r="AU219" s="188" t="s">
        <v>81</v>
      </c>
      <c r="AV219" s="13" t="s">
        <v>78</v>
      </c>
      <c r="AW219" s="13" t="s">
        <v>31</v>
      </c>
      <c r="AX219" s="13" t="s">
        <v>69</v>
      </c>
      <c r="AY219" s="188" t="s">
        <v>124</v>
      </c>
    </row>
    <row r="220" s="14" customFormat="1">
      <c r="A220" s="14"/>
      <c r="B220" s="195"/>
      <c r="C220" s="14"/>
      <c r="D220" s="185" t="s">
        <v>137</v>
      </c>
      <c r="E220" s="196" t="s">
        <v>3</v>
      </c>
      <c r="F220" s="197" t="s">
        <v>156</v>
      </c>
      <c r="G220" s="14"/>
      <c r="H220" s="198">
        <v>21.969999999999999</v>
      </c>
      <c r="I220" s="199"/>
      <c r="J220" s="14"/>
      <c r="K220" s="14"/>
      <c r="L220" s="195"/>
      <c r="M220" s="200"/>
      <c r="N220" s="201"/>
      <c r="O220" s="201"/>
      <c r="P220" s="201"/>
      <c r="Q220" s="201"/>
      <c r="R220" s="201"/>
      <c r="S220" s="201"/>
      <c r="T220" s="202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196" t="s">
        <v>137</v>
      </c>
      <c r="AU220" s="196" t="s">
        <v>81</v>
      </c>
      <c r="AV220" s="14" t="s">
        <v>149</v>
      </c>
      <c r="AW220" s="14" t="s">
        <v>31</v>
      </c>
      <c r="AX220" s="14" t="s">
        <v>74</v>
      </c>
      <c r="AY220" s="196" t="s">
        <v>124</v>
      </c>
    </row>
    <row r="221" s="13" customFormat="1">
      <c r="A221" s="13"/>
      <c r="B221" s="187"/>
      <c r="C221" s="13"/>
      <c r="D221" s="185" t="s">
        <v>137</v>
      </c>
      <c r="E221" s="13"/>
      <c r="F221" s="189" t="s">
        <v>525</v>
      </c>
      <c r="G221" s="13"/>
      <c r="H221" s="190">
        <v>23.068999999999999</v>
      </c>
      <c r="I221" s="191"/>
      <c r="J221" s="13"/>
      <c r="K221" s="13"/>
      <c r="L221" s="187"/>
      <c r="M221" s="192"/>
      <c r="N221" s="193"/>
      <c r="O221" s="193"/>
      <c r="P221" s="193"/>
      <c r="Q221" s="193"/>
      <c r="R221" s="193"/>
      <c r="S221" s="193"/>
      <c r="T221" s="19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88" t="s">
        <v>137</v>
      </c>
      <c r="AU221" s="188" t="s">
        <v>81</v>
      </c>
      <c r="AV221" s="13" t="s">
        <v>78</v>
      </c>
      <c r="AW221" s="13" t="s">
        <v>4</v>
      </c>
      <c r="AX221" s="13" t="s">
        <v>74</v>
      </c>
      <c r="AY221" s="188" t="s">
        <v>124</v>
      </c>
    </row>
    <row r="222" s="2" customFormat="1" ht="44.25" customHeight="1">
      <c r="A222" s="39"/>
      <c r="B222" s="166"/>
      <c r="C222" s="167" t="s">
        <v>526</v>
      </c>
      <c r="D222" s="167" t="s">
        <v>127</v>
      </c>
      <c r="E222" s="168" t="s">
        <v>512</v>
      </c>
      <c r="F222" s="169" t="s">
        <v>513</v>
      </c>
      <c r="G222" s="170" t="s">
        <v>140</v>
      </c>
      <c r="H222" s="171">
        <v>70.040000000000006</v>
      </c>
      <c r="I222" s="172"/>
      <c r="J222" s="173">
        <f>ROUND(I222*H222,2)</f>
        <v>0</v>
      </c>
      <c r="K222" s="169" t="s">
        <v>130</v>
      </c>
      <c r="L222" s="40"/>
      <c r="M222" s="174" t="s">
        <v>3</v>
      </c>
      <c r="N222" s="175" t="s">
        <v>40</v>
      </c>
      <c r="O222" s="73"/>
      <c r="P222" s="176">
        <f>O222*H222</f>
        <v>0</v>
      </c>
      <c r="Q222" s="176">
        <v>4.8000000000000001E-05</v>
      </c>
      <c r="R222" s="176">
        <f>Q222*H222</f>
        <v>0.0033619200000000004</v>
      </c>
      <c r="S222" s="176">
        <v>0</v>
      </c>
      <c r="T222" s="177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178" t="s">
        <v>131</v>
      </c>
      <c r="AT222" s="178" t="s">
        <v>127</v>
      </c>
      <c r="AU222" s="178" t="s">
        <v>81</v>
      </c>
      <c r="AY222" s="20" t="s">
        <v>124</v>
      </c>
      <c r="BE222" s="179">
        <f>IF(N222="základní",J222,0)</f>
        <v>0</v>
      </c>
      <c r="BF222" s="179">
        <f>IF(N222="snížená",J222,0)</f>
        <v>0</v>
      </c>
      <c r="BG222" s="179">
        <f>IF(N222="zákl. přenesená",J222,0)</f>
        <v>0</v>
      </c>
      <c r="BH222" s="179">
        <f>IF(N222="sníž. přenesená",J222,0)</f>
        <v>0</v>
      </c>
      <c r="BI222" s="179">
        <f>IF(N222="nulová",J222,0)</f>
        <v>0</v>
      </c>
      <c r="BJ222" s="20" t="s">
        <v>74</v>
      </c>
      <c r="BK222" s="179">
        <f>ROUND(I222*H222,2)</f>
        <v>0</v>
      </c>
      <c r="BL222" s="20" t="s">
        <v>131</v>
      </c>
      <c r="BM222" s="178" t="s">
        <v>527</v>
      </c>
    </row>
    <row r="223" s="2" customFormat="1">
      <c r="A223" s="39"/>
      <c r="B223" s="40"/>
      <c r="C223" s="39"/>
      <c r="D223" s="180" t="s">
        <v>133</v>
      </c>
      <c r="E223" s="39"/>
      <c r="F223" s="181" t="s">
        <v>515</v>
      </c>
      <c r="G223" s="39"/>
      <c r="H223" s="39"/>
      <c r="I223" s="182"/>
      <c r="J223" s="39"/>
      <c r="K223" s="39"/>
      <c r="L223" s="40"/>
      <c r="M223" s="183"/>
      <c r="N223" s="184"/>
      <c r="O223" s="73"/>
      <c r="P223" s="73"/>
      <c r="Q223" s="73"/>
      <c r="R223" s="73"/>
      <c r="S223" s="73"/>
      <c r="T223" s="74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20" t="s">
        <v>133</v>
      </c>
      <c r="AU223" s="20" t="s">
        <v>81</v>
      </c>
    </row>
    <row r="224" s="2" customFormat="1" ht="24.15" customHeight="1">
      <c r="A224" s="39"/>
      <c r="B224" s="166"/>
      <c r="C224" s="215" t="s">
        <v>430</v>
      </c>
      <c r="D224" s="215" t="s">
        <v>427</v>
      </c>
      <c r="E224" s="216" t="s">
        <v>528</v>
      </c>
      <c r="F224" s="217" t="s">
        <v>529</v>
      </c>
      <c r="G224" s="218" t="s">
        <v>140</v>
      </c>
      <c r="H224" s="219">
        <v>31.469000000000001</v>
      </c>
      <c r="I224" s="220"/>
      <c r="J224" s="221">
        <f>ROUND(I224*H224,2)</f>
        <v>0</v>
      </c>
      <c r="K224" s="217" t="s">
        <v>130</v>
      </c>
      <c r="L224" s="222"/>
      <c r="M224" s="223" t="s">
        <v>3</v>
      </c>
      <c r="N224" s="224" t="s">
        <v>40</v>
      </c>
      <c r="O224" s="73"/>
      <c r="P224" s="176">
        <f>O224*H224</f>
        <v>0</v>
      </c>
      <c r="Q224" s="176">
        <v>0.00125</v>
      </c>
      <c r="R224" s="176">
        <f>Q224*H224</f>
        <v>0.039336250000000003</v>
      </c>
      <c r="S224" s="176">
        <v>0</v>
      </c>
      <c r="T224" s="177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178" t="s">
        <v>430</v>
      </c>
      <c r="AT224" s="178" t="s">
        <v>427</v>
      </c>
      <c r="AU224" s="178" t="s">
        <v>81</v>
      </c>
      <c r="AY224" s="20" t="s">
        <v>124</v>
      </c>
      <c r="BE224" s="179">
        <f>IF(N224="základní",J224,0)</f>
        <v>0</v>
      </c>
      <c r="BF224" s="179">
        <f>IF(N224="snížená",J224,0)</f>
        <v>0</v>
      </c>
      <c r="BG224" s="179">
        <f>IF(N224="zákl. přenesená",J224,0)</f>
        <v>0</v>
      </c>
      <c r="BH224" s="179">
        <f>IF(N224="sníž. přenesená",J224,0)</f>
        <v>0</v>
      </c>
      <c r="BI224" s="179">
        <f>IF(N224="nulová",J224,0)</f>
        <v>0</v>
      </c>
      <c r="BJ224" s="20" t="s">
        <v>74</v>
      </c>
      <c r="BK224" s="179">
        <f>ROUND(I224*H224,2)</f>
        <v>0</v>
      </c>
      <c r="BL224" s="20" t="s">
        <v>131</v>
      </c>
      <c r="BM224" s="178" t="s">
        <v>530</v>
      </c>
    </row>
    <row r="225" s="15" customFormat="1">
      <c r="A225" s="15"/>
      <c r="B225" s="203"/>
      <c r="C225" s="15"/>
      <c r="D225" s="185" t="s">
        <v>137</v>
      </c>
      <c r="E225" s="204" t="s">
        <v>3</v>
      </c>
      <c r="F225" s="205" t="s">
        <v>531</v>
      </c>
      <c r="G225" s="15"/>
      <c r="H225" s="204" t="s">
        <v>3</v>
      </c>
      <c r="I225" s="206"/>
      <c r="J225" s="15"/>
      <c r="K225" s="15"/>
      <c r="L225" s="203"/>
      <c r="M225" s="207"/>
      <c r="N225" s="208"/>
      <c r="O225" s="208"/>
      <c r="P225" s="208"/>
      <c r="Q225" s="208"/>
      <c r="R225" s="208"/>
      <c r="S225" s="208"/>
      <c r="T225" s="209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04" t="s">
        <v>137</v>
      </c>
      <c r="AU225" s="204" t="s">
        <v>81</v>
      </c>
      <c r="AV225" s="15" t="s">
        <v>74</v>
      </c>
      <c r="AW225" s="15" t="s">
        <v>31</v>
      </c>
      <c r="AX225" s="15" t="s">
        <v>69</v>
      </c>
      <c r="AY225" s="204" t="s">
        <v>124</v>
      </c>
    </row>
    <row r="226" s="13" customFormat="1">
      <c r="A226" s="13"/>
      <c r="B226" s="187"/>
      <c r="C226" s="13"/>
      <c r="D226" s="185" t="s">
        <v>137</v>
      </c>
      <c r="E226" s="188" t="s">
        <v>3</v>
      </c>
      <c r="F226" s="189" t="s">
        <v>316</v>
      </c>
      <c r="G226" s="13"/>
      <c r="H226" s="190">
        <v>12.970000000000001</v>
      </c>
      <c r="I226" s="191"/>
      <c r="J226" s="13"/>
      <c r="K226" s="13"/>
      <c r="L226" s="187"/>
      <c r="M226" s="192"/>
      <c r="N226" s="193"/>
      <c r="O226" s="193"/>
      <c r="P226" s="193"/>
      <c r="Q226" s="193"/>
      <c r="R226" s="193"/>
      <c r="S226" s="193"/>
      <c r="T226" s="194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88" t="s">
        <v>137</v>
      </c>
      <c r="AU226" s="188" t="s">
        <v>81</v>
      </c>
      <c r="AV226" s="13" t="s">
        <v>78</v>
      </c>
      <c r="AW226" s="13" t="s">
        <v>31</v>
      </c>
      <c r="AX226" s="13" t="s">
        <v>69</v>
      </c>
      <c r="AY226" s="188" t="s">
        <v>124</v>
      </c>
    </row>
    <row r="227" s="13" customFormat="1">
      <c r="A227" s="13"/>
      <c r="B227" s="187"/>
      <c r="C227" s="13"/>
      <c r="D227" s="185" t="s">
        <v>137</v>
      </c>
      <c r="E227" s="188" t="s">
        <v>3</v>
      </c>
      <c r="F227" s="189" t="s">
        <v>532</v>
      </c>
      <c r="G227" s="13"/>
      <c r="H227" s="190">
        <v>17</v>
      </c>
      <c r="I227" s="191"/>
      <c r="J227" s="13"/>
      <c r="K227" s="13"/>
      <c r="L227" s="187"/>
      <c r="M227" s="192"/>
      <c r="N227" s="193"/>
      <c r="O227" s="193"/>
      <c r="P227" s="193"/>
      <c r="Q227" s="193"/>
      <c r="R227" s="193"/>
      <c r="S227" s="193"/>
      <c r="T227" s="194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8" t="s">
        <v>137</v>
      </c>
      <c r="AU227" s="188" t="s">
        <v>81</v>
      </c>
      <c r="AV227" s="13" t="s">
        <v>78</v>
      </c>
      <c r="AW227" s="13" t="s">
        <v>31</v>
      </c>
      <c r="AX227" s="13" t="s">
        <v>69</v>
      </c>
      <c r="AY227" s="188" t="s">
        <v>124</v>
      </c>
    </row>
    <row r="228" s="14" customFormat="1">
      <c r="A228" s="14"/>
      <c r="B228" s="195"/>
      <c r="C228" s="14"/>
      <c r="D228" s="185" t="s">
        <v>137</v>
      </c>
      <c r="E228" s="196" t="s">
        <v>3</v>
      </c>
      <c r="F228" s="197" t="s">
        <v>156</v>
      </c>
      <c r="G228" s="14"/>
      <c r="H228" s="198">
        <v>29.969999999999999</v>
      </c>
      <c r="I228" s="199"/>
      <c r="J228" s="14"/>
      <c r="K228" s="14"/>
      <c r="L228" s="195"/>
      <c r="M228" s="200"/>
      <c r="N228" s="201"/>
      <c r="O228" s="201"/>
      <c r="P228" s="201"/>
      <c r="Q228" s="201"/>
      <c r="R228" s="201"/>
      <c r="S228" s="201"/>
      <c r="T228" s="202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196" t="s">
        <v>137</v>
      </c>
      <c r="AU228" s="196" t="s">
        <v>81</v>
      </c>
      <c r="AV228" s="14" t="s">
        <v>149</v>
      </c>
      <c r="AW228" s="14" t="s">
        <v>31</v>
      </c>
      <c r="AX228" s="14" t="s">
        <v>74</v>
      </c>
      <c r="AY228" s="196" t="s">
        <v>124</v>
      </c>
    </row>
    <row r="229" s="13" customFormat="1">
      <c r="A229" s="13"/>
      <c r="B229" s="187"/>
      <c r="C229" s="13"/>
      <c r="D229" s="185" t="s">
        <v>137</v>
      </c>
      <c r="E229" s="13"/>
      <c r="F229" s="189" t="s">
        <v>533</v>
      </c>
      <c r="G229" s="13"/>
      <c r="H229" s="190">
        <v>31.469000000000001</v>
      </c>
      <c r="I229" s="191"/>
      <c r="J229" s="13"/>
      <c r="K229" s="13"/>
      <c r="L229" s="187"/>
      <c r="M229" s="192"/>
      <c r="N229" s="193"/>
      <c r="O229" s="193"/>
      <c r="P229" s="193"/>
      <c r="Q229" s="193"/>
      <c r="R229" s="193"/>
      <c r="S229" s="193"/>
      <c r="T229" s="19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8" t="s">
        <v>137</v>
      </c>
      <c r="AU229" s="188" t="s">
        <v>81</v>
      </c>
      <c r="AV229" s="13" t="s">
        <v>78</v>
      </c>
      <c r="AW229" s="13" t="s">
        <v>4</v>
      </c>
      <c r="AX229" s="13" t="s">
        <v>74</v>
      </c>
      <c r="AY229" s="188" t="s">
        <v>124</v>
      </c>
    </row>
    <row r="230" s="2" customFormat="1" ht="24.15" customHeight="1">
      <c r="A230" s="39"/>
      <c r="B230" s="166"/>
      <c r="C230" s="215" t="s">
        <v>534</v>
      </c>
      <c r="D230" s="215" t="s">
        <v>427</v>
      </c>
      <c r="E230" s="216" t="s">
        <v>535</v>
      </c>
      <c r="F230" s="217" t="s">
        <v>536</v>
      </c>
      <c r="G230" s="218" t="s">
        <v>140</v>
      </c>
      <c r="H230" s="219">
        <v>9.4499999999999993</v>
      </c>
      <c r="I230" s="220"/>
      <c r="J230" s="221">
        <f>ROUND(I230*H230,2)</f>
        <v>0</v>
      </c>
      <c r="K230" s="217" t="s">
        <v>130</v>
      </c>
      <c r="L230" s="222"/>
      <c r="M230" s="223" t="s">
        <v>3</v>
      </c>
      <c r="N230" s="224" t="s">
        <v>40</v>
      </c>
      <c r="O230" s="73"/>
      <c r="P230" s="176">
        <f>O230*H230</f>
        <v>0</v>
      </c>
      <c r="Q230" s="176">
        <v>0.001</v>
      </c>
      <c r="R230" s="176">
        <f>Q230*H230</f>
        <v>0.0094500000000000001</v>
      </c>
      <c r="S230" s="176">
        <v>0</v>
      </c>
      <c r="T230" s="177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178" t="s">
        <v>430</v>
      </c>
      <c r="AT230" s="178" t="s">
        <v>427</v>
      </c>
      <c r="AU230" s="178" t="s">
        <v>81</v>
      </c>
      <c r="AY230" s="20" t="s">
        <v>124</v>
      </c>
      <c r="BE230" s="179">
        <f>IF(N230="základní",J230,0)</f>
        <v>0</v>
      </c>
      <c r="BF230" s="179">
        <f>IF(N230="snížená",J230,0)</f>
        <v>0</v>
      </c>
      <c r="BG230" s="179">
        <f>IF(N230="zákl. přenesená",J230,0)</f>
        <v>0</v>
      </c>
      <c r="BH230" s="179">
        <f>IF(N230="sníž. přenesená",J230,0)</f>
        <v>0</v>
      </c>
      <c r="BI230" s="179">
        <f>IF(N230="nulová",J230,0)</f>
        <v>0</v>
      </c>
      <c r="BJ230" s="20" t="s">
        <v>74</v>
      </c>
      <c r="BK230" s="179">
        <f>ROUND(I230*H230,2)</f>
        <v>0</v>
      </c>
      <c r="BL230" s="20" t="s">
        <v>131</v>
      </c>
      <c r="BM230" s="178" t="s">
        <v>537</v>
      </c>
    </row>
    <row r="231" s="15" customFormat="1">
      <c r="A231" s="15"/>
      <c r="B231" s="203"/>
      <c r="C231" s="15"/>
      <c r="D231" s="185" t="s">
        <v>137</v>
      </c>
      <c r="E231" s="204" t="s">
        <v>3</v>
      </c>
      <c r="F231" s="205" t="s">
        <v>523</v>
      </c>
      <c r="G231" s="15"/>
      <c r="H231" s="204" t="s">
        <v>3</v>
      </c>
      <c r="I231" s="206"/>
      <c r="J231" s="15"/>
      <c r="K231" s="15"/>
      <c r="L231" s="203"/>
      <c r="M231" s="207"/>
      <c r="N231" s="208"/>
      <c r="O231" s="208"/>
      <c r="P231" s="208"/>
      <c r="Q231" s="208"/>
      <c r="R231" s="208"/>
      <c r="S231" s="208"/>
      <c r="T231" s="209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04" t="s">
        <v>137</v>
      </c>
      <c r="AU231" s="204" t="s">
        <v>81</v>
      </c>
      <c r="AV231" s="15" t="s">
        <v>74</v>
      </c>
      <c r="AW231" s="15" t="s">
        <v>31</v>
      </c>
      <c r="AX231" s="15" t="s">
        <v>69</v>
      </c>
      <c r="AY231" s="204" t="s">
        <v>124</v>
      </c>
    </row>
    <row r="232" s="13" customFormat="1">
      <c r="A232" s="13"/>
      <c r="B232" s="187"/>
      <c r="C232" s="13"/>
      <c r="D232" s="185" t="s">
        <v>137</v>
      </c>
      <c r="E232" s="188" t="s">
        <v>3</v>
      </c>
      <c r="F232" s="189" t="s">
        <v>524</v>
      </c>
      <c r="G232" s="13"/>
      <c r="H232" s="190">
        <v>9</v>
      </c>
      <c r="I232" s="191"/>
      <c r="J232" s="13"/>
      <c r="K232" s="13"/>
      <c r="L232" s="187"/>
      <c r="M232" s="192"/>
      <c r="N232" s="193"/>
      <c r="O232" s="193"/>
      <c r="P232" s="193"/>
      <c r="Q232" s="193"/>
      <c r="R232" s="193"/>
      <c r="S232" s="193"/>
      <c r="T232" s="194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88" t="s">
        <v>137</v>
      </c>
      <c r="AU232" s="188" t="s">
        <v>81</v>
      </c>
      <c r="AV232" s="13" t="s">
        <v>78</v>
      </c>
      <c r="AW232" s="13" t="s">
        <v>31</v>
      </c>
      <c r="AX232" s="13" t="s">
        <v>74</v>
      </c>
      <c r="AY232" s="188" t="s">
        <v>124</v>
      </c>
    </row>
    <row r="233" s="13" customFormat="1">
      <c r="A233" s="13"/>
      <c r="B233" s="187"/>
      <c r="C233" s="13"/>
      <c r="D233" s="185" t="s">
        <v>137</v>
      </c>
      <c r="E233" s="13"/>
      <c r="F233" s="189" t="s">
        <v>538</v>
      </c>
      <c r="G233" s="13"/>
      <c r="H233" s="190">
        <v>9.4499999999999993</v>
      </c>
      <c r="I233" s="191"/>
      <c r="J233" s="13"/>
      <c r="K233" s="13"/>
      <c r="L233" s="187"/>
      <c r="M233" s="192"/>
      <c r="N233" s="193"/>
      <c r="O233" s="193"/>
      <c r="P233" s="193"/>
      <c r="Q233" s="193"/>
      <c r="R233" s="193"/>
      <c r="S233" s="193"/>
      <c r="T233" s="19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88" t="s">
        <v>137</v>
      </c>
      <c r="AU233" s="188" t="s">
        <v>81</v>
      </c>
      <c r="AV233" s="13" t="s">
        <v>78</v>
      </c>
      <c r="AW233" s="13" t="s">
        <v>4</v>
      </c>
      <c r="AX233" s="13" t="s">
        <v>74</v>
      </c>
      <c r="AY233" s="188" t="s">
        <v>124</v>
      </c>
    </row>
    <row r="234" s="2" customFormat="1" ht="24.15" customHeight="1">
      <c r="A234" s="39"/>
      <c r="B234" s="166"/>
      <c r="C234" s="215" t="s">
        <v>539</v>
      </c>
      <c r="D234" s="215" t="s">
        <v>427</v>
      </c>
      <c r="E234" s="216" t="s">
        <v>540</v>
      </c>
      <c r="F234" s="217" t="s">
        <v>541</v>
      </c>
      <c r="G234" s="218" t="s">
        <v>140</v>
      </c>
      <c r="H234" s="219">
        <v>31.07</v>
      </c>
      <c r="I234" s="220"/>
      <c r="J234" s="221">
        <f>ROUND(I234*H234,2)</f>
        <v>0</v>
      </c>
      <c r="K234" s="217" t="s">
        <v>542</v>
      </c>
      <c r="L234" s="222"/>
      <c r="M234" s="223" t="s">
        <v>3</v>
      </c>
      <c r="N234" s="224" t="s">
        <v>40</v>
      </c>
      <c r="O234" s="73"/>
      <c r="P234" s="176">
        <f>O234*H234</f>
        <v>0</v>
      </c>
      <c r="Q234" s="176">
        <v>0.001</v>
      </c>
      <c r="R234" s="176">
        <f>Q234*H234</f>
        <v>0.03107</v>
      </c>
      <c r="S234" s="176">
        <v>0</v>
      </c>
      <c r="T234" s="177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178" t="s">
        <v>430</v>
      </c>
      <c r="AT234" s="178" t="s">
        <v>427</v>
      </c>
      <c r="AU234" s="178" t="s">
        <v>81</v>
      </c>
      <c r="AY234" s="20" t="s">
        <v>124</v>
      </c>
      <c r="BE234" s="179">
        <f>IF(N234="základní",J234,0)</f>
        <v>0</v>
      </c>
      <c r="BF234" s="179">
        <f>IF(N234="snížená",J234,0)</f>
        <v>0</v>
      </c>
      <c r="BG234" s="179">
        <f>IF(N234="zákl. přenesená",J234,0)</f>
        <v>0</v>
      </c>
      <c r="BH234" s="179">
        <f>IF(N234="sníž. přenesená",J234,0)</f>
        <v>0</v>
      </c>
      <c r="BI234" s="179">
        <f>IF(N234="nulová",J234,0)</f>
        <v>0</v>
      </c>
      <c r="BJ234" s="20" t="s">
        <v>74</v>
      </c>
      <c r="BK234" s="179">
        <f>ROUND(I234*H234,2)</f>
        <v>0</v>
      </c>
      <c r="BL234" s="20" t="s">
        <v>131</v>
      </c>
      <c r="BM234" s="178" t="s">
        <v>543</v>
      </c>
    </row>
    <row r="235" s="13" customFormat="1">
      <c r="A235" s="13"/>
      <c r="B235" s="187"/>
      <c r="C235" s="13"/>
      <c r="D235" s="185" t="s">
        <v>137</v>
      </c>
      <c r="E235" s="188" t="s">
        <v>3</v>
      </c>
      <c r="F235" s="189" t="s">
        <v>544</v>
      </c>
      <c r="G235" s="13"/>
      <c r="H235" s="190">
        <v>31.07</v>
      </c>
      <c r="I235" s="191"/>
      <c r="J235" s="13"/>
      <c r="K235" s="13"/>
      <c r="L235" s="187"/>
      <c r="M235" s="192"/>
      <c r="N235" s="193"/>
      <c r="O235" s="193"/>
      <c r="P235" s="193"/>
      <c r="Q235" s="193"/>
      <c r="R235" s="193"/>
      <c r="S235" s="193"/>
      <c r="T235" s="19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8" t="s">
        <v>137</v>
      </c>
      <c r="AU235" s="188" t="s">
        <v>81</v>
      </c>
      <c r="AV235" s="13" t="s">
        <v>78</v>
      </c>
      <c r="AW235" s="13" t="s">
        <v>31</v>
      </c>
      <c r="AX235" s="13" t="s">
        <v>74</v>
      </c>
      <c r="AY235" s="188" t="s">
        <v>124</v>
      </c>
    </row>
    <row r="236" s="12" customFormat="1" ht="20.88" customHeight="1">
      <c r="A236" s="12"/>
      <c r="B236" s="153"/>
      <c r="C236" s="12"/>
      <c r="D236" s="154" t="s">
        <v>68</v>
      </c>
      <c r="E236" s="164" t="s">
        <v>545</v>
      </c>
      <c r="F236" s="164" t="s">
        <v>546</v>
      </c>
      <c r="G236" s="12"/>
      <c r="H236" s="12"/>
      <c r="I236" s="156"/>
      <c r="J236" s="165">
        <f>BK236</f>
        <v>0</v>
      </c>
      <c r="K236" s="12"/>
      <c r="L236" s="153"/>
      <c r="M236" s="158"/>
      <c r="N236" s="159"/>
      <c r="O236" s="159"/>
      <c r="P236" s="160">
        <f>SUM(P237:P256)</f>
        <v>0</v>
      </c>
      <c r="Q236" s="159"/>
      <c r="R236" s="160">
        <f>SUM(R237:R256)</f>
        <v>4.2765919999999991</v>
      </c>
      <c r="S236" s="159"/>
      <c r="T236" s="161">
        <f>SUM(T237:T256)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54" t="s">
        <v>78</v>
      </c>
      <c r="AT236" s="162" t="s">
        <v>68</v>
      </c>
      <c r="AU236" s="162" t="s">
        <v>78</v>
      </c>
      <c r="AY236" s="154" t="s">
        <v>124</v>
      </c>
      <c r="BK236" s="163">
        <f>SUM(BK237:BK256)</f>
        <v>0</v>
      </c>
    </row>
    <row r="237" s="2" customFormat="1" ht="37.8" customHeight="1">
      <c r="A237" s="39"/>
      <c r="B237" s="166"/>
      <c r="C237" s="167" t="s">
        <v>547</v>
      </c>
      <c r="D237" s="167" t="s">
        <v>127</v>
      </c>
      <c r="E237" s="168" t="s">
        <v>548</v>
      </c>
      <c r="F237" s="169" t="s">
        <v>549</v>
      </c>
      <c r="G237" s="170" t="s">
        <v>89</v>
      </c>
      <c r="H237" s="171">
        <v>73.582999999999998</v>
      </c>
      <c r="I237" s="172"/>
      <c r="J237" s="173">
        <f>ROUND(I237*H237,2)</f>
        <v>0</v>
      </c>
      <c r="K237" s="169" t="s">
        <v>130</v>
      </c>
      <c r="L237" s="40"/>
      <c r="M237" s="174" t="s">
        <v>3</v>
      </c>
      <c r="N237" s="175" t="s">
        <v>40</v>
      </c>
      <c r="O237" s="73"/>
      <c r="P237" s="176">
        <f>O237*H237</f>
        <v>0</v>
      </c>
      <c r="Q237" s="176">
        <v>0</v>
      </c>
      <c r="R237" s="176">
        <f>Q237*H237</f>
        <v>0</v>
      </c>
      <c r="S237" s="176">
        <v>0</v>
      </c>
      <c r="T237" s="177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178" t="s">
        <v>131</v>
      </c>
      <c r="AT237" s="178" t="s">
        <v>127</v>
      </c>
      <c r="AU237" s="178" t="s">
        <v>81</v>
      </c>
      <c r="AY237" s="20" t="s">
        <v>124</v>
      </c>
      <c r="BE237" s="179">
        <f>IF(N237="základní",J237,0)</f>
        <v>0</v>
      </c>
      <c r="BF237" s="179">
        <f>IF(N237="snížená",J237,0)</f>
        <v>0</v>
      </c>
      <c r="BG237" s="179">
        <f>IF(N237="zákl. přenesená",J237,0)</f>
        <v>0</v>
      </c>
      <c r="BH237" s="179">
        <f>IF(N237="sníž. přenesená",J237,0)</f>
        <v>0</v>
      </c>
      <c r="BI237" s="179">
        <f>IF(N237="nulová",J237,0)</f>
        <v>0</v>
      </c>
      <c r="BJ237" s="20" t="s">
        <v>74</v>
      </c>
      <c r="BK237" s="179">
        <f>ROUND(I237*H237,2)</f>
        <v>0</v>
      </c>
      <c r="BL237" s="20" t="s">
        <v>131</v>
      </c>
      <c r="BM237" s="178" t="s">
        <v>550</v>
      </c>
    </row>
    <row r="238" s="2" customFormat="1">
      <c r="A238" s="39"/>
      <c r="B238" s="40"/>
      <c r="C238" s="39"/>
      <c r="D238" s="180" t="s">
        <v>133</v>
      </c>
      <c r="E238" s="39"/>
      <c r="F238" s="181" t="s">
        <v>551</v>
      </c>
      <c r="G238" s="39"/>
      <c r="H238" s="39"/>
      <c r="I238" s="182"/>
      <c r="J238" s="39"/>
      <c r="K238" s="39"/>
      <c r="L238" s="40"/>
      <c r="M238" s="183"/>
      <c r="N238" s="184"/>
      <c r="O238" s="73"/>
      <c r="P238" s="73"/>
      <c r="Q238" s="73"/>
      <c r="R238" s="73"/>
      <c r="S238" s="73"/>
      <c r="T238" s="74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20" t="s">
        <v>133</v>
      </c>
      <c r="AU238" s="20" t="s">
        <v>81</v>
      </c>
    </row>
    <row r="239" s="13" customFormat="1">
      <c r="A239" s="13"/>
      <c r="B239" s="187"/>
      <c r="C239" s="13"/>
      <c r="D239" s="185" t="s">
        <v>137</v>
      </c>
      <c r="E239" s="188" t="s">
        <v>3</v>
      </c>
      <c r="F239" s="189" t="s">
        <v>326</v>
      </c>
      <c r="G239" s="13"/>
      <c r="H239" s="190">
        <v>73.582999999999998</v>
      </c>
      <c r="I239" s="191"/>
      <c r="J239" s="13"/>
      <c r="K239" s="13"/>
      <c r="L239" s="187"/>
      <c r="M239" s="192"/>
      <c r="N239" s="193"/>
      <c r="O239" s="193"/>
      <c r="P239" s="193"/>
      <c r="Q239" s="193"/>
      <c r="R239" s="193"/>
      <c r="S239" s="193"/>
      <c r="T239" s="19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88" t="s">
        <v>137</v>
      </c>
      <c r="AU239" s="188" t="s">
        <v>81</v>
      </c>
      <c r="AV239" s="13" t="s">
        <v>78</v>
      </c>
      <c r="AW239" s="13" t="s">
        <v>31</v>
      </c>
      <c r="AX239" s="13" t="s">
        <v>74</v>
      </c>
      <c r="AY239" s="188" t="s">
        <v>124</v>
      </c>
    </row>
    <row r="240" s="2" customFormat="1" ht="37.8" customHeight="1">
      <c r="A240" s="39"/>
      <c r="B240" s="166"/>
      <c r="C240" s="215" t="s">
        <v>552</v>
      </c>
      <c r="D240" s="215" t="s">
        <v>427</v>
      </c>
      <c r="E240" s="216" t="s">
        <v>553</v>
      </c>
      <c r="F240" s="217" t="s">
        <v>554</v>
      </c>
      <c r="G240" s="218" t="s">
        <v>89</v>
      </c>
      <c r="H240" s="219">
        <v>84.620000000000005</v>
      </c>
      <c r="I240" s="220"/>
      <c r="J240" s="221">
        <f>ROUND(I240*H240,2)</f>
        <v>0</v>
      </c>
      <c r="K240" s="217" t="s">
        <v>130</v>
      </c>
      <c r="L240" s="222"/>
      <c r="M240" s="223" t="s">
        <v>3</v>
      </c>
      <c r="N240" s="224" t="s">
        <v>40</v>
      </c>
      <c r="O240" s="73"/>
      <c r="P240" s="176">
        <f>O240*H240</f>
        <v>0</v>
      </c>
      <c r="Q240" s="176">
        <v>0.00080000000000000004</v>
      </c>
      <c r="R240" s="176">
        <f>Q240*H240</f>
        <v>0.067696000000000006</v>
      </c>
      <c r="S240" s="176">
        <v>0</v>
      </c>
      <c r="T240" s="177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178" t="s">
        <v>430</v>
      </c>
      <c r="AT240" s="178" t="s">
        <v>427</v>
      </c>
      <c r="AU240" s="178" t="s">
        <v>81</v>
      </c>
      <c r="AY240" s="20" t="s">
        <v>124</v>
      </c>
      <c r="BE240" s="179">
        <f>IF(N240="základní",J240,0)</f>
        <v>0</v>
      </c>
      <c r="BF240" s="179">
        <f>IF(N240="snížená",J240,0)</f>
        <v>0</v>
      </c>
      <c r="BG240" s="179">
        <f>IF(N240="zákl. přenesená",J240,0)</f>
        <v>0</v>
      </c>
      <c r="BH240" s="179">
        <f>IF(N240="sníž. přenesená",J240,0)</f>
        <v>0</v>
      </c>
      <c r="BI240" s="179">
        <f>IF(N240="nulová",J240,0)</f>
        <v>0</v>
      </c>
      <c r="BJ240" s="20" t="s">
        <v>74</v>
      </c>
      <c r="BK240" s="179">
        <f>ROUND(I240*H240,2)</f>
        <v>0</v>
      </c>
      <c r="BL240" s="20" t="s">
        <v>131</v>
      </c>
      <c r="BM240" s="178" t="s">
        <v>555</v>
      </c>
    </row>
    <row r="241" s="13" customFormat="1">
      <c r="A241" s="13"/>
      <c r="B241" s="187"/>
      <c r="C241" s="13"/>
      <c r="D241" s="185" t="s">
        <v>137</v>
      </c>
      <c r="E241" s="13"/>
      <c r="F241" s="189" t="s">
        <v>556</v>
      </c>
      <c r="G241" s="13"/>
      <c r="H241" s="190">
        <v>84.620000000000005</v>
      </c>
      <c r="I241" s="191"/>
      <c r="J241" s="13"/>
      <c r="K241" s="13"/>
      <c r="L241" s="187"/>
      <c r="M241" s="192"/>
      <c r="N241" s="193"/>
      <c r="O241" s="193"/>
      <c r="P241" s="193"/>
      <c r="Q241" s="193"/>
      <c r="R241" s="193"/>
      <c r="S241" s="193"/>
      <c r="T241" s="19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8" t="s">
        <v>137</v>
      </c>
      <c r="AU241" s="188" t="s">
        <v>81</v>
      </c>
      <c r="AV241" s="13" t="s">
        <v>78</v>
      </c>
      <c r="AW241" s="13" t="s">
        <v>4</v>
      </c>
      <c r="AX241" s="13" t="s">
        <v>74</v>
      </c>
      <c r="AY241" s="188" t="s">
        <v>124</v>
      </c>
    </row>
    <row r="242" s="2" customFormat="1" ht="37.8" customHeight="1">
      <c r="A242" s="39"/>
      <c r="B242" s="166"/>
      <c r="C242" s="167" t="s">
        <v>557</v>
      </c>
      <c r="D242" s="167" t="s">
        <v>127</v>
      </c>
      <c r="E242" s="168" t="s">
        <v>558</v>
      </c>
      <c r="F242" s="169" t="s">
        <v>559</v>
      </c>
      <c r="G242" s="170" t="s">
        <v>89</v>
      </c>
      <c r="H242" s="171">
        <v>73.582999999999998</v>
      </c>
      <c r="I242" s="172"/>
      <c r="J242" s="173">
        <f>ROUND(I242*H242,2)</f>
        <v>0</v>
      </c>
      <c r="K242" s="169" t="s">
        <v>130</v>
      </c>
      <c r="L242" s="40"/>
      <c r="M242" s="174" t="s">
        <v>3</v>
      </c>
      <c r="N242" s="175" t="s">
        <v>40</v>
      </c>
      <c r="O242" s="73"/>
      <c r="P242" s="176">
        <f>O242*H242</f>
        <v>0</v>
      </c>
      <c r="Q242" s="176">
        <v>0</v>
      </c>
      <c r="R242" s="176">
        <f>Q242*H242</f>
        <v>0</v>
      </c>
      <c r="S242" s="176">
        <v>0</v>
      </c>
      <c r="T242" s="17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178" t="s">
        <v>131</v>
      </c>
      <c r="AT242" s="178" t="s">
        <v>127</v>
      </c>
      <c r="AU242" s="178" t="s">
        <v>81</v>
      </c>
      <c r="AY242" s="20" t="s">
        <v>124</v>
      </c>
      <c r="BE242" s="179">
        <f>IF(N242="základní",J242,0)</f>
        <v>0</v>
      </c>
      <c r="BF242" s="179">
        <f>IF(N242="snížená",J242,0)</f>
        <v>0</v>
      </c>
      <c r="BG242" s="179">
        <f>IF(N242="zákl. přenesená",J242,0)</f>
        <v>0</v>
      </c>
      <c r="BH242" s="179">
        <f>IF(N242="sníž. přenesená",J242,0)</f>
        <v>0</v>
      </c>
      <c r="BI242" s="179">
        <f>IF(N242="nulová",J242,0)</f>
        <v>0</v>
      </c>
      <c r="BJ242" s="20" t="s">
        <v>74</v>
      </c>
      <c r="BK242" s="179">
        <f>ROUND(I242*H242,2)</f>
        <v>0</v>
      </c>
      <c r="BL242" s="20" t="s">
        <v>131</v>
      </c>
      <c r="BM242" s="178" t="s">
        <v>560</v>
      </c>
    </row>
    <row r="243" s="2" customFormat="1">
      <c r="A243" s="39"/>
      <c r="B243" s="40"/>
      <c r="C243" s="39"/>
      <c r="D243" s="180" t="s">
        <v>133</v>
      </c>
      <c r="E243" s="39"/>
      <c r="F243" s="181" t="s">
        <v>561</v>
      </c>
      <c r="G243" s="39"/>
      <c r="H243" s="39"/>
      <c r="I243" s="182"/>
      <c r="J243" s="39"/>
      <c r="K243" s="39"/>
      <c r="L243" s="40"/>
      <c r="M243" s="183"/>
      <c r="N243" s="184"/>
      <c r="O243" s="73"/>
      <c r="P243" s="73"/>
      <c r="Q243" s="73"/>
      <c r="R243" s="73"/>
      <c r="S243" s="73"/>
      <c r="T243" s="74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20" t="s">
        <v>133</v>
      </c>
      <c r="AU243" s="20" t="s">
        <v>81</v>
      </c>
    </row>
    <row r="244" s="13" customFormat="1">
      <c r="A244" s="13"/>
      <c r="B244" s="187"/>
      <c r="C244" s="13"/>
      <c r="D244" s="185" t="s">
        <v>137</v>
      </c>
      <c r="E244" s="188" t="s">
        <v>3</v>
      </c>
      <c r="F244" s="189" t="s">
        <v>326</v>
      </c>
      <c r="G244" s="13"/>
      <c r="H244" s="190">
        <v>73.582999999999998</v>
      </c>
      <c r="I244" s="191"/>
      <c r="J244" s="13"/>
      <c r="K244" s="13"/>
      <c r="L244" s="187"/>
      <c r="M244" s="192"/>
      <c r="N244" s="193"/>
      <c r="O244" s="193"/>
      <c r="P244" s="193"/>
      <c r="Q244" s="193"/>
      <c r="R244" s="193"/>
      <c r="S244" s="193"/>
      <c r="T244" s="19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88" t="s">
        <v>137</v>
      </c>
      <c r="AU244" s="188" t="s">
        <v>81</v>
      </c>
      <c r="AV244" s="13" t="s">
        <v>78</v>
      </c>
      <c r="AW244" s="13" t="s">
        <v>31</v>
      </c>
      <c r="AX244" s="13" t="s">
        <v>74</v>
      </c>
      <c r="AY244" s="188" t="s">
        <v>124</v>
      </c>
    </row>
    <row r="245" s="2" customFormat="1" ht="24.15" customHeight="1">
      <c r="A245" s="39"/>
      <c r="B245" s="166"/>
      <c r="C245" s="215" t="s">
        <v>562</v>
      </c>
      <c r="D245" s="215" t="s">
        <v>427</v>
      </c>
      <c r="E245" s="216" t="s">
        <v>563</v>
      </c>
      <c r="F245" s="217" t="s">
        <v>564</v>
      </c>
      <c r="G245" s="218" t="s">
        <v>89</v>
      </c>
      <c r="H245" s="219">
        <v>80.941000000000002</v>
      </c>
      <c r="I245" s="220"/>
      <c r="J245" s="221">
        <f>ROUND(I245*H245,2)</f>
        <v>0</v>
      </c>
      <c r="K245" s="217" t="s">
        <v>130</v>
      </c>
      <c r="L245" s="222"/>
      <c r="M245" s="223" t="s">
        <v>3</v>
      </c>
      <c r="N245" s="224" t="s">
        <v>40</v>
      </c>
      <c r="O245" s="73"/>
      <c r="P245" s="176">
        <f>O245*H245</f>
        <v>0</v>
      </c>
      <c r="Q245" s="176">
        <v>0.0040000000000000001</v>
      </c>
      <c r="R245" s="176">
        <f>Q245*H245</f>
        <v>0.323764</v>
      </c>
      <c r="S245" s="176">
        <v>0</v>
      </c>
      <c r="T245" s="177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178" t="s">
        <v>430</v>
      </c>
      <c r="AT245" s="178" t="s">
        <v>427</v>
      </c>
      <c r="AU245" s="178" t="s">
        <v>81</v>
      </c>
      <c r="AY245" s="20" t="s">
        <v>124</v>
      </c>
      <c r="BE245" s="179">
        <f>IF(N245="základní",J245,0)</f>
        <v>0</v>
      </c>
      <c r="BF245" s="179">
        <f>IF(N245="snížená",J245,0)</f>
        <v>0</v>
      </c>
      <c r="BG245" s="179">
        <f>IF(N245="zákl. přenesená",J245,0)</f>
        <v>0</v>
      </c>
      <c r="BH245" s="179">
        <f>IF(N245="sníž. přenesená",J245,0)</f>
        <v>0</v>
      </c>
      <c r="BI245" s="179">
        <f>IF(N245="nulová",J245,0)</f>
        <v>0</v>
      </c>
      <c r="BJ245" s="20" t="s">
        <v>74</v>
      </c>
      <c r="BK245" s="179">
        <f>ROUND(I245*H245,2)</f>
        <v>0</v>
      </c>
      <c r="BL245" s="20" t="s">
        <v>131</v>
      </c>
      <c r="BM245" s="178" t="s">
        <v>565</v>
      </c>
    </row>
    <row r="246" s="13" customFormat="1">
      <c r="A246" s="13"/>
      <c r="B246" s="187"/>
      <c r="C246" s="13"/>
      <c r="D246" s="185" t="s">
        <v>137</v>
      </c>
      <c r="E246" s="13"/>
      <c r="F246" s="189" t="s">
        <v>566</v>
      </c>
      <c r="G246" s="13"/>
      <c r="H246" s="190">
        <v>80.941000000000002</v>
      </c>
      <c r="I246" s="191"/>
      <c r="J246" s="13"/>
      <c r="K246" s="13"/>
      <c r="L246" s="187"/>
      <c r="M246" s="192"/>
      <c r="N246" s="193"/>
      <c r="O246" s="193"/>
      <c r="P246" s="193"/>
      <c r="Q246" s="193"/>
      <c r="R246" s="193"/>
      <c r="S246" s="193"/>
      <c r="T246" s="19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88" t="s">
        <v>137</v>
      </c>
      <c r="AU246" s="188" t="s">
        <v>81</v>
      </c>
      <c r="AV246" s="13" t="s">
        <v>78</v>
      </c>
      <c r="AW246" s="13" t="s">
        <v>4</v>
      </c>
      <c r="AX246" s="13" t="s">
        <v>74</v>
      </c>
      <c r="AY246" s="188" t="s">
        <v>124</v>
      </c>
    </row>
    <row r="247" s="2" customFormat="1" ht="33" customHeight="1">
      <c r="A247" s="39"/>
      <c r="B247" s="166"/>
      <c r="C247" s="167" t="s">
        <v>567</v>
      </c>
      <c r="D247" s="167" t="s">
        <v>127</v>
      </c>
      <c r="E247" s="168" t="s">
        <v>568</v>
      </c>
      <c r="F247" s="169" t="s">
        <v>569</v>
      </c>
      <c r="G247" s="170" t="s">
        <v>89</v>
      </c>
      <c r="H247" s="171">
        <v>73.582999999999998</v>
      </c>
      <c r="I247" s="172"/>
      <c r="J247" s="173">
        <f>ROUND(I247*H247,2)</f>
        <v>0</v>
      </c>
      <c r="K247" s="169" t="s">
        <v>130</v>
      </c>
      <c r="L247" s="40"/>
      <c r="M247" s="174" t="s">
        <v>3</v>
      </c>
      <c r="N247" s="175" t="s">
        <v>40</v>
      </c>
      <c r="O247" s="73"/>
      <c r="P247" s="176">
        <f>O247*H247</f>
        <v>0</v>
      </c>
      <c r="Q247" s="176">
        <v>0</v>
      </c>
      <c r="R247" s="176">
        <f>Q247*H247</f>
        <v>0</v>
      </c>
      <c r="S247" s="176">
        <v>0</v>
      </c>
      <c r="T247" s="177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178" t="s">
        <v>131</v>
      </c>
      <c r="AT247" s="178" t="s">
        <v>127</v>
      </c>
      <c r="AU247" s="178" t="s">
        <v>81</v>
      </c>
      <c r="AY247" s="20" t="s">
        <v>124</v>
      </c>
      <c r="BE247" s="179">
        <f>IF(N247="základní",J247,0)</f>
        <v>0</v>
      </c>
      <c r="BF247" s="179">
        <f>IF(N247="snížená",J247,0)</f>
        <v>0</v>
      </c>
      <c r="BG247" s="179">
        <f>IF(N247="zákl. přenesená",J247,0)</f>
        <v>0</v>
      </c>
      <c r="BH247" s="179">
        <f>IF(N247="sníž. přenesená",J247,0)</f>
        <v>0</v>
      </c>
      <c r="BI247" s="179">
        <f>IF(N247="nulová",J247,0)</f>
        <v>0</v>
      </c>
      <c r="BJ247" s="20" t="s">
        <v>74</v>
      </c>
      <c r="BK247" s="179">
        <f>ROUND(I247*H247,2)</f>
        <v>0</v>
      </c>
      <c r="BL247" s="20" t="s">
        <v>131</v>
      </c>
      <c r="BM247" s="178" t="s">
        <v>570</v>
      </c>
    </row>
    <row r="248" s="2" customFormat="1">
      <c r="A248" s="39"/>
      <c r="B248" s="40"/>
      <c r="C248" s="39"/>
      <c r="D248" s="180" t="s">
        <v>133</v>
      </c>
      <c r="E248" s="39"/>
      <c r="F248" s="181" t="s">
        <v>571</v>
      </c>
      <c r="G248" s="39"/>
      <c r="H248" s="39"/>
      <c r="I248" s="182"/>
      <c r="J248" s="39"/>
      <c r="K248" s="39"/>
      <c r="L248" s="40"/>
      <c r="M248" s="183"/>
      <c r="N248" s="184"/>
      <c r="O248" s="73"/>
      <c r="P248" s="73"/>
      <c r="Q248" s="73"/>
      <c r="R248" s="73"/>
      <c r="S248" s="73"/>
      <c r="T248" s="74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20" t="s">
        <v>133</v>
      </c>
      <c r="AU248" s="20" t="s">
        <v>81</v>
      </c>
    </row>
    <row r="249" s="13" customFormat="1">
      <c r="A249" s="13"/>
      <c r="B249" s="187"/>
      <c r="C249" s="13"/>
      <c r="D249" s="185" t="s">
        <v>137</v>
      </c>
      <c r="E249" s="188" t="s">
        <v>3</v>
      </c>
      <c r="F249" s="189" t="s">
        <v>326</v>
      </c>
      <c r="G249" s="13"/>
      <c r="H249" s="190">
        <v>73.582999999999998</v>
      </c>
      <c r="I249" s="191"/>
      <c r="J249" s="13"/>
      <c r="K249" s="13"/>
      <c r="L249" s="187"/>
      <c r="M249" s="192"/>
      <c r="N249" s="193"/>
      <c r="O249" s="193"/>
      <c r="P249" s="193"/>
      <c r="Q249" s="193"/>
      <c r="R249" s="193"/>
      <c r="S249" s="193"/>
      <c r="T249" s="19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88" t="s">
        <v>137</v>
      </c>
      <c r="AU249" s="188" t="s">
        <v>81</v>
      </c>
      <c r="AV249" s="13" t="s">
        <v>78</v>
      </c>
      <c r="AW249" s="13" t="s">
        <v>31</v>
      </c>
      <c r="AX249" s="13" t="s">
        <v>74</v>
      </c>
      <c r="AY249" s="188" t="s">
        <v>124</v>
      </c>
    </row>
    <row r="250" s="2" customFormat="1" ht="24.15" customHeight="1">
      <c r="A250" s="39"/>
      <c r="B250" s="166"/>
      <c r="C250" s="215" t="s">
        <v>572</v>
      </c>
      <c r="D250" s="215" t="s">
        <v>427</v>
      </c>
      <c r="E250" s="216" t="s">
        <v>573</v>
      </c>
      <c r="F250" s="217" t="s">
        <v>574</v>
      </c>
      <c r="G250" s="218" t="s">
        <v>575</v>
      </c>
      <c r="H250" s="219">
        <v>4.0469999999999997</v>
      </c>
      <c r="I250" s="220"/>
      <c r="J250" s="221">
        <f>ROUND(I250*H250,2)</f>
        <v>0</v>
      </c>
      <c r="K250" s="217" t="s">
        <v>130</v>
      </c>
      <c r="L250" s="222"/>
      <c r="M250" s="223" t="s">
        <v>3</v>
      </c>
      <c r="N250" s="224" t="s">
        <v>40</v>
      </c>
      <c r="O250" s="73"/>
      <c r="P250" s="176">
        <f>O250*H250</f>
        <v>0</v>
      </c>
      <c r="Q250" s="176">
        <v>0.75</v>
      </c>
      <c r="R250" s="176">
        <f>Q250*H250</f>
        <v>3.0352499999999996</v>
      </c>
      <c r="S250" s="176">
        <v>0</v>
      </c>
      <c r="T250" s="177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178" t="s">
        <v>430</v>
      </c>
      <c r="AT250" s="178" t="s">
        <v>427</v>
      </c>
      <c r="AU250" s="178" t="s">
        <v>81</v>
      </c>
      <c r="AY250" s="20" t="s">
        <v>124</v>
      </c>
      <c r="BE250" s="179">
        <f>IF(N250="základní",J250,0)</f>
        <v>0</v>
      </c>
      <c r="BF250" s="179">
        <f>IF(N250="snížená",J250,0)</f>
        <v>0</v>
      </c>
      <c r="BG250" s="179">
        <f>IF(N250="zákl. přenesená",J250,0)</f>
        <v>0</v>
      </c>
      <c r="BH250" s="179">
        <f>IF(N250="sníž. přenesená",J250,0)</f>
        <v>0</v>
      </c>
      <c r="BI250" s="179">
        <f>IF(N250="nulová",J250,0)</f>
        <v>0</v>
      </c>
      <c r="BJ250" s="20" t="s">
        <v>74</v>
      </c>
      <c r="BK250" s="179">
        <f>ROUND(I250*H250,2)</f>
        <v>0</v>
      </c>
      <c r="BL250" s="20" t="s">
        <v>131</v>
      </c>
      <c r="BM250" s="178" t="s">
        <v>576</v>
      </c>
    </row>
    <row r="251" s="13" customFormat="1">
      <c r="A251" s="13"/>
      <c r="B251" s="187"/>
      <c r="C251" s="13"/>
      <c r="D251" s="185" t="s">
        <v>137</v>
      </c>
      <c r="E251" s="13"/>
      <c r="F251" s="189" t="s">
        <v>577</v>
      </c>
      <c r="G251" s="13"/>
      <c r="H251" s="190">
        <v>4.0469999999999997</v>
      </c>
      <c r="I251" s="191"/>
      <c r="J251" s="13"/>
      <c r="K251" s="13"/>
      <c r="L251" s="187"/>
      <c r="M251" s="192"/>
      <c r="N251" s="193"/>
      <c r="O251" s="193"/>
      <c r="P251" s="193"/>
      <c r="Q251" s="193"/>
      <c r="R251" s="193"/>
      <c r="S251" s="193"/>
      <c r="T251" s="19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88" t="s">
        <v>137</v>
      </c>
      <c r="AU251" s="188" t="s">
        <v>81</v>
      </c>
      <c r="AV251" s="13" t="s">
        <v>78</v>
      </c>
      <c r="AW251" s="13" t="s">
        <v>4</v>
      </c>
      <c r="AX251" s="13" t="s">
        <v>74</v>
      </c>
      <c r="AY251" s="188" t="s">
        <v>124</v>
      </c>
    </row>
    <row r="252" s="2" customFormat="1" ht="33" customHeight="1">
      <c r="A252" s="39"/>
      <c r="B252" s="166"/>
      <c r="C252" s="167" t="s">
        <v>578</v>
      </c>
      <c r="D252" s="167" t="s">
        <v>127</v>
      </c>
      <c r="E252" s="168" t="s">
        <v>579</v>
      </c>
      <c r="F252" s="169" t="s">
        <v>580</v>
      </c>
      <c r="G252" s="170" t="s">
        <v>89</v>
      </c>
      <c r="H252" s="171">
        <v>73.582999999999998</v>
      </c>
      <c r="I252" s="172"/>
      <c r="J252" s="173">
        <f>ROUND(I252*H252,2)</f>
        <v>0</v>
      </c>
      <c r="K252" s="169" t="s">
        <v>130</v>
      </c>
      <c r="L252" s="40"/>
      <c r="M252" s="174" t="s">
        <v>3</v>
      </c>
      <c r="N252" s="175" t="s">
        <v>40</v>
      </c>
      <c r="O252" s="73"/>
      <c r="P252" s="176">
        <f>O252*H252</f>
        <v>0</v>
      </c>
      <c r="Q252" s="176">
        <v>0</v>
      </c>
      <c r="R252" s="176">
        <f>Q252*H252</f>
        <v>0</v>
      </c>
      <c r="S252" s="176">
        <v>0</v>
      </c>
      <c r="T252" s="177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178" t="s">
        <v>131</v>
      </c>
      <c r="AT252" s="178" t="s">
        <v>127</v>
      </c>
      <c r="AU252" s="178" t="s">
        <v>81</v>
      </c>
      <c r="AY252" s="20" t="s">
        <v>124</v>
      </c>
      <c r="BE252" s="179">
        <f>IF(N252="základní",J252,0)</f>
        <v>0</v>
      </c>
      <c r="BF252" s="179">
        <f>IF(N252="snížená",J252,0)</f>
        <v>0</v>
      </c>
      <c r="BG252" s="179">
        <f>IF(N252="zákl. přenesená",J252,0)</f>
        <v>0</v>
      </c>
      <c r="BH252" s="179">
        <f>IF(N252="sníž. přenesená",J252,0)</f>
        <v>0</v>
      </c>
      <c r="BI252" s="179">
        <f>IF(N252="nulová",J252,0)</f>
        <v>0</v>
      </c>
      <c r="BJ252" s="20" t="s">
        <v>74</v>
      </c>
      <c r="BK252" s="179">
        <f>ROUND(I252*H252,2)</f>
        <v>0</v>
      </c>
      <c r="BL252" s="20" t="s">
        <v>131</v>
      </c>
      <c r="BM252" s="178" t="s">
        <v>581</v>
      </c>
    </row>
    <row r="253" s="2" customFormat="1">
      <c r="A253" s="39"/>
      <c r="B253" s="40"/>
      <c r="C253" s="39"/>
      <c r="D253" s="180" t="s">
        <v>133</v>
      </c>
      <c r="E253" s="39"/>
      <c r="F253" s="181" t="s">
        <v>582</v>
      </c>
      <c r="G253" s="39"/>
      <c r="H253" s="39"/>
      <c r="I253" s="182"/>
      <c r="J253" s="39"/>
      <c r="K253" s="39"/>
      <c r="L253" s="40"/>
      <c r="M253" s="183"/>
      <c r="N253" s="184"/>
      <c r="O253" s="73"/>
      <c r="P253" s="73"/>
      <c r="Q253" s="73"/>
      <c r="R253" s="73"/>
      <c r="S253" s="73"/>
      <c r="T253" s="74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20" t="s">
        <v>133</v>
      </c>
      <c r="AU253" s="20" t="s">
        <v>81</v>
      </c>
    </row>
    <row r="254" s="13" customFormat="1">
      <c r="A254" s="13"/>
      <c r="B254" s="187"/>
      <c r="C254" s="13"/>
      <c r="D254" s="185" t="s">
        <v>137</v>
      </c>
      <c r="E254" s="188" t="s">
        <v>3</v>
      </c>
      <c r="F254" s="189" t="s">
        <v>326</v>
      </c>
      <c r="G254" s="13"/>
      <c r="H254" s="190">
        <v>73.582999999999998</v>
      </c>
      <c r="I254" s="191"/>
      <c r="J254" s="13"/>
      <c r="K254" s="13"/>
      <c r="L254" s="187"/>
      <c r="M254" s="192"/>
      <c r="N254" s="193"/>
      <c r="O254" s="193"/>
      <c r="P254" s="193"/>
      <c r="Q254" s="193"/>
      <c r="R254" s="193"/>
      <c r="S254" s="193"/>
      <c r="T254" s="19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88" t="s">
        <v>137</v>
      </c>
      <c r="AU254" s="188" t="s">
        <v>81</v>
      </c>
      <c r="AV254" s="13" t="s">
        <v>78</v>
      </c>
      <c r="AW254" s="13" t="s">
        <v>31</v>
      </c>
      <c r="AX254" s="13" t="s">
        <v>74</v>
      </c>
      <c r="AY254" s="188" t="s">
        <v>124</v>
      </c>
    </row>
    <row r="255" s="2" customFormat="1" ht="16.5" customHeight="1">
      <c r="A255" s="39"/>
      <c r="B255" s="166"/>
      <c r="C255" s="215" t="s">
        <v>583</v>
      </c>
      <c r="D255" s="215" t="s">
        <v>427</v>
      </c>
      <c r="E255" s="216" t="s">
        <v>584</v>
      </c>
      <c r="F255" s="217" t="s">
        <v>585</v>
      </c>
      <c r="G255" s="218" t="s">
        <v>89</v>
      </c>
      <c r="H255" s="219">
        <v>77.262</v>
      </c>
      <c r="I255" s="220"/>
      <c r="J255" s="221">
        <f>ROUND(I255*H255,2)</f>
        <v>0</v>
      </c>
      <c r="K255" s="217" t="s">
        <v>130</v>
      </c>
      <c r="L255" s="222"/>
      <c r="M255" s="223" t="s">
        <v>3</v>
      </c>
      <c r="N255" s="224" t="s">
        <v>40</v>
      </c>
      <c r="O255" s="73"/>
      <c r="P255" s="176">
        <f>O255*H255</f>
        <v>0</v>
      </c>
      <c r="Q255" s="176">
        <v>0.010999999999999999</v>
      </c>
      <c r="R255" s="176">
        <f>Q255*H255</f>
        <v>0.84988199999999992</v>
      </c>
      <c r="S255" s="176">
        <v>0</v>
      </c>
      <c r="T255" s="177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178" t="s">
        <v>430</v>
      </c>
      <c r="AT255" s="178" t="s">
        <v>427</v>
      </c>
      <c r="AU255" s="178" t="s">
        <v>81</v>
      </c>
      <c r="AY255" s="20" t="s">
        <v>124</v>
      </c>
      <c r="BE255" s="179">
        <f>IF(N255="základní",J255,0)</f>
        <v>0</v>
      </c>
      <c r="BF255" s="179">
        <f>IF(N255="snížená",J255,0)</f>
        <v>0</v>
      </c>
      <c r="BG255" s="179">
        <f>IF(N255="zákl. přenesená",J255,0)</f>
        <v>0</v>
      </c>
      <c r="BH255" s="179">
        <f>IF(N255="sníž. přenesená",J255,0)</f>
        <v>0</v>
      </c>
      <c r="BI255" s="179">
        <f>IF(N255="nulová",J255,0)</f>
        <v>0</v>
      </c>
      <c r="BJ255" s="20" t="s">
        <v>74</v>
      </c>
      <c r="BK255" s="179">
        <f>ROUND(I255*H255,2)</f>
        <v>0</v>
      </c>
      <c r="BL255" s="20" t="s">
        <v>131</v>
      </c>
      <c r="BM255" s="178" t="s">
        <v>586</v>
      </c>
    </row>
    <row r="256" s="13" customFormat="1">
      <c r="A256" s="13"/>
      <c r="B256" s="187"/>
      <c r="C256" s="13"/>
      <c r="D256" s="185" t="s">
        <v>137</v>
      </c>
      <c r="E256" s="13"/>
      <c r="F256" s="189" t="s">
        <v>587</v>
      </c>
      <c r="G256" s="13"/>
      <c r="H256" s="190">
        <v>77.262</v>
      </c>
      <c r="I256" s="191"/>
      <c r="J256" s="13"/>
      <c r="K256" s="13"/>
      <c r="L256" s="187"/>
      <c r="M256" s="192"/>
      <c r="N256" s="193"/>
      <c r="O256" s="193"/>
      <c r="P256" s="193"/>
      <c r="Q256" s="193"/>
      <c r="R256" s="193"/>
      <c r="S256" s="193"/>
      <c r="T256" s="194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88" t="s">
        <v>137</v>
      </c>
      <c r="AU256" s="188" t="s">
        <v>81</v>
      </c>
      <c r="AV256" s="13" t="s">
        <v>78</v>
      </c>
      <c r="AW256" s="13" t="s">
        <v>4</v>
      </c>
      <c r="AX256" s="13" t="s">
        <v>74</v>
      </c>
      <c r="AY256" s="188" t="s">
        <v>124</v>
      </c>
    </row>
    <row r="257" s="12" customFormat="1" ht="22.8" customHeight="1">
      <c r="A257" s="12"/>
      <c r="B257" s="153"/>
      <c r="C257" s="12"/>
      <c r="D257" s="154" t="s">
        <v>68</v>
      </c>
      <c r="E257" s="164" t="s">
        <v>588</v>
      </c>
      <c r="F257" s="164" t="s">
        <v>589</v>
      </c>
      <c r="G257" s="12"/>
      <c r="H257" s="12"/>
      <c r="I257" s="156"/>
      <c r="J257" s="165">
        <f>BK257</f>
        <v>0</v>
      </c>
      <c r="K257" s="12"/>
      <c r="L257" s="153"/>
      <c r="M257" s="158"/>
      <c r="N257" s="159"/>
      <c r="O257" s="159"/>
      <c r="P257" s="160">
        <f>P258+P259+P260+P269</f>
        <v>0</v>
      </c>
      <c r="Q257" s="159"/>
      <c r="R257" s="160">
        <f>R258+R259+R260+R269</f>
        <v>15.866618390000001</v>
      </c>
      <c r="S257" s="159"/>
      <c r="T257" s="161">
        <f>T258+T259+T260+T269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54" t="s">
        <v>78</v>
      </c>
      <c r="AT257" s="162" t="s">
        <v>68</v>
      </c>
      <c r="AU257" s="162" t="s">
        <v>74</v>
      </c>
      <c r="AY257" s="154" t="s">
        <v>124</v>
      </c>
      <c r="BK257" s="163">
        <f>BK258+BK259+BK260+BK269</f>
        <v>0</v>
      </c>
    </row>
    <row r="258" s="2" customFormat="1" ht="55.5" customHeight="1">
      <c r="A258" s="39"/>
      <c r="B258" s="166"/>
      <c r="C258" s="167" t="s">
        <v>590</v>
      </c>
      <c r="D258" s="167" t="s">
        <v>127</v>
      </c>
      <c r="E258" s="168" t="s">
        <v>591</v>
      </c>
      <c r="F258" s="169" t="s">
        <v>592</v>
      </c>
      <c r="G258" s="170" t="s">
        <v>260</v>
      </c>
      <c r="H258" s="171">
        <v>15.867000000000001</v>
      </c>
      <c r="I258" s="172"/>
      <c r="J258" s="173">
        <f>ROUND(I258*H258,2)</f>
        <v>0</v>
      </c>
      <c r="K258" s="169" t="s">
        <v>130</v>
      </c>
      <c r="L258" s="40"/>
      <c r="M258" s="174" t="s">
        <v>3</v>
      </c>
      <c r="N258" s="175" t="s">
        <v>40</v>
      </c>
      <c r="O258" s="73"/>
      <c r="P258" s="176">
        <f>O258*H258</f>
        <v>0</v>
      </c>
      <c r="Q258" s="176">
        <v>0</v>
      </c>
      <c r="R258" s="176">
        <f>Q258*H258</f>
        <v>0</v>
      </c>
      <c r="S258" s="176">
        <v>0</v>
      </c>
      <c r="T258" s="177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178" t="s">
        <v>131</v>
      </c>
      <c r="AT258" s="178" t="s">
        <v>127</v>
      </c>
      <c r="AU258" s="178" t="s">
        <v>78</v>
      </c>
      <c r="AY258" s="20" t="s">
        <v>124</v>
      </c>
      <c r="BE258" s="179">
        <f>IF(N258="základní",J258,0)</f>
        <v>0</v>
      </c>
      <c r="BF258" s="179">
        <f>IF(N258="snížená",J258,0)</f>
        <v>0</v>
      </c>
      <c r="BG258" s="179">
        <f>IF(N258="zákl. přenesená",J258,0)</f>
        <v>0</v>
      </c>
      <c r="BH258" s="179">
        <f>IF(N258="sníž. přenesená",J258,0)</f>
        <v>0</v>
      </c>
      <c r="BI258" s="179">
        <f>IF(N258="nulová",J258,0)</f>
        <v>0</v>
      </c>
      <c r="BJ258" s="20" t="s">
        <v>74</v>
      </c>
      <c r="BK258" s="179">
        <f>ROUND(I258*H258,2)</f>
        <v>0</v>
      </c>
      <c r="BL258" s="20" t="s">
        <v>131</v>
      </c>
      <c r="BM258" s="178" t="s">
        <v>593</v>
      </c>
    </row>
    <row r="259" s="2" customFormat="1">
      <c r="A259" s="39"/>
      <c r="B259" s="40"/>
      <c r="C259" s="39"/>
      <c r="D259" s="180" t="s">
        <v>133</v>
      </c>
      <c r="E259" s="39"/>
      <c r="F259" s="181" t="s">
        <v>594</v>
      </c>
      <c r="G259" s="39"/>
      <c r="H259" s="39"/>
      <c r="I259" s="182"/>
      <c r="J259" s="39"/>
      <c r="K259" s="39"/>
      <c r="L259" s="40"/>
      <c r="M259" s="183"/>
      <c r="N259" s="184"/>
      <c r="O259" s="73"/>
      <c r="P259" s="73"/>
      <c r="Q259" s="73"/>
      <c r="R259" s="73"/>
      <c r="S259" s="73"/>
      <c r="T259" s="74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20" t="s">
        <v>133</v>
      </c>
      <c r="AU259" s="20" t="s">
        <v>78</v>
      </c>
    </row>
    <row r="260" s="12" customFormat="1" ht="20.88" customHeight="1">
      <c r="A260" s="12"/>
      <c r="B260" s="153"/>
      <c r="C260" s="12"/>
      <c r="D260" s="154" t="s">
        <v>68</v>
      </c>
      <c r="E260" s="164" t="s">
        <v>595</v>
      </c>
      <c r="F260" s="164" t="s">
        <v>596</v>
      </c>
      <c r="G260" s="12"/>
      <c r="H260" s="12"/>
      <c r="I260" s="156"/>
      <c r="J260" s="165">
        <f>BK260</f>
        <v>0</v>
      </c>
      <c r="K260" s="12"/>
      <c r="L260" s="153"/>
      <c r="M260" s="158"/>
      <c r="N260" s="159"/>
      <c r="O260" s="159"/>
      <c r="P260" s="160">
        <f>SUM(P261:P268)</f>
        <v>0</v>
      </c>
      <c r="Q260" s="159"/>
      <c r="R260" s="160">
        <f>SUM(R261:R268)</f>
        <v>6.2409040000000005</v>
      </c>
      <c r="S260" s="159"/>
      <c r="T260" s="161">
        <f>SUM(T261:T268)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54" t="s">
        <v>78</v>
      </c>
      <c r="AT260" s="162" t="s">
        <v>68</v>
      </c>
      <c r="AU260" s="162" t="s">
        <v>78</v>
      </c>
      <c r="AY260" s="154" t="s">
        <v>124</v>
      </c>
      <c r="BK260" s="163">
        <f>SUM(BK261:BK268)</f>
        <v>0</v>
      </c>
    </row>
    <row r="261" s="2" customFormat="1" ht="44.25" customHeight="1">
      <c r="A261" s="39"/>
      <c r="B261" s="166"/>
      <c r="C261" s="167" t="s">
        <v>597</v>
      </c>
      <c r="D261" s="167" t="s">
        <v>127</v>
      </c>
      <c r="E261" s="168" t="s">
        <v>598</v>
      </c>
      <c r="F261" s="169" t="s">
        <v>599</v>
      </c>
      <c r="G261" s="170" t="s">
        <v>89</v>
      </c>
      <c r="H261" s="171">
        <v>97.881</v>
      </c>
      <c r="I261" s="172"/>
      <c r="J261" s="173">
        <f>ROUND(I261*H261,2)</f>
        <v>0</v>
      </c>
      <c r="K261" s="169" t="s">
        <v>130</v>
      </c>
      <c r="L261" s="40"/>
      <c r="M261" s="174" t="s">
        <v>3</v>
      </c>
      <c r="N261" s="175" t="s">
        <v>40</v>
      </c>
      <c r="O261" s="73"/>
      <c r="P261" s="176">
        <f>O261*H261</f>
        <v>0</v>
      </c>
      <c r="Q261" s="176">
        <v>0</v>
      </c>
      <c r="R261" s="176">
        <f>Q261*H261</f>
        <v>0</v>
      </c>
      <c r="S261" s="176">
        <v>0</v>
      </c>
      <c r="T261" s="177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178" t="s">
        <v>131</v>
      </c>
      <c r="AT261" s="178" t="s">
        <v>127</v>
      </c>
      <c r="AU261" s="178" t="s">
        <v>81</v>
      </c>
      <c r="AY261" s="20" t="s">
        <v>124</v>
      </c>
      <c r="BE261" s="179">
        <f>IF(N261="základní",J261,0)</f>
        <v>0</v>
      </c>
      <c r="BF261" s="179">
        <f>IF(N261="snížená",J261,0)</f>
        <v>0</v>
      </c>
      <c r="BG261" s="179">
        <f>IF(N261="zákl. přenesená",J261,0)</f>
        <v>0</v>
      </c>
      <c r="BH261" s="179">
        <f>IF(N261="sníž. přenesená",J261,0)</f>
        <v>0</v>
      </c>
      <c r="BI261" s="179">
        <f>IF(N261="nulová",J261,0)</f>
        <v>0</v>
      </c>
      <c r="BJ261" s="20" t="s">
        <v>74</v>
      </c>
      <c r="BK261" s="179">
        <f>ROUND(I261*H261,2)</f>
        <v>0</v>
      </c>
      <c r="BL261" s="20" t="s">
        <v>131</v>
      </c>
      <c r="BM261" s="178" t="s">
        <v>600</v>
      </c>
    </row>
    <row r="262" s="2" customFormat="1">
      <c r="A262" s="39"/>
      <c r="B262" s="40"/>
      <c r="C262" s="39"/>
      <c r="D262" s="180" t="s">
        <v>133</v>
      </c>
      <c r="E262" s="39"/>
      <c r="F262" s="181" t="s">
        <v>601</v>
      </c>
      <c r="G262" s="39"/>
      <c r="H262" s="39"/>
      <c r="I262" s="182"/>
      <c r="J262" s="39"/>
      <c r="K262" s="39"/>
      <c r="L262" s="40"/>
      <c r="M262" s="183"/>
      <c r="N262" s="184"/>
      <c r="O262" s="73"/>
      <c r="P262" s="73"/>
      <c r="Q262" s="73"/>
      <c r="R262" s="73"/>
      <c r="S262" s="73"/>
      <c r="T262" s="74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20" t="s">
        <v>133</v>
      </c>
      <c r="AU262" s="20" t="s">
        <v>81</v>
      </c>
    </row>
    <row r="263" s="2" customFormat="1" ht="24.15" customHeight="1">
      <c r="A263" s="39"/>
      <c r="B263" s="166"/>
      <c r="C263" s="215" t="s">
        <v>602</v>
      </c>
      <c r="D263" s="215" t="s">
        <v>427</v>
      </c>
      <c r="E263" s="216" t="s">
        <v>603</v>
      </c>
      <c r="F263" s="217" t="s">
        <v>604</v>
      </c>
      <c r="G263" s="218" t="s">
        <v>89</v>
      </c>
      <c r="H263" s="219">
        <v>102.77500000000001</v>
      </c>
      <c r="I263" s="220"/>
      <c r="J263" s="221">
        <f>ROUND(I263*H263,2)</f>
        <v>0</v>
      </c>
      <c r="K263" s="217" t="s">
        <v>196</v>
      </c>
      <c r="L263" s="222"/>
      <c r="M263" s="223" t="s">
        <v>3</v>
      </c>
      <c r="N263" s="224" t="s">
        <v>40</v>
      </c>
      <c r="O263" s="73"/>
      <c r="P263" s="176">
        <f>O263*H263</f>
        <v>0</v>
      </c>
      <c r="Q263" s="176">
        <v>0.059999999999999998</v>
      </c>
      <c r="R263" s="176">
        <f>Q263*H263</f>
        <v>6.1665000000000001</v>
      </c>
      <c r="S263" s="176">
        <v>0</v>
      </c>
      <c r="T263" s="177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178" t="s">
        <v>430</v>
      </c>
      <c r="AT263" s="178" t="s">
        <v>427</v>
      </c>
      <c r="AU263" s="178" t="s">
        <v>81</v>
      </c>
      <c r="AY263" s="20" t="s">
        <v>124</v>
      </c>
      <c r="BE263" s="179">
        <f>IF(N263="základní",J263,0)</f>
        <v>0</v>
      </c>
      <c r="BF263" s="179">
        <f>IF(N263="snížená",J263,0)</f>
        <v>0</v>
      </c>
      <c r="BG263" s="179">
        <f>IF(N263="zákl. přenesená",J263,0)</f>
        <v>0</v>
      </c>
      <c r="BH263" s="179">
        <f>IF(N263="sníž. přenesená",J263,0)</f>
        <v>0</v>
      </c>
      <c r="BI263" s="179">
        <f>IF(N263="nulová",J263,0)</f>
        <v>0</v>
      </c>
      <c r="BJ263" s="20" t="s">
        <v>74</v>
      </c>
      <c r="BK263" s="179">
        <f>ROUND(I263*H263,2)</f>
        <v>0</v>
      </c>
      <c r="BL263" s="20" t="s">
        <v>131</v>
      </c>
      <c r="BM263" s="178" t="s">
        <v>605</v>
      </c>
    </row>
    <row r="264" s="13" customFormat="1">
      <c r="A264" s="13"/>
      <c r="B264" s="187"/>
      <c r="C264" s="13"/>
      <c r="D264" s="185" t="s">
        <v>137</v>
      </c>
      <c r="E264" s="188" t="s">
        <v>3</v>
      </c>
      <c r="F264" s="189" t="s">
        <v>313</v>
      </c>
      <c r="G264" s="13"/>
      <c r="H264" s="190">
        <v>97.881</v>
      </c>
      <c r="I264" s="191"/>
      <c r="J264" s="13"/>
      <c r="K264" s="13"/>
      <c r="L264" s="187"/>
      <c r="M264" s="192"/>
      <c r="N264" s="193"/>
      <c r="O264" s="193"/>
      <c r="P264" s="193"/>
      <c r="Q264" s="193"/>
      <c r="R264" s="193"/>
      <c r="S264" s="193"/>
      <c r="T264" s="19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88" t="s">
        <v>137</v>
      </c>
      <c r="AU264" s="188" t="s">
        <v>81</v>
      </c>
      <c r="AV264" s="13" t="s">
        <v>78</v>
      </c>
      <c r="AW264" s="13" t="s">
        <v>31</v>
      </c>
      <c r="AX264" s="13" t="s">
        <v>74</v>
      </c>
      <c r="AY264" s="188" t="s">
        <v>124</v>
      </c>
    </row>
    <row r="265" s="13" customFormat="1">
      <c r="A265" s="13"/>
      <c r="B265" s="187"/>
      <c r="C265" s="13"/>
      <c r="D265" s="185" t="s">
        <v>137</v>
      </c>
      <c r="E265" s="13"/>
      <c r="F265" s="189" t="s">
        <v>606</v>
      </c>
      <c r="G265" s="13"/>
      <c r="H265" s="190">
        <v>102.77500000000001</v>
      </c>
      <c r="I265" s="191"/>
      <c r="J265" s="13"/>
      <c r="K265" s="13"/>
      <c r="L265" s="187"/>
      <c r="M265" s="192"/>
      <c r="N265" s="193"/>
      <c r="O265" s="193"/>
      <c r="P265" s="193"/>
      <c r="Q265" s="193"/>
      <c r="R265" s="193"/>
      <c r="S265" s="193"/>
      <c r="T265" s="19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88" t="s">
        <v>137</v>
      </c>
      <c r="AU265" s="188" t="s">
        <v>81</v>
      </c>
      <c r="AV265" s="13" t="s">
        <v>78</v>
      </c>
      <c r="AW265" s="13" t="s">
        <v>4</v>
      </c>
      <c r="AX265" s="13" t="s">
        <v>74</v>
      </c>
      <c r="AY265" s="188" t="s">
        <v>124</v>
      </c>
    </row>
    <row r="266" s="2" customFormat="1" ht="37.8" customHeight="1">
      <c r="A266" s="39"/>
      <c r="B266" s="166"/>
      <c r="C266" s="167" t="s">
        <v>607</v>
      </c>
      <c r="D266" s="167" t="s">
        <v>127</v>
      </c>
      <c r="E266" s="168" t="s">
        <v>608</v>
      </c>
      <c r="F266" s="169" t="s">
        <v>609</v>
      </c>
      <c r="G266" s="170" t="s">
        <v>575</v>
      </c>
      <c r="H266" s="171">
        <v>1.958</v>
      </c>
      <c r="I266" s="172"/>
      <c r="J266" s="173">
        <f>ROUND(I266*H266,2)</f>
        <v>0</v>
      </c>
      <c r="K266" s="169" t="s">
        <v>130</v>
      </c>
      <c r="L266" s="40"/>
      <c r="M266" s="174" t="s">
        <v>3</v>
      </c>
      <c r="N266" s="175" t="s">
        <v>40</v>
      </c>
      <c r="O266" s="73"/>
      <c r="P266" s="176">
        <f>O266*H266</f>
        <v>0</v>
      </c>
      <c r="Q266" s="176">
        <v>0.037999999999999999</v>
      </c>
      <c r="R266" s="176">
        <f>Q266*H266</f>
        <v>0.074403999999999998</v>
      </c>
      <c r="S266" s="176">
        <v>0</v>
      </c>
      <c r="T266" s="177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178" t="s">
        <v>131</v>
      </c>
      <c r="AT266" s="178" t="s">
        <v>127</v>
      </c>
      <c r="AU266" s="178" t="s">
        <v>81</v>
      </c>
      <c r="AY266" s="20" t="s">
        <v>124</v>
      </c>
      <c r="BE266" s="179">
        <f>IF(N266="základní",J266,0)</f>
        <v>0</v>
      </c>
      <c r="BF266" s="179">
        <f>IF(N266="snížená",J266,0)</f>
        <v>0</v>
      </c>
      <c r="BG266" s="179">
        <f>IF(N266="zákl. přenesená",J266,0)</f>
        <v>0</v>
      </c>
      <c r="BH266" s="179">
        <f>IF(N266="sníž. přenesená",J266,0)</f>
        <v>0</v>
      </c>
      <c r="BI266" s="179">
        <f>IF(N266="nulová",J266,0)</f>
        <v>0</v>
      </c>
      <c r="BJ266" s="20" t="s">
        <v>74</v>
      </c>
      <c r="BK266" s="179">
        <f>ROUND(I266*H266,2)</f>
        <v>0</v>
      </c>
      <c r="BL266" s="20" t="s">
        <v>131</v>
      </c>
      <c r="BM266" s="178" t="s">
        <v>610</v>
      </c>
    </row>
    <row r="267" s="2" customFormat="1">
      <c r="A267" s="39"/>
      <c r="B267" s="40"/>
      <c r="C267" s="39"/>
      <c r="D267" s="180" t="s">
        <v>133</v>
      </c>
      <c r="E267" s="39"/>
      <c r="F267" s="181" t="s">
        <v>611</v>
      </c>
      <c r="G267" s="39"/>
      <c r="H267" s="39"/>
      <c r="I267" s="182"/>
      <c r="J267" s="39"/>
      <c r="K267" s="39"/>
      <c r="L267" s="40"/>
      <c r="M267" s="183"/>
      <c r="N267" s="184"/>
      <c r="O267" s="73"/>
      <c r="P267" s="73"/>
      <c r="Q267" s="73"/>
      <c r="R267" s="73"/>
      <c r="S267" s="73"/>
      <c r="T267" s="74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20" t="s">
        <v>133</v>
      </c>
      <c r="AU267" s="20" t="s">
        <v>81</v>
      </c>
    </row>
    <row r="268" s="13" customFormat="1">
      <c r="A268" s="13"/>
      <c r="B268" s="187"/>
      <c r="C268" s="13"/>
      <c r="D268" s="185" t="s">
        <v>137</v>
      </c>
      <c r="E268" s="188" t="s">
        <v>3</v>
      </c>
      <c r="F268" s="189" t="s">
        <v>612</v>
      </c>
      <c r="G268" s="13"/>
      <c r="H268" s="190">
        <v>1.958</v>
      </c>
      <c r="I268" s="191"/>
      <c r="J268" s="13"/>
      <c r="K268" s="13"/>
      <c r="L268" s="187"/>
      <c r="M268" s="192"/>
      <c r="N268" s="193"/>
      <c r="O268" s="193"/>
      <c r="P268" s="193"/>
      <c r="Q268" s="193"/>
      <c r="R268" s="193"/>
      <c r="S268" s="193"/>
      <c r="T268" s="19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88" t="s">
        <v>137</v>
      </c>
      <c r="AU268" s="188" t="s">
        <v>81</v>
      </c>
      <c r="AV268" s="13" t="s">
        <v>78</v>
      </c>
      <c r="AW268" s="13" t="s">
        <v>31</v>
      </c>
      <c r="AX268" s="13" t="s">
        <v>74</v>
      </c>
      <c r="AY268" s="188" t="s">
        <v>124</v>
      </c>
    </row>
    <row r="269" s="12" customFormat="1" ht="20.88" customHeight="1">
      <c r="A269" s="12"/>
      <c r="B269" s="153"/>
      <c r="C269" s="12"/>
      <c r="D269" s="154" t="s">
        <v>68</v>
      </c>
      <c r="E269" s="164" t="s">
        <v>613</v>
      </c>
      <c r="F269" s="164" t="s">
        <v>614</v>
      </c>
      <c r="G269" s="12"/>
      <c r="H269" s="12"/>
      <c r="I269" s="156"/>
      <c r="J269" s="165">
        <f>BK269</f>
        <v>0</v>
      </c>
      <c r="K269" s="12"/>
      <c r="L269" s="153"/>
      <c r="M269" s="158"/>
      <c r="N269" s="159"/>
      <c r="O269" s="159"/>
      <c r="P269" s="160">
        <f>SUM(P270:P277)</f>
        <v>0</v>
      </c>
      <c r="Q269" s="159"/>
      <c r="R269" s="160">
        <f>SUM(R270:R277)</f>
        <v>9.6257143900000006</v>
      </c>
      <c r="S269" s="159"/>
      <c r="T269" s="161">
        <f>SUM(T270:T277)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154" t="s">
        <v>78</v>
      </c>
      <c r="AT269" s="162" t="s">
        <v>68</v>
      </c>
      <c r="AU269" s="162" t="s">
        <v>78</v>
      </c>
      <c r="AY269" s="154" t="s">
        <v>124</v>
      </c>
      <c r="BK269" s="163">
        <f>SUM(BK270:BK277)</f>
        <v>0</v>
      </c>
    </row>
    <row r="270" s="2" customFormat="1" ht="55.5" customHeight="1">
      <c r="A270" s="39"/>
      <c r="B270" s="166"/>
      <c r="C270" s="167" t="s">
        <v>615</v>
      </c>
      <c r="D270" s="167" t="s">
        <v>127</v>
      </c>
      <c r="E270" s="168" t="s">
        <v>616</v>
      </c>
      <c r="F270" s="169" t="s">
        <v>617</v>
      </c>
      <c r="G270" s="170" t="s">
        <v>89</v>
      </c>
      <c r="H270" s="171">
        <v>150.56700000000001</v>
      </c>
      <c r="I270" s="172"/>
      <c r="J270" s="173">
        <f>ROUND(I270*H270,2)</f>
        <v>0</v>
      </c>
      <c r="K270" s="169" t="s">
        <v>130</v>
      </c>
      <c r="L270" s="40"/>
      <c r="M270" s="174" t="s">
        <v>3</v>
      </c>
      <c r="N270" s="175" t="s">
        <v>40</v>
      </c>
      <c r="O270" s="73"/>
      <c r="P270" s="176">
        <f>O270*H270</f>
        <v>0</v>
      </c>
      <c r="Q270" s="176">
        <v>0.00017000000000000001</v>
      </c>
      <c r="R270" s="176">
        <f>Q270*H270</f>
        <v>0.025596390000000004</v>
      </c>
      <c r="S270" s="176">
        <v>0</v>
      </c>
      <c r="T270" s="177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178" t="s">
        <v>131</v>
      </c>
      <c r="AT270" s="178" t="s">
        <v>127</v>
      </c>
      <c r="AU270" s="178" t="s">
        <v>81</v>
      </c>
      <c r="AY270" s="20" t="s">
        <v>124</v>
      </c>
      <c r="BE270" s="179">
        <f>IF(N270="základní",J270,0)</f>
        <v>0</v>
      </c>
      <c r="BF270" s="179">
        <f>IF(N270="snížená",J270,0)</f>
        <v>0</v>
      </c>
      <c r="BG270" s="179">
        <f>IF(N270="zákl. přenesená",J270,0)</f>
        <v>0</v>
      </c>
      <c r="BH270" s="179">
        <f>IF(N270="sníž. přenesená",J270,0)</f>
        <v>0</v>
      </c>
      <c r="BI270" s="179">
        <f>IF(N270="nulová",J270,0)</f>
        <v>0</v>
      </c>
      <c r="BJ270" s="20" t="s">
        <v>74</v>
      </c>
      <c r="BK270" s="179">
        <f>ROUND(I270*H270,2)</f>
        <v>0</v>
      </c>
      <c r="BL270" s="20" t="s">
        <v>131</v>
      </c>
      <c r="BM270" s="178" t="s">
        <v>618</v>
      </c>
    </row>
    <row r="271" s="2" customFormat="1">
      <c r="A271" s="39"/>
      <c r="B271" s="40"/>
      <c r="C271" s="39"/>
      <c r="D271" s="180" t="s">
        <v>133</v>
      </c>
      <c r="E271" s="39"/>
      <c r="F271" s="181" t="s">
        <v>619</v>
      </c>
      <c r="G271" s="39"/>
      <c r="H271" s="39"/>
      <c r="I271" s="182"/>
      <c r="J271" s="39"/>
      <c r="K271" s="39"/>
      <c r="L271" s="40"/>
      <c r="M271" s="183"/>
      <c r="N271" s="184"/>
      <c r="O271" s="73"/>
      <c r="P271" s="73"/>
      <c r="Q271" s="73"/>
      <c r="R271" s="73"/>
      <c r="S271" s="73"/>
      <c r="T271" s="74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20" t="s">
        <v>133</v>
      </c>
      <c r="AU271" s="20" t="s">
        <v>81</v>
      </c>
    </row>
    <row r="272" s="2" customFormat="1" ht="24.15" customHeight="1">
      <c r="A272" s="39"/>
      <c r="B272" s="166"/>
      <c r="C272" s="215" t="s">
        <v>620</v>
      </c>
      <c r="D272" s="215" t="s">
        <v>427</v>
      </c>
      <c r="E272" s="216" t="s">
        <v>603</v>
      </c>
      <c r="F272" s="217" t="s">
        <v>604</v>
      </c>
      <c r="G272" s="218" t="s">
        <v>89</v>
      </c>
      <c r="H272" s="219">
        <v>158.095</v>
      </c>
      <c r="I272" s="220"/>
      <c r="J272" s="221">
        <f>ROUND(I272*H272,2)</f>
        <v>0</v>
      </c>
      <c r="K272" s="217" t="s">
        <v>196</v>
      </c>
      <c r="L272" s="222"/>
      <c r="M272" s="223" t="s">
        <v>3</v>
      </c>
      <c r="N272" s="224" t="s">
        <v>40</v>
      </c>
      <c r="O272" s="73"/>
      <c r="P272" s="176">
        <f>O272*H272</f>
        <v>0</v>
      </c>
      <c r="Q272" s="176">
        <v>0.059999999999999998</v>
      </c>
      <c r="R272" s="176">
        <f>Q272*H272</f>
        <v>9.4856999999999996</v>
      </c>
      <c r="S272" s="176">
        <v>0</v>
      </c>
      <c r="T272" s="177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178" t="s">
        <v>430</v>
      </c>
      <c r="AT272" s="178" t="s">
        <v>427</v>
      </c>
      <c r="AU272" s="178" t="s">
        <v>81</v>
      </c>
      <c r="AY272" s="20" t="s">
        <v>124</v>
      </c>
      <c r="BE272" s="179">
        <f>IF(N272="základní",J272,0)</f>
        <v>0</v>
      </c>
      <c r="BF272" s="179">
        <f>IF(N272="snížená",J272,0)</f>
        <v>0</v>
      </c>
      <c r="BG272" s="179">
        <f>IF(N272="zákl. přenesená",J272,0)</f>
        <v>0</v>
      </c>
      <c r="BH272" s="179">
        <f>IF(N272="sníž. přenesená",J272,0)</f>
        <v>0</v>
      </c>
      <c r="BI272" s="179">
        <f>IF(N272="nulová",J272,0)</f>
        <v>0</v>
      </c>
      <c r="BJ272" s="20" t="s">
        <v>74</v>
      </c>
      <c r="BK272" s="179">
        <f>ROUND(I272*H272,2)</f>
        <v>0</v>
      </c>
      <c r="BL272" s="20" t="s">
        <v>131</v>
      </c>
      <c r="BM272" s="178" t="s">
        <v>621</v>
      </c>
    </row>
    <row r="273" s="13" customFormat="1">
      <c r="A273" s="13"/>
      <c r="B273" s="187"/>
      <c r="C273" s="13"/>
      <c r="D273" s="185" t="s">
        <v>137</v>
      </c>
      <c r="E273" s="188" t="s">
        <v>3</v>
      </c>
      <c r="F273" s="189" t="s">
        <v>329</v>
      </c>
      <c r="G273" s="13"/>
      <c r="H273" s="190">
        <v>150.56700000000001</v>
      </c>
      <c r="I273" s="191"/>
      <c r="J273" s="13"/>
      <c r="K273" s="13"/>
      <c r="L273" s="187"/>
      <c r="M273" s="192"/>
      <c r="N273" s="193"/>
      <c r="O273" s="193"/>
      <c r="P273" s="193"/>
      <c r="Q273" s="193"/>
      <c r="R273" s="193"/>
      <c r="S273" s="193"/>
      <c r="T273" s="194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88" t="s">
        <v>137</v>
      </c>
      <c r="AU273" s="188" t="s">
        <v>81</v>
      </c>
      <c r="AV273" s="13" t="s">
        <v>78</v>
      </c>
      <c r="AW273" s="13" t="s">
        <v>31</v>
      </c>
      <c r="AX273" s="13" t="s">
        <v>74</v>
      </c>
      <c r="AY273" s="188" t="s">
        <v>124</v>
      </c>
    </row>
    <row r="274" s="13" customFormat="1">
      <c r="A274" s="13"/>
      <c r="B274" s="187"/>
      <c r="C274" s="13"/>
      <c r="D274" s="185" t="s">
        <v>137</v>
      </c>
      <c r="E274" s="13"/>
      <c r="F274" s="189" t="s">
        <v>622</v>
      </c>
      <c r="G274" s="13"/>
      <c r="H274" s="190">
        <v>158.095</v>
      </c>
      <c r="I274" s="191"/>
      <c r="J274" s="13"/>
      <c r="K274" s="13"/>
      <c r="L274" s="187"/>
      <c r="M274" s="192"/>
      <c r="N274" s="193"/>
      <c r="O274" s="193"/>
      <c r="P274" s="193"/>
      <c r="Q274" s="193"/>
      <c r="R274" s="193"/>
      <c r="S274" s="193"/>
      <c r="T274" s="19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88" t="s">
        <v>137</v>
      </c>
      <c r="AU274" s="188" t="s">
        <v>81</v>
      </c>
      <c r="AV274" s="13" t="s">
        <v>78</v>
      </c>
      <c r="AW274" s="13" t="s">
        <v>4</v>
      </c>
      <c r="AX274" s="13" t="s">
        <v>74</v>
      </c>
      <c r="AY274" s="188" t="s">
        <v>124</v>
      </c>
    </row>
    <row r="275" s="2" customFormat="1" ht="37.8" customHeight="1">
      <c r="A275" s="39"/>
      <c r="B275" s="166"/>
      <c r="C275" s="167" t="s">
        <v>623</v>
      </c>
      <c r="D275" s="167" t="s">
        <v>127</v>
      </c>
      <c r="E275" s="168" t="s">
        <v>608</v>
      </c>
      <c r="F275" s="169" t="s">
        <v>609</v>
      </c>
      <c r="G275" s="170" t="s">
        <v>575</v>
      </c>
      <c r="H275" s="171">
        <v>3.0110000000000001</v>
      </c>
      <c r="I275" s="172"/>
      <c r="J275" s="173">
        <f>ROUND(I275*H275,2)</f>
        <v>0</v>
      </c>
      <c r="K275" s="169" t="s">
        <v>130</v>
      </c>
      <c r="L275" s="40"/>
      <c r="M275" s="174" t="s">
        <v>3</v>
      </c>
      <c r="N275" s="175" t="s">
        <v>40</v>
      </c>
      <c r="O275" s="73"/>
      <c r="P275" s="176">
        <f>O275*H275</f>
        <v>0</v>
      </c>
      <c r="Q275" s="176">
        <v>0.037999999999999999</v>
      </c>
      <c r="R275" s="176">
        <f>Q275*H275</f>
        <v>0.11441800000000001</v>
      </c>
      <c r="S275" s="176">
        <v>0</v>
      </c>
      <c r="T275" s="177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178" t="s">
        <v>131</v>
      </c>
      <c r="AT275" s="178" t="s">
        <v>127</v>
      </c>
      <c r="AU275" s="178" t="s">
        <v>81</v>
      </c>
      <c r="AY275" s="20" t="s">
        <v>124</v>
      </c>
      <c r="BE275" s="179">
        <f>IF(N275="základní",J275,0)</f>
        <v>0</v>
      </c>
      <c r="BF275" s="179">
        <f>IF(N275="snížená",J275,0)</f>
        <v>0</v>
      </c>
      <c r="BG275" s="179">
        <f>IF(N275="zákl. přenesená",J275,0)</f>
        <v>0</v>
      </c>
      <c r="BH275" s="179">
        <f>IF(N275="sníž. přenesená",J275,0)</f>
        <v>0</v>
      </c>
      <c r="BI275" s="179">
        <f>IF(N275="nulová",J275,0)</f>
        <v>0</v>
      </c>
      <c r="BJ275" s="20" t="s">
        <v>74</v>
      </c>
      <c r="BK275" s="179">
        <f>ROUND(I275*H275,2)</f>
        <v>0</v>
      </c>
      <c r="BL275" s="20" t="s">
        <v>131</v>
      </c>
      <c r="BM275" s="178" t="s">
        <v>624</v>
      </c>
    </row>
    <row r="276" s="2" customFormat="1">
      <c r="A276" s="39"/>
      <c r="B276" s="40"/>
      <c r="C276" s="39"/>
      <c r="D276" s="180" t="s">
        <v>133</v>
      </c>
      <c r="E276" s="39"/>
      <c r="F276" s="181" t="s">
        <v>611</v>
      </c>
      <c r="G276" s="39"/>
      <c r="H276" s="39"/>
      <c r="I276" s="182"/>
      <c r="J276" s="39"/>
      <c r="K276" s="39"/>
      <c r="L276" s="40"/>
      <c r="M276" s="183"/>
      <c r="N276" s="184"/>
      <c r="O276" s="73"/>
      <c r="P276" s="73"/>
      <c r="Q276" s="73"/>
      <c r="R276" s="73"/>
      <c r="S276" s="73"/>
      <c r="T276" s="74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20" t="s">
        <v>133</v>
      </c>
      <c r="AU276" s="20" t="s">
        <v>81</v>
      </c>
    </row>
    <row r="277" s="13" customFormat="1">
      <c r="A277" s="13"/>
      <c r="B277" s="187"/>
      <c r="C277" s="13"/>
      <c r="D277" s="185" t="s">
        <v>137</v>
      </c>
      <c r="E277" s="188" t="s">
        <v>3</v>
      </c>
      <c r="F277" s="189" t="s">
        <v>625</v>
      </c>
      <c r="G277" s="13"/>
      <c r="H277" s="190">
        <v>3.0110000000000001</v>
      </c>
      <c r="I277" s="191"/>
      <c r="J277" s="13"/>
      <c r="K277" s="13"/>
      <c r="L277" s="187"/>
      <c r="M277" s="192"/>
      <c r="N277" s="193"/>
      <c r="O277" s="193"/>
      <c r="P277" s="193"/>
      <c r="Q277" s="193"/>
      <c r="R277" s="193"/>
      <c r="S277" s="193"/>
      <c r="T277" s="194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88" t="s">
        <v>137</v>
      </c>
      <c r="AU277" s="188" t="s">
        <v>81</v>
      </c>
      <c r="AV277" s="13" t="s">
        <v>78</v>
      </c>
      <c r="AW277" s="13" t="s">
        <v>31</v>
      </c>
      <c r="AX277" s="13" t="s">
        <v>74</v>
      </c>
      <c r="AY277" s="188" t="s">
        <v>124</v>
      </c>
    </row>
    <row r="278" s="12" customFormat="1" ht="22.8" customHeight="1">
      <c r="A278" s="12"/>
      <c r="B278" s="153"/>
      <c r="C278" s="12"/>
      <c r="D278" s="154" t="s">
        <v>68</v>
      </c>
      <c r="E278" s="164" t="s">
        <v>626</v>
      </c>
      <c r="F278" s="164" t="s">
        <v>627</v>
      </c>
      <c r="G278" s="12"/>
      <c r="H278" s="12"/>
      <c r="I278" s="156"/>
      <c r="J278" s="165">
        <f>BK278</f>
        <v>0</v>
      </c>
      <c r="K278" s="12"/>
      <c r="L278" s="153"/>
      <c r="M278" s="158"/>
      <c r="N278" s="159"/>
      <c r="O278" s="159"/>
      <c r="P278" s="160">
        <f>P279+SUM(P280:P289)+P316+P355</f>
        <v>0</v>
      </c>
      <c r="Q278" s="159"/>
      <c r="R278" s="160">
        <f>R279+SUM(R280:R289)+R316+R355</f>
        <v>5.0301842772110001</v>
      </c>
      <c r="S278" s="159"/>
      <c r="T278" s="161">
        <f>T279+SUM(T280:T289)+T316+T355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154" t="s">
        <v>78</v>
      </c>
      <c r="AT278" s="162" t="s">
        <v>68</v>
      </c>
      <c r="AU278" s="162" t="s">
        <v>74</v>
      </c>
      <c r="AY278" s="154" t="s">
        <v>124</v>
      </c>
      <c r="BK278" s="163">
        <f>BK279+SUM(BK280:BK289)+BK316+BK355</f>
        <v>0</v>
      </c>
    </row>
    <row r="279" s="2" customFormat="1" ht="49.05" customHeight="1">
      <c r="A279" s="39"/>
      <c r="B279" s="166"/>
      <c r="C279" s="167" t="s">
        <v>628</v>
      </c>
      <c r="D279" s="167" t="s">
        <v>127</v>
      </c>
      <c r="E279" s="168" t="s">
        <v>629</v>
      </c>
      <c r="F279" s="169" t="s">
        <v>630</v>
      </c>
      <c r="G279" s="170" t="s">
        <v>89</v>
      </c>
      <c r="H279" s="171">
        <v>14.068</v>
      </c>
      <c r="I279" s="172"/>
      <c r="J279" s="173">
        <f>ROUND(I279*H279,2)</f>
        <v>0</v>
      </c>
      <c r="K279" s="169" t="s">
        <v>130</v>
      </c>
      <c r="L279" s="40"/>
      <c r="M279" s="174" t="s">
        <v>3</v>
      </c>
      <c r="N279" s="175" t="s">
        <v>40</v>
      </c>
      <c r="O279" s="73"/>
      <c r="P279" s="176">
        <f>O279*H279</f>
        <v>0</v>
      </c>
      <c r="Q279" s="176">
        <v>0.016223999999999999</v>
      </c>
      <c r="R279" s="176">
        <f>Q279*H279</f>
        <v>0.22823923199999999</v>
      </c>
      <c r="S279" s="176">
        <v>0</v>
      </c>
      <c r="T279" s="177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178" t="s">
        <v>131</v>
      </c>
      <c r="AT279" s="178" t="s">
        <v>127</v>
      </c>
      <c r="AU279" s="178" t="s">
        <v>78</v>
      </c>
      <c r="AY279" s="20" t="s">
        <v>124</v>
      </c>
      <c r="BE279" s="179">
        <f>IF(N279="základní",J279,0)</f>
        <v>0</v>
      </c>
      <c r="BF279" s="179">
        <f>IF(N279="snížená",J279,0)</f>
        <v>0</v>
      </c>
      <c r="BG279" s="179">
        <f>IF(N279="zákl. přenesená",J279,0)</f>
        <v>0</v>
      </c>
      <c r="BH279" s="179">
        <f>IF(N279="sníž. přenesená",J279,0)</f>
        <v>0</v>
      </c>
      <c r="BI279" s="179">
        <f>IF(N279="nulová",J279,0)</f>
        <v>0</v>
      </c>
      <c r="BJ279" s="20" t="s">
        <v>74</v>
      </c>
      <c r="BK279" s="179">
        <f>ROUND(I279*H279,2)</f>
        <v>0</v>
      </c>
      <c r="BL279" s="20" t="s">
        <v>131</v>
      </c>
      <c r="BM279" s="178" t="s">
        <v>631</v>
      </c>
    </row>
    <row r="280" s="2" customFormat="1">
      <c r="A280" s="39"/>
      <c r="B280" s="40"/>
      <c r="C280" s="39"/>
      <c r="D280" s="180" t="s">
        <v>133</v>
      </c>
      <c r="E280" s="39"/>
      <c r="F280" s="181" t="s">
        <v>632</v>
      </c>
      <c r="G280" s="39"/>
      <c r="H280" s="39"/>
      <c r="I280" s="182"/>
      <c r="J280" s="39"/>
      <c r="K280" s="39"/>
      <c r="L280" s="40"/>
      <c r="M280" s="183"/>
      <c r="N280" s="184"/>
      <c r="O280" s="73"/>
      <c r="P280" s="73"/>
      <c r="Q280" s="73"/>
      <c r="R280" s="73"/>
      <c r="S280" s="73"/>
      <c r="T280" s="74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20" t="s">
        <v>133</v>
      </c>
      <c r="AU280" s="20" t="s">
        <v>78</v>
      </c>
    </row>
    <row r="281" s="15" customFormat="1">
      <c r="A281" s="15"/>
      <c r="B281" s="203"/>
      <c r="C281" s="15"/>
      <c r="D281" s="185" t="s">
        <v>137</v>
      </c>
      <c r="E281" s="204" t="s">
        <v>3</v>
      </c>
      <c r="F281" s="205" t="s">
        <v>633</v>
      </c>
      <c r="G281" s="15"/>
      <c r="H281" s="204" t="s">
        <v>3</v>
      </c>
      <c r="I281" s="206"/>
      <c r="J281" s="15"/>
      <c r="K281" s="15"/>
      <c r="L281" s="203"/>
      <c r="M281" s="207"/>
      <c r="N281" s="208"/>
      <c r="O281" s="208"/>
      <c r="P281" s="208"/>
      <c r="Q281" s="208"/>
      <c r="R281" s="208"/>
      <c r="S281" s="208"/>
      <c r="T281" s="209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04" t="s">
        <v>137</v>
      </c>
      <c r="AU281" s="204" t="s">
        <v>78</v>
      </c>
      <c r="AV281" s="15" t="s">
        <v>74</v>
      </c>
      <c r="AW281" s="15" t="s">
        <v>31</v>
      </c>
      <c r="AX281" s="15" t="s">
        <v>69</v>
      </c>
      <c r="AY281" s="204" t="s">
        <v>124</v>
      </c>
    </row>
    <row r="282" s="13" customFormat="1">
      <c r="A282" s="13"/>
      <c r="B282" s="187"/>
      <c r="C282" s="13"/>
      <c r="D282" s="185" t="s">
        <v>137</v>
      </c>
      <c r="E282" s="188" t="s">
        <v>3</v>
      </c>
      <c r="F282" s="189" t="s">
        <v>634</v>
      </c>
      <c r="G282" s="13"/>
      <c r="H282" s="190">
        <v>9.0790000000000006</v>
      </c>
      <c r="I282" s="191"/>
      <c r="J282" s="13"/>
      <c r="K282" s="13"/>
      <c r="L282" s="187"/>
      <c r="M282" s="192"/>
      <c r="N282" s="193"/>
      <c r="O282" s="193"/>
      <c r="P282" s="193"/>
      <c r="Q282" s="193"/>
      <c r="R282" s="193"/>
      <c r="S282" s="193"/>
      <c r="T282" s="19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88" t="s">
        <v>137</v>
      </c>
      <c r="AU282" s="188" t="s">
        <v>78</v>
      </c>
      <c r="AV282" s="13" t="s">
        <v>78</v>
      </c>
      <c r="AW282" s="13" t="s">
        <v>31</v>
      </c>
      <c r="AX282" s="13" t="s">
        <v>69</v>
      </c>
      <c r="AY282" s="188" t="s">
        <v>124</v>
      </c>
    </row>
    <row r="283" s="15" customFormat="1">
      <c r="A283" s="15"/>
      <c r="B283" s="203"/>
      <c r="C283" s="15"/>
      <c r="D283" s="185" t="s">
        <v>137</v>
      </c>
      <c r="E283" s="204" t="s">
        <v>3</v>
      </c>
      <c r="F283" s="205" t="s">
        <v>635</v>
      </c>
      <c r="G283" s="15"/>
      <c r="H283" s="204" t="s">
        <v>3</v>
      </c>
      <c r="I283" s="206"/>
      <c r="J283" s="15"/>
      <c r="K283" s="15"/>
      <c r="L283" s="203"/>
      <c r="M283" s="207"/>
      <c r="N283" s="208"/>
      <c r="O283" s="208"/>
      <c r="P283" s="208"/>
      <c r="Q283" s="208"/>
      <c r="R283" s="208"/>
      <c r="S283" s="208"/>
      <c r="T283" s="209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04" t="s">
        <v>137</v>
      </c>
      <c r="AU283" s="204" t="s">
        <v>78</v>
      </c>
      <c r="AV283" s="15" t="s">
        <v>74</v>
      </c>
      <c r="AW283" s="15" t="s">
        <v>31</v>
      </c>
      <c r="AX283" s="15" t="s">
        <v>69</v>
      </c>
      <c r="AY283" s="204" t="s">
        <v>124</v>
      </c>
    </row>
    <row r="284" s="13" customFormat="1">
      <c r="A284" s="13"/>
      <c r="B284" s="187"/>
      <c r="C284" s="13"/>
      <c r="D284" s="185" t="s">
        <v>137</v>
      </c>
      <c r="E284" s="188" t="s">
        <v>3</v>
      </c>
      <c r="F284" s="189" t="s">
        <v>636</v>
      </c>
      <c r="G284" s="13"/>
      <c r="H284" s="190">
        <v>2.7210000000000001</v>
      </c>
      <c r="I284" s="191"/>
      <c r="J284" s="13"/>
      <c r="K284" s="13"/>
      <c r="L284" s="187"/>
      <c r="M284" s="192"/>
      <c r="N284" s="193"/>
      <c r="O284" s="193"/>
      <c r="P284" s="193"/>
      <c r="Q284" s="193"/>
      <c r="R284" s="193"/>
      <c r="S284" s="193"/>
      <c r="T284" s="194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88" t="s">
        <v>137</v>
      </c>
      <c r="AU284" s="188" t="s">
        <v>78</v>
      </c>
      <c r="AV284" s="13" t="s">
        <v>78</v>
      </c>
      <c r="AW284" s="13" t="s">
        <v>31</v>
      </c>
      <c r="AX284" s="13" t="s">
        <v>69</v>
      </c>
      <c r="AY284" s="188" t="s">
        <v>124</v>
      </c>
    </row>
    <row r="285" s="13" customFormat="1">
      <c r="A285" s="13"/>
      <c r="B285" s="187"/>
      <c r="C285" s="13"/>
      <c r="D285" s="185" t="s">
        <v>137</v>
      </c>
      <c r="E285" s="188" t="s">
        <v>3</v>
      </c>
      <c r="F285" s="189" t="s">
        <v>637</v>
      </c>
      <c r="G285" s="13"/>
      <c r="H285" s="190">
        <v>2.2679999999999998</v>
      </c>
      <c r="I285" s="191"/>
      <c r="J285" s="13"/>
      <c r="K285" s="13"/>
      <c r="L285" s="187"/>
      <c r="M285" s="192"/>
      <c r="N285" s="193"/>
      <c r="O285" s="193"/>
      <c r="P285" s="193"/>
      <c r="Q285" s="193"/>
      <c r="R285" s="193"/>
      <c r="S285" s="193"/>
      <c r="T285" s="19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88" t="s">
        <v>137</v>
      </c>
      <c r="AU285" s="188" t="s">
        <v>78</v>
      </c>
      <c r="AV285" s="13" t="s">
        <v>78</v>
      </c>
      <c r="AW285" s="13" t="s">
        <v>31</v>
      </c>
      <c r="AX285" s="13" t="s">
        <v>69</v>
      </c>
      <c r="AY285" s="188" t="s">
        <v>124</v>
      </c>
    </row>
    <row r="286" s="14" customFormat="1">
      <c r="A286" s="14"/>
      <c r="B286" s="195"/>
      <c r="C286" s="14"/>
      <c r="D286" s="185" t="s">
        <v>137</v>
      </c>
      <c r="E286" s="196" t="s">
        <v>3</v>
      </c>
      <c r="F286" s="197" t="s">
        <v>156</v>
      </c>
      <c r="G286" s="14"/>
      <c r="H286" s="198">
        <v>14.068000000000001</v>
      </c>
      <c r="I286" s="199"/>
      <c r="J286" s="14"/>
      <c r="K286" s="14"/>
      <c r="L286" s="195"/>
      <c r="M286" s="200"/>
      <c r="N286" s="201"/>
      <c r="O286" s="201"/>
      <c r="P286" s="201"/>
      <c r="Q286" s="201"/>
      <c r="R286" s="201"/>
      <c r="S286" s="201"/>
      <c r="T286" s="202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196" t="s">
        <v>137</v>
      </c>
      <c r="AU286" s="196" t="s">
        <v>78</v>
      </c>
      <c r="AV286" s="14" t="s">
        <v>149</v>
      </c>
      <c r="AW286" s="14" t="s">
        <v>31</v>
      </c>
      <c r="AX286" s="14" t="s">
        <v>74</v>
      </c>
      <c r="AY286" s="196" t="s">
        <v>124</v>
      </c>
    </row>
    <row r="287" s="2" customFormat="1" ht="49.05" customHeight="1">
      <c r="A287" s="39"/>
      <c r="B287" s="166"/>
      <c r="C287" s="167" t="s">
        <v>638</v>
      </c>
      <c r="D287" s="167" t="s">
        <v>127</v>
      </c>
      <c r="E287" s="168" t="s">
        <v>639</v>
      </c>
      <c r="F287" s="169" t="s">
        <v>640</v>
      </c>
      <c r="G287" s="170" t="s">
        <v>260</v>
      </c>
      <c r="H287" s="171">
        <v>5.0300000000000002</v>
      </c>
      <c r="I287" s="172"/>
      <c r="J287" s="173">
        <f>ROUND(I287*H287,2)</f>
        <v>0</v>
      </c>
      <c r="K287" s="169" t="s">
        <v>130</v>
      </c>
      <c r="L287" s="40"/>
      <c r="M287" s="174" t="s">
        <v>3</v>
      </c>
      <c r="N287" s="175" t="s">
        <v>40</v>
      </c>
      <c r="O287" s="73"/>
      <c r="P287" s="176">
        <f>O287*H287</f>
        <v>0</v>
      </c>
      <c r="Q287" s="176">
        <v>0</v>
      </c>
      <c r="R287" s="176">
        <f>Q287*H287</f>
        <v>0</v>
      </c>
      <c r="S287" s="176">
        <v>0</v>
      </c>
      <c r="T287" s="177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178" t="s">
        <v>131</v>
      </c>
      <c r="AT287" s="178" t="s">
        <v>127</v>
      </c>
      <c r="AU287" s="178" t="s">
        <v>78</v>
      </c>
      <c r="AY287" s="20" t="s">
        <v>124</v>
      </c>
      <c r="BE287" s="179">
        <f>IF(N287="základní",J287,0)</f>
        <v>0</v>
      </c>
      <c r="BF287" s="179">
        <f>IF(N287="snížená",J287,0)</f>
        <v>0</v>
      </c>
      <c r="BG287" s="179">
        <f>IF(N287="zákl. přenesená",J287,0)</f>
        <v>0</v>
      </c>
      <c r="BH287" s="179">
        <f>IF(N287="sníž. přenesená",J287,0)</f>
        <v>0</v>
      </c>
      <c r="BI287" s="179">
        <f>IF(N287="nulová",J287,0)</f>
        <v>0</v>
      </c>
      <c r="BJ287" s="20" t="s">
        <v>74</v>
      </c>
      <c r="BK287" s="179">
        <f>ROUND(I287*H287,2)</f>
        <v>0</v>
      </c>
      <c r="BL287" s="20" t="s">
        <v>131</v>
      </c>
      <c r="BM287" s="178" t="s">
        <v>641</v>
      </c>
    </row>
    <row r="288" s="2" customFormat="1">
      <c r="A288" s="39"/>
      <c r="B288" s="40"/>
      <c r="C288" s="39"/>
      <c r="D288" s="180" t="s">
        <v>133</v>
      </c>
      <c r="E288" s="39"/>
      <c r="F288" s="181" t="s">
        <v>642</v>
      </c>
      <c r="G288" s="39"/>
      <c r="H288" s="39"/>
      <c r="I288" s="182"/>
      <c r="J288" s="39"/>
      <c r="K288" s="39"/>
      <c r="L288" s="40"/>
      <c r="M288" s="183"/>
      <c r="N288" s="184"/>
      <c r="O288" s="73"/>
      <c r="P288" s="73"/>
      <c r="Q288" s="73"/>
      <c r="R288" s="73"/>
      <c r="S288" s="73"/>
      <c r="T288" s="74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20" t="s">
        <v>133</v>
      </c>
      <c r="AU288" s="20" t="s">
        <v>78</v>
      </c>
    </row>
    <row r="289" s="12" customFormat="1" ht="20.88" customHeight="1">
      <c r="A289" s="12"/>
      <c r="B289" s="153"/>
      <c r="C289" s="12"/>
      <c r="D289" s="154" t="s">
        <v>68</v>
      </c>
      <c r="E289" s="164" t="s">
        <v>643</v>
      </c>
      <c r="F289" s="164" t="s">
        <v>644</v>
      </c>
      <c r="G289" s="12"/>
      <c r="H289" s="12"/>
      <c r="I289" s="156"/>
      <c r="J289" s="165">
        <f>BK289</f>
        <v>0</v>
      </c>
      <c r="K289" s="12"/>
      <c r="L289" s="153"/>
      <c r="M289" s="158"/>
      <c r="N289" s="159"/>
      <c r="O289" s="159"/>
      <c r="P289" s="160">
        <f>SUM(P290:P315)</f>
        <v>0</v>
      </c>
      <c r="Q289" s="159"/>
      <c r="R289" s="160">
        <f>SUM(R290:R315)</f>
        <v>0.37567260377700007</v>
      </c>
      <c r="S289" s="159"/>
      <c r="T289" s="161">
        <f>SUM(T290:T315)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154" t="s">
        <v>78</v>
      </c>
      <c r="AT289" s="162" t="s">
        <v>68</v>
      </c>
      <c r="AU289" s="162" t="s">
        <v>78</v>
      </c>
      <c r="AY289" s="154" t="s">
        <v>124</v>
      </c>
      <c r="BK289" s="163">
        <f>SUM(BK290:BK315)</f>
        <v>0</v>
      </c>
    </row>
    <row r="290" s="2" customFormat="1" ht="55.5" customHeight="1">
      <c r="A290" s="39"/>
      <c r="B290" s="166"/>
      <c r="C290" s="167" t="s">
        <v>645</v>
      </c>
      <c r="D290" s="167" t="s">
        <v>127</v>
      </c>
      <c r="E290" s="168" t="s">
        <v>646</v>
      </c>
      <c r="F290" s="169" t="s">
        <v>647</v>
      </c>
      <c r="G290" s="170" t="s">
        <v>140</v>
      </c>
      <c r="H290" s="171">
        <v>33.015999999999998</v>
      </c>
      <c r="I290" s="172"/>
      <c r="J290" s="173">
        <f>ROUND(I290*H290,2)</f>
        <v>0</v>
      </c>
      <c r="K290" s="169" t="s">
        <v>130</v>
      </c>
      <c r="L290" s="40"/>
      <c r="M290" s="174" t="s">
        <v>3</v>
      </c>
      <c r="N290" s="175" t="s">
        <v>40</v>
      </c>
      <c r="O290" s="73"/>
      <c r="P290" s="176">
        <f>O290*H290</f>
        <v>0</v>
      </c>
      <c r="Q290" s="176">
        <v>0</v>
      </c>
      <c r="R290" s="176">
        <f>Q290*H290</f>
        <v>0</v>
      </c>
      <c r="S290" s="176">
        <v>0</v>
      </c>
      <c r="T290" s="177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178" t="s">
        <v>131</v>
      </c>
      <c r="AT290" s="178" t="s">
        <v>127</v>
      </c>
      <c r="AU290" s="178" t="s">
        <v>81</v>
      </c>
      <c r="AY290" s="20" t="s">
        <v>124</v>
      </c>
      <c r="BE290" s="179">
        <f>IF(N290="základní",J290,0)</f>
        <v>0</v>
      </c>
      <c r="BF290" s="179">
        <f>IF(N290="snížená",J290,0)</f>
        <v>0</v>
      </c>
      <c r="BG290" s="179">
        <f>IF(N290="zákl. přenesená",J290,0)</f>
        <v>0</v>
      </c>
      <c r="BH290" s="179">
        <f>IF(N290="sníž. přenesená",J290,0)</f>
        <v>0</v>
      </c>
      <c r="BI290" s="179">
        <f>IF(N290="nulová",J290,0)</f>
        <v>0</v>
      </c>
      <c r="BJ290" s="20" t="s">
        <v>74</v>
      </c>
      <c r="BK290" s="179">
        <f>ROUND(I290*H290,2)</f>
        <v>0</v>
      </c>
      <c r="BL290" s="20" t="s">
        <v>131</v>
      </c>
      <c r="BM290" s="178" t="s">
        <v>648</v>
      </c>
    </row>
    <row r="291" s="2" customFormat="1">
      <c r="A291" s="39"/>
      <c r="B291" s="40"/>
      <c r="C291" s="39"/>
      <c r="D291" s="180" t="s">
        <v>133</v>
      </c>
      <c r="E291" s="39"/>
      <c r="F291" s="181" t="s">
        <v>649</v>
      </c>
      <c r="G291" s="39"/>
      <c r="H291" s="39"/>
      <c r="I291" s="182"/>
      <c r="J291" s="39"/>
      <c r="K291" s="39"/>
      <c r="L291" s="40"/>
      <c r="M291" s="183"/>
      <c r="N291" s="184"/>
      <c r="O291" s="73"/>
      <c r="P291" s="73"/>
      <c r="Q291" s="73"/>
      <c r="R291" s="73"/>
      <c r="S291" s="73"/>
      <c r="T291" s="74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20" t="s">
        <v>133</v>
      </c>
      <c r="AU291" s="20" t="s">
        <v>81</v>
      </c>
    </row>
    <row r="292" s="13" customFormat="1">
      <c r="A292" s="13"/>
      <c r="B292" s="187"/>
      <c r="C292" s="13"/>
      <c r="D292" s="185" t="s">
        <v>137</v>
      </c>
      <c r="E292" s="188" t="s">
        <v>3</v>
      </c>
      <c r="F292" s="189" t="s">
        <v>650</v>
      </c>
      <c r="G292" s="13"/>
      <c r="H292" s="190">
        <v>15.960000000000001</v>
      </c>
      <c r="I292" s="191"/>
      <c r="J292" s="13"/>
      <c r="K292" s="13"/>
      <c r="L292" s="187"/>
      <c r="M292" s="192"/>
      <c r="N292" s="193"/>
      <c r="O292" s="193"/>
      <c r="P292" s="193"/>
      <c r="Q292" s="193"/>
      <c r="R292" s="193"/>
      <c r="S292" s="193"/>
      <c r="T292" s="194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188" t="s">
        <v>137</v>
      </c>
      <c r="AU292" s="188" t="s">
        <v>81</v>
      </c>
      <c r="AV292" s="13" t="s">
        <v>78</v>
      </c>
      <c r="AW292" s="13" t="s">
        <v>31</v>
      </c>
      <c r="AX292" s="13" t="s">
        <v>69</v>
      </c>
      <c r="AY292" s="188" t="s">
        <v>124</v>
      </c>
    </row>
    <row r="293" s="13" customFormat="1">
      <c r="A293" s="13"/>
      <c r="B293" s="187"/>
      <c r="C293" s="13"/>
      <c r="D293" s="185" t="s">
        <v>137</v>
      </c>
      <c r="E293" s="188" t="s">
        <v>3</v>
      </c>
      <c r="F293" s="189" t="s">
        <v>651</v>
      </c>
      <c r="G293" s="13"/>
      <c r="H293" s="190">
        <v>17.056000000000001</v>
      </c>
      <c r="I293" s="191"/>
      <c r="J293" s="13"/>
      <c r="K293" s="13"/>
      <c r="L293" s="187"/>
      <c r="M293" s="192"/>
      <c r="N293" s="193"/>
      <c r="O293" s="193"/>
      <c r="P293" s="193"/>
      <c r="Q293" s="193"/>
      <c r="R293" s="193"/>
      <c r="S293" s="193"/>
      <c r="T293" s="19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188" t="s">
        <v>137</v>
      </c>
      <c r="AU293" s="188" t="s">
        <v>81</v>
      </c>
      <c r="AV293" s="13" t="s">
        <v>78</v>
      </c>
      <c r="AW293" s="13" t="s">
        <v>31</v>
      </c>
      <c r="AX293" s="13" t="s">
        <v>69</v>
      </c>
      <c r="AY293" s="188" t="s">
        <v>124</v>
      </c>
    </row>
    <row r="294" s="14" customFormat="1">
      <c r="A294" s="14"/>
      <c r="B294" s="195"/>
      <c r="C294" s="14"/>
      <c r="D294" s="185" t="s">
        <v>137</v>
      </c>
      <c r="E294" s="196" t="s">
        <v>3</v>
      </c>
      <c r="F294" s="197" t="s">
        <v>156</v>
      </c>
      <c r="G294" s="14"/>
      <c r="H294" s="198">
        <v>33.015999999999998</v>
      </c>
      <c r="I294" s="199"/>
      <c r="J294" s="14"/>
      <c r="K294" s="14"/>
      <c r="L294" s="195"/>
      <c r="M294" s="200"/>
      <c r="N294" s="201"/>
      <c r="O294" s="201"/>
      <c r="P294" s="201"/>
      <c r="Q294" s="201"/>
      <c r="R294" s="201"/>
      <c r="S294" s="201"/>
      <c r="T294" s="202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196" t="s">
        <v>137</v>
      </c>
      <c r="AU294" s="196" t="s">
        <v>81</v>
      </c>
      <c r="AV294" s="14" t="s">
        <v>149</v>
      </c>
      <c r="AW294" s="14" t="s">
        <v>31</v>
      </c>
      <c r="AX294" s="14" t="s">
        <v>74</v>
      </c>
      <c r="AY294" s="196" t="s">
        <v>124</v>
      </c>
    </row>
    <row r="295" s="2" customFormat="1" ht="21.75" customHeight="1">
      <c r="A295" s="39"/>
      <c r="B295" s="166"/>
      <c r="C295" s="215" t="s">
        <v>652</v>
      </c>
      <c r="D295" s="215" t="s">
        <v>427</v>
      </c>
      <c r="E295" s="216" t="s">
        <v>653</v>
      </c>
      <c r="F295" s="217" t="s">
        <v>654</v>
      </c>
      <c r="G295" s="218" t="s">
        <v>575</v>
      </c>
      <c r="H295" s="219">
        <v>0.34899999999999998</v>
      </c>
      <c r="I295" s="220"/>
      <c r="J295" s="221">
        <f>ROUND(I295*H295,2)</f>
        <v>0</v>
      </c>
      <c r="K295" s="217" t="s">
        <v>130</v>
      </c>
      <c r="L295" s="222"/>
      <c r="M295" s="223" t="s">
        <v>3</v>
      </c>
      <c r="N295" s="224" t="s">
        <v>40</v>
      </c>
      <c r="O295" s="73"/>
      <c r="P295" s="176">
        <f>O295*H295</f>
        <v>0</v>
      </c>
      <c r="Q295" s="176">
        <v>0.55000000000000004</v>
      </c>
      <c r="R295" s="176">
        <f>Q295*H295</f>
        <v>0.19195000000000001</v>
      </c>
      <c r="S295" s="176">
        <v>0</v>
      </c>
      <c r="T295" s="177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178" t="s">
        <v>430</v>
      </c>
      <c r="AT295" s="178" t="s">
        <v>427</v>
      </c>
      <c r="AU295" s="178" t="s">
        <v>81</v>
      </c>
      <c r="AY295" s="20" t="s">
        <v>124</v>
      </c>
      <c r="BE295" s="179">
        <f>IF(N295="základní",J295,0)</f>
        <v>0</v>
      </c>
      <c r="BF295" s="179">
        <f>IF(N295="snížená",J295,0)</f>
        <v>0</v>
      </c>
      <c r="BG295" s="179">
        <f>IF(N295="zákl. přenesená",J295,0)</f>
        <v>0</v>
      </c>
      <c r="BH295" s="179">
        <f>IF(N295="sníž. přenesená",J295,0)</f>
        <v>0</v>
      </c>
      <c r="BI295" s="179">
        <f>IF(N295="nulová",J295,0)</f>
        <v>0</v>
      </c>
      <c r="BJ295" s="20" t="s">
        <v>74</v>
      </c>
      <c r="BK295" s="179">
        <f>ROUND(I295*H295,2)</f>
        <v>0</v>
      </c>
      <c r="BL295" s="20" t="s">
        <v>131</v>
      </c>
      <c r="BM295" s="178" t="s">
        <v>655</v>
      </c>
    </row>
    <row r="296" s="13" customFormat="1">
      <c r="A296" s="13"/>
      <c r="B296" s="187"/>
      <c r="C296" s="13"/>
      <c r="D296" s="185" t="s">
        <v>137</v>
      </c>
      <c r="E296" s="188" t="s">
        <v>3</v>
      </c>
      <c r="F296" s="189" t="s">
        <v>656</v>
      </c>
      <c r="G296" s="13"/>
      <c r="H296" s="190">
        <v>0.153</v>
      </c>
      <c r="I296" s="191"/>
      <c r="J296" s="13"/>
      <c r="K296" s="13"/>
      <c r="L296" s="187"/>
      <c r="M296" s="192"/>
      <c r="N296" s="193"/>
      <c r="O296" s="193"/>
      <c r="P296" s="193"/>
      <c r="Q296" s="193"/>
      <c r="R296" s="193"/>
      <c r="S296" s="193"/>
      <c r="T296" s="194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88" t="s">
        <v>137</v>
      </c>
      <c r="AU296" s="188" t="s">
        <v>81</v>
      </c>
      <c r="AV296" s="13" t="s">
        <v>78</v>
      </c>
      <c r="AW296" s="13" t="s">
        <v>31</v>
      </c>
      <c r="AX296" s="13" t="s">
        <v>69</v>
      </c>
      <c r="AY296" s="188" t="s">
        <v>124</v>
      </c>
    </row>
    <row r="297" s="13" customFormat="1">
      <c r="A297" s="13"/>
      <c r="B297" s="187"/>
      <c r="C297" s="13"/>
      <c r="D297" s="185" t="s">
        <v>137</v>
      </c>
      <c r="E297" s="188" t="s">
        <v>3</v>
      </c>
      <c r="F297" s="189" t="s">
        <v>657</v>
      </c>
      <c r="G297" s="13"/>
      <c r="H297" s="190">
        <v>0.16400000000000001</v>
      </c>
      <c r="I297" s="191"/>
      <c r="J297" s="13"/>
      <c r="K297" s="13"/>
      <c r="L297" s="187"/>
      <c r="M297" s="192"/>
      <c r="N297" s="193"/>
      <c r="O297" s="193"/>
      <c r="P297" s="193"/>
      <c r="Q297" s="193"/>
      <c r="R297" s="193"/>
      <c r="S297" s="193"/>
      <c r="T297" s="194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188" t="s">
        <v>137</v>
      </c>
      <c r="AU297" s="188" t="s">
        <v>81</v>
      </c>
      <c r="AV297" s="13" t="s">
        <v>78</v>
      </c>
      <c r="AW297" s="13" t="s">
        <v>31</v>
      </c>
      <c r="AX297" s="13" t="s">
        <v>69</v>
      </c>
      <c r="AY297" s="188" t="s">
        <v>124</v>
      </c>
    </row>
    <row r="298" s="14" customFormat="1">
      <c r="A298" s="14"/>
      <c r="B298" s="195"/>
      <c r="C298" s="14"/>
      <c r="D298" s="185" t="s">
        <v>137</v>
      </c>
      <c r="E298" s="196" t="s">
        <v>3</v>
      </c>
      <c r="F298" s="197" t="s">
        <v>156</v>
      </c>
      <c r="G298" s="14"/>
      <c r="H298" s="198">
        <v>0.317</v>
      </c>
      <c r="I298" s="199"/>
      <c r="J298" s="14"/>
      <c r="K298" s="14"/>
      <c r="L298" s="195"/>
      <c r="M298" s="200"/>
      <c r="N298" s="201"/>
      <c r="O298" s="201"/>
      <c r="P298" s="201"/>
      <c r="Q298" s="201"/>
      <c r="R298" s="201"/>
      <c r="S298" s="201"/>
      <c r="T298" s="202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196" t="s">
        <v>137</v>
      </c>
      <c r="AU298" s="196" t="s">
        <v>81</v>
      </c>
      <c r="AV298" s="14" t="s">
        <v>149</v>
      </c>
      <c r="AW298" s="14" t="s">
        <v>31</v>
      </c>
      <c r="AX298" s="14" t="s">
        <v>74</v>
      </c>
      <c r="AY298" s="196" t="s">
        <v>124</v>
      </c>
    </row>
    <row r="299" s="13" customFormat="1">
      <c r="A299" s="13"/>
      <c r="B299" s="187"/>
      <c r="C299" s="13"/>
      <c r="D299" s="185" t="s">
        <v>137</v>
      </c>
      <c r="E299" s="13"/>
      <c r="F299" s="189" t="s">
        <v>658</v>
      </c>
      <c r="G299" s="13"/>
      <c r="H299" s="190">
        <v>0.34899999999999998</v>
      </c>
      <c r="I299" s="191"/>
      <c r="J299" s="13"/>
      <c r="K299" s="13"/>
      <c r="L299" s="187"/>
      <c r="M299" s="192"/>
      <c r="N299" s="193"/>
      <c r="O299" s="193"/>
      <c r="P299" s="193"/>
      <c r="Q299" s="193"/>
      <c r="R299" s="193"/>
      <c r="S299" s="193"/>
      <c r="T299" s="19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188" t="s">
        <v>137</v>
      </c>
      <c r="AU299" s="188" t="s">
        <v>81</v>
      </c>
      <c r="AV299" s="13" t="s">
        <v>78</v>
      </c>
      <c r="AW299" s="13" t="s">
        <v>4</v>
      </c>
      <c r="AX299" s="13" t="s">
        <v>74</v>
      </c>
      <c r="AY299" s="188" t="s">
        <v>124</v>
      </c>
    </row>
    <row r="300" s="2" customFormat="1" ht="62.7" customHeight="1">
      <c r="A300" s="39"/>
      <c r="B300" s="166"/>
      <c r="C300" s="167" t="s">
        <v>659</v>
      </c>
      <c r="D300" s="167" t="s">
        <v>127</v>
      </c>
      <c r="E300" s="168" t="s">
        <v>660</v>
      </c>
      <c r="F300" s="169" t="s">
        <v>661</v>
      </c>
      <c r="G300" s="170" t="s">
        <v>140</v>
      </c>
      <c r="H300" s="171">
        <v>11.1</v>
      </c>
      <c r="I300" s="172"/>
      <c r="J300" s="173">
        <f>ROUND(I300*H300,2)</f>
        <v>0</v>
      </c>
      <c r="K300" s="169" t="s">
        <v>130</v>
      </c>
      <c r="L300" s="40"/>
      <c r="M300" s="174" t="s">
        <v>3</v>
      </c>
      <c r="N300" s="175" t="s">
        <v>40</v>
      </c>
      <c r="O300" s="73"/>
      <c r="P300" s="176">
        <f>O300*H300</f>
        <v>0</v>
      </c>
      <c r="Q300" s="176">
        <v>0</v>
      </c>
      <c r="R300" s="176">
        <f>Q300*H300</f>
        <v>0</v>
      </c>
      <c r="S300" s="176">
        <v>0</v>
      </c>
      <c r="T300" s="177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178" t="s">
        <v>131</v>
      </c>
      <c r="AT300" s="178" t="s">
        <v>127</v>
      </c>
      <c r="AU300" s="178" t="s">
        <v>81</v>
      </c>
      <c r="AY300" s="20" t="s">
        <v>124</v>
      </c>
      <c r="BE300" s="179">
        <f>IF(N300="základní",J300,0)</f>
        <v>0</v>
      </c>
      <c r="BF300" s="179">
        <f>IF(N300="snížená",J300,0)</f>
        <v>0</v>
      </c>
      <c r="BG300" s="179">
        <f>IF(N300="zákl. přenesená",J300,0)</f>
        <v>0</v>
      </c>
      <c r="BH300" s="179">
        <f>IF(N300="sníž. přenesená",J300,0)</f>
        <v>0</v>
      </c>
      <c r="BI300" s="179">
        <f>IF(N300="nulová",J300,0)</f>
        <v>0</v>
      </c>
      <c r="BJ300" s="20" t="s">
        <v>74</v>
      </c>
      <c r="BK300" s="179">
        <f>ROUND(I300*H300,2)</f>
        <v>0</v>
      </c>
      <c r="BL300" s="20" t="s">
        <v>131</v>
      </c>
      <c r="BM300" s="178" t="s">
        <v>662</v>
      </c>
    </row>
    <row r="301" s="2" customFormat="1">
      <c r="A301" s="39"/>
      <c r="B301" s="40"/>
      <c r="C301" s="39"/>
      <c r="D301" s="180" t="s">
        <v>133</v>
      </c>
      <c r="E301" s="39"/>
      <c r="F301" s="181" t="s">
        <v>663</v>
      </c>
      <c r="G301" s="39"/>
      <c r="H301" s="39"/>
      <c r="I301" s="182"/>
      <c r="J301" s="39"/>
      <c r="K301" s="39"/>
      <c r="L301" s="40"/>
      <c r="M301" s="183"/>
      <c r="N301" s="184"/>
      <c r="O301" s="73"/>
      <c r="P301" s="73"/>
      <c r="Q301" s="73"/>
      <c r="R301" s="73"/>
      <c r="S301" s="73"/>
      <c r="T301" s="74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20" t="s">
        <v>133</v>
      </c>
      <c r="AU301" s="20" t="s">
        <v>81</v>
      </c>
    </row>
    <row r="302" s="13" customFormat="1">
      <c r="A302" s="13"/>
      <c r="B302" s="187"/>
      <c r="C302" s="13"/>
      <c r="D302" s="185" t="s">
        <v>137</v>
      </c>
      <c r="E302" s="188" t="s">
        <v>3</v>
      </c>
      <c r="F302" s="189" t="s">
        <v>664</v>
      </c>
      <c r="G302" s="13"/>
      <c r="H302" s="190">
        <v>11.1</v>
      </c>
      <c r="I302" s="191"/>
      <c r="J302" s="13"/>
      <c r="K302" s="13"/>
      <c r="L302" s="187"/>
      <c r="M302" s="192"/>
      <c r="N302" s="193"/>
      <c r="O302" s="193"/>
      <c r="P302" s="193"/>
      <c r="Q302" s="193"/>
      <c r="R302" s="193"/>
      <c r="S302" s="193"/>
      <c r="T302" s="19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188" t="s">
        <v>137</v>
      </c>
      <c r="AU302" s="188" t="s">
        <v>81</v>
      </c>
      <c r="AV302" s="13" t="s">
        <v>78</v>
      </c>
      <c r="AW302" s="13" t="s">
        <v>31</v>
      </c>
      <c r="AX302" s="13" t="s">
        <v>74</v>
      </c>
      <c r="AY302" s="188" t="s">
        <v>124</v>
      </c>
    </row>
    <row r="303" s="2" customFormat="1" ht="21.75" customHeight="1">
      <c r="A303" s="39"/>
      <c r="B303" s="166"/>
      <c r="C303" s="215" t="s">
        <v>665</v>
      </c>
      <c r="D303" s="215" t="s">
        <v>427</v>
      </c>
      <c r="E303" s="216" t="s">
        <v>666</v>
      </c>
      <c r="F303" s="217" t="s">
        <v>667</v>
      </c>
      <c r="G303" s="218" t="s">
        <v>575</v>
      </c>
      <c r="H303" s="219">
        <v>0.27400000000000002</v>
      </c>
      <c r="I303" s="220"/>
      <c r="J303" s="221">
        <f>ROUND(I303*H303,2)</f>
        <v>0</v>
      </c>
      <c r="K303" s="217" t="s">
        <v>130</v>
      </c>
      <c r="L303" s="222"/>
      <c r="M303" s="223" t="s">
        <v>3</v>
      </c>
      <c r="N303" s="224" t="s">
        <v>40</v>
      </c>
      <c r="O303" s="73"/>
      <c r="P303" s="176">
        <f>O303*H303</f>
        <v>0</v>
      </c>
      <c r="Q303" s="176">
        <v>0.55000000000000004</v>
      </c>
      <c r="R303" s="176">
        <f>Q303*H303</f>
        <v>0.15070000000000003</v>
      </c>
      <c r="S303" s="176">
        <v>0</v>
      </c>
      <c r="T303" s="177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178" t="s">
        <v>430</v>
      </c>
      <c r="AT303" s="178" t="s">
        <v>427</v>
      </c>
      <c r="AU303" s="178" t="s">
        <v>81</v>
      </c>
      <c r="AY303" s="20" t="s">
        <v>124</v>
      </c>
      <c r="BE303" s="179">
        <f>IF(N303="základní",J303,0)</f>
        <v>0</v>
      </c>
      <c r="BF303" s="179">
        <f>IF(N303="snížená",J303,0)</f>
        <v>0</v>
      </c>
      <c r="BG303" s="179">
        <f>IF(N303="zákl. přenesená",J303,0)</f>
        <v>0</v>
      </c>
      <c r="BH303" s="179">
        <f>IF(N303="sníž. přenesená",J303,0)</f>
        <v>0</v>
      </c>
      <c r="BI303" s="179">
        <f>IF(N303="nulová",J303,0)</f>
        <v>0</v>
      </c>
      <c r="BJ303" s="20" t="s">
        <v>74</v>
      </c>
      <c r="BK303" s="179">
        <f>ROUND(I303*H303,2)</f>
        <v>0</v>
      </c>
      <c r="BL303" s="20" t="s">
        <v>131</v>
      </c>
      <c r="BM303" s="178" t="s">
        <v>668</v>
      </c>
    </row>
    <row r="304" s="13" customFormat="1">
      <c r="A304" s="13"/>
      <c r="B304" s="187"/>
      <c r="C304" s="13"/>
      <c r="D304" s="185" t="s">
        <v>137</v>
      </c>
      <c r="E304" s="188" t="s">
        <v>3</v>
      </c>
      <c r="F304" s="189" t="s">
        <v>669</v>
      </c>
      <c r="G304" s="13"/>
      <c r="H304" s="190">
        <v>0.249</v>
      </c>
      <c r="I304" s="191"/>
      <c r="J304" s="13"/>
      <c r="K304" s="13"/>
      <c r="L304" s="187"/>
      <c r="M304" s="192"/>
      <c r="N304" s="193"/>
      <c r="O304" s="193"/>
      <c r="P304" s="193"/>
      <c r="Q304" s="193"/>
      <c r="R304" s="193"/>
      <c r="S304" s="193"/>
      <c r="T304" s="194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188" t="s">
        <v>137</v>
      </c>
      <c r="AU304" s="188" t="s">
        <v>81</v>
      </c>
      <c r="AV304" s="13" t="s">
        <v>78</v>
      </c>
      <c r="AW304" s="13" t="s">
        <v>31</v>
      </c>
      <c r="AX304" s="13" t="s">
        <v>74</v>
      </c>
      <c r="AY304" s="188" t="s">
        <v>124</v>
      </c>
    </row>
    <row r="305" s="13" customFormat="1">
      <c r="A305" s="13"/>
      <c r="B305" s="187"/>
      <c r="C305" s="13"/>
      <c r="D305" s="185" t="s">
        <v>137</v>
      </c>
      <c r="E305" s="13"/>
      <c r="F305" s="189" t="s">
        <v>670</v>
      </c>
      <c r="G305" s="13"/>
      <c r="H305" s="190">
        <v>0.27400000000000002</v>
      </c>
      <c r="I305" s="191"/>
      <c r="J305" s="13"/>
      <c r="K305" s="13"/>
      <c r="L305" s="187"/>
      <c r="M305" s="192"/>
      <c r="N305" s="193"/>
      <c r="O305" s="193"/>
      <c r="P305" s="193"/>
      <c r="Q305" s="193"/>
      <c r="R305" s="193"/>
      <c r="S305" s="193"/>
      <c r="T305" s="194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188" t="s">
        <v>137</v>
      </c>
      <c r="AU305" s="188" t="s">
        <v>81</v>
      </c>
      <c r="AV305" s="13" t="s">
        <v>78</v>
      </c>
      <c r="AW305" s="13" t="s">
        <v>4</v>
      </c>
      <c r="AX305" s="13" t="s">
        <v>74</v>
      </c>
      <c r="AY305" s="188" t="s">
        <v>124</v>
      </c>
    </row>
    <row r="306" s="2" customFormat="1" ht="37.8" customHeight="1">
      <c r="A306" s="39"/>
      <c r="B306" s="166"/>
      <c r="C306" s="167" t="s">
        <v>671</v>
      </c>
      <c r="D306" s="167" t="s">
        <v>127</v>
      </c>
      <c r="E306" s="168" t="s">
        <v>672</v>
      </c>
      <c r="F306" s="169" t="s">
        <v>673</v>
      </c>
      <c r="G306" s="170" t="s">
        <v>575</v>
      </c>
      <c r="H306" s="171">
        <v>0.623</v>
      </c>
      <c r="I306" s="172"/>
      <c r="J306" s="173">
        <f>ROUND(I306*H306,2)</f>
        <v>0</v>
      </c>
      <c r="K306" s="169" t="s">
        <v>130</v>
      </c>
      <c r="L306" s="40"/>
      <c r="M306" s="174" t="s">
        <v>3</v>
      </c>
      <c r="N306" s="175" t="s">
        <v>40</v>
      </c>
      <c r="O306" s="73"/>
      <c r="P306" s="176">
        <f>O306*H306</f>
        <v>0</v>
      </c>
      <c r="Q306" s="176">
        <v>0.022837798999999999</v>
      </c>
      <c r="R306" s="176">
        <f>Q306*H306</f>
        <v>0.014227948777</v>
      </c>
      <c r="S306" s="176">
        <v>0</v>
      </c>
      <c r="T306" s="177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178" t="s">
        <v>131</v>
      </c>
      <c r="AT306" s="178" t="s">
        <v>127</v>
      </c>
      <c r="AU306" s="178" t="s">
        <v>81</v>
      </c>
      <c r="AY306" s="20" t="s">
        <v>124</v>
      </c>
      <c r="BE306" s="179">
        <f>IF(N306="základní",J306,0)</f>
        <v>0</v>
      </c>
      <c r="BF306" s="179">
        <f>IF(N306="snížená",J306,0)</f>
        <v>0</v>
      </c>
      <c r="BG306" s="179">
        <f>IF(N306="zákl. přenesená",J306,0)</f>
        <v>0</v>
      </c>
      <c r="BH306" s="179">
        <f>IF(N306="sníž. přenesená",J306,0)</f>
        <v>0</v>
      </c>
      <c r="BI306" s="179">
        <f>IF(N306="nulová",J306,0)</f>
        <v>0</v>
      </c>
      <c r="BJ306" s="20" t="s">
        <v>74</v>
      </c>
      <c r="BK306" s="179">
        <f>ROUND(I306*H306,2)</f>
        <v>0</v>
      </c>
      <c r="BL306" s="20" t="s">
        <v>131</v>
      </c>
      <c r="BM306" s="178" t="s">
        <v>674</v>
      </c>
    </row>
    <row r="307" s="2" customFormat="1">
      <c r="A307" s="39"/>
      <c r="B307" s="40"/>
      <c r="C307" s="39"/>
      <c r="D307" s="180" t="s">
        <v>133</v>
      </c>
      <c r="E307" s="39"/>
      <c r="F307" s="181" t="s">
        <v>675</v>
      </c>
      <c r="G307" s="39"/>
      <c r="H307" s="39"/>
      <c r="I307" s="182"/>
      <c r="J307" s="39"/>
      <c r="K307" s="39"/>
      <c r="L307" s="40"/>
      <c r="M307" s="183"/>
      <c r="N307" s="184"/>
      <c r="O307" s="73"/>
      <c r="P307" s="73"/>
      <c r="Q307" s="73"/>
      <c r="R307" s="73"/>
      <c r="S307" s="73"/>
      <c r="T307" s="74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20" t="s">
        <v>133</v>
      </c>
      <c r="AU307" s="20" t="s">
        <v>81</v>
      </c>
    </row>
    <row r="308" s="13" customFormat="1">
      <c r="A308" s="13"/>
      <c r="B308" s="187"/>
      <c r="C308" s="13"/>
      <c r="D308" s="185" t="s">
        <v>137</v>
      </c>
      <c r="E308" s="188" t="s">
        <v>3</v>
      </c>
      <c r="F308" s="189" t="s">
        <v>676</v>
      </c>
      <c r="G308" s="13"/>
      <c r="H308" s="190">
        <v>0.623</v>
      </c>
      <c r="I308" s="191"/>
      <c r="J308" s="13"/>
      <c r="K308" s="13"/>
      <c r="L308" s="187"/>
      <c r="M308" s="192"/>
      <c r="N308" s="193"/>
      <c r="O308" s="193"/>
      <c r="P308" s="193"/>
      <c r="Q308" s="193"/>
      <c r="R308" s="193"/>
      <c r="S308" s="193"/>
      <c r="T308" s="19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88" t="s">
        <v>137</v>
      </c>
      <c r="AU308" s="188" t="s">
        <v>81</v>
      </c>
      <c r="AV308" s="13" t="s">
        <v>78</v>
      </c>
      <c r="AW308" s="13" t="s">
        <v>31</v>
      </c>
      <c r="AX308" s="13" t="s">
        <v>74</v>
      </c>
      <c r="AY308" s="188" t="s">
        <v>124</v>
      </c>
    </row>
    <row r="309" s="2" customFormat="1" ht="21.75" customHeight="1">
      <c r="A309" s="39"/>
      <c r="B309" s="166"/>
      <c r="C309" s="215" t="s">
        <v>677</v>
      </c>
      <c r="D309" s="215" t="s">
        <v>427</v>
      </c>
      <c r="E309" s="216" t="s">
        <v>678</v>
      </c>
      <c r="F309" s="217" t="s">
        <v>679</v>
      </c>
      <c r="G309" s="218" t="s">
        <v>180</v>
      </c>
      <c r="H309" s="219">
        <v>30</v>
      </c>
      <c r="I309" s="220"/>
      <c r="J309" s="221">
        <f>ROUND(I309*H309,2)</f>
        <v>0</v>
      </c>
      <c r="K309" s="217" t="s">
        <v>130</v>
      </c>
      <c r="L309" s="222"/>
      <c r="M309" s="223" t="s">
        <v>3</v>
      </c>
      <c r="N309" s="224" t="s">
        <v>40</v>
      </c>
      <c r="O309" s="73"/>
      <c r="P309" s="176">
        <f>O309*H309</f>
        <v>0</v>
      </c>
      <c r="Q309" s="176">
        <v>0.00048000000000000001</v>
      </c>
      <c r="R309" s="176">
        <f>Q309*H309</f>
        <v>0.0144</v>
      </c>
      <c r="S309" s="176">
        <v>0</v>
      </c>
      <c r="T309" s="177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178" t="s">
        <v>430</v>
      </c>
      <c r="AT309" s="178" t="s">
        <v>427</v>
      </c>
      <c r="AU309" s="178" t="s">
        <v>81</v>
      </c>
      <c r="AY309" s="20" t="s">
        <v>124</v>
      </c>
      <c r="BE309" s="179">
        <f>IF(N309="základní",J309,0)</f>
        <v>0</v>
      </c>
      <c r="BF309" s="179">
        <f>IF(N309="snížená",J309,0)</f>
        <v>0</v>
      </c>
      <c r="BG309" s="179">
        <f>IF(N309="zákl. přenesená",J309,0)</f>
        <v>0</v>
      </c>
      <c r="BH309" s="179">
        <f>IF(N309="sníž. přenesená",J309,0)</f>
        <v>0</v>
      </c>
      <c r="BI309" s="179">
        <f>IF(N309="nulová",J309,0)</f>
        <v>0</v>
      </c>
      <c r="BJ309" s="20" t="s">
        <v>74</v>
      </c>
      <c r="BK309" s="179">
        <f>ROUND(I309*H309,2)</f>
        <v>0</v>
      </c>
      <c r="BL309" s="20" t="s">
        <v>131</v>
      </c>
      <c r="BM309" s="178" t="s">
        <v>680</v>
      </c>
    </row>
    <row r="310" s="2" customFormat="1" ht="37.8" customHeight="1">
      <c r="A310" s="39"/>
      <c r="B310" s="166"/>
      <c r="C310" s="167" t="s">
        <v>681</v>
      </c>
      <c r="D310" s="167" t="s">
        <v>127</v>
      </c>
      <c r="E310" s="168" t="s">
        <v>682</v>
      </c>
      <c r="F310" s="169" t="s">
        <v>683</v>
      </c>
      <c r="G310" s="170" t="s">
        <v>575</v>
      </c>
      <c r="H310" s="171">
        <v>3.617</v>
      </c>
      <c r="I310" s="172"/>
      <c r="J310" s="173">
        <f>ROUND(I310*H310,2)</f>
        <v>0</v>
      </c>
      <c r="K310" s="169" t="s">
        <v>130</v>
      </c>
      <c r="L310" s="40"/>
      <c r="M310" s="174" t="s">
        <v>3</v>
      </c>
      <c r="N310" s="175" t="s">
        <v>40</v>
      </c>
      <c r="O310" s="73"/>
      <c r="P310" s="176">
        <f>O310*H310</f>
        <v>0</v>
      </c>
      <c r="Q310" s="176">
        <v>0.0012149999999999999</v>
      </c>
      <c r="R310" s="176">
        <f>Q310*H310</f>
        <v>0.0043946549999999999</v>
      </c>
      <c r="S310" s="176">
        <v>0</v>
      </c>
      <c r="T310" s="177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178" t="s">
        <v>131</v>
      </c>
      <c r="AT310" s="178" t="s">
        <v>127</v>
      </c>
      <c r="AU310" s="178" t="s">
        <v>81</v>
      </c>
      <c r="AY310" s="20" t="s">
        <v>124</v>
      </c>
      <c r="BE310" s="179">
        <f>IF(N310="základní",J310,0)</f>
        <v>0</v>
      </c>
      <c r="BF310" s="179">
        <f>IF(N310="snížená",J310,0)</f>
        <v>0</v>
      </c>
      <c r="BG310" s="179">
        <f>IF(N310="zákl. přenesená",J310,0)</f>
        <v>0</v>
      </c>
      <c r="BH310" s="179">
        <f>IF(N310="sníž. přenesená",J310,0)</f>
        <v>0</v>
      </c>
      <c r="BI310" s="179">
        <f>IF(N310="nulová",J310,0)</f>
        <v>0</v>
      </c>
      <c r="BJ310" s="20" t="s">
        <v>74</v>
      </c>
      <c r="BK310" s="179">
        <f>ROUND(I310*H310,2)</f>
        <v>0</v>
      </c>
      <c r="BL310" s="20" t="s">
        <v>131</v>
      </c>
      <c r="BM310" s="178" t="s">
        <v>684</v>
      </c>
    </row>
    <row r="311" s="2" customFormat="1">
      <c r="A311" s="39"/>
      <c r="B311" s="40"/>
      <c r="C311" s="39"/>
      <c r="D311" s="180" t="s">
        <v>133</v>
      </c>
      <c r="E311" s="39"/>
      <c r="F311" s="181" t="s">
        <v>685</v>
      </c>
      <c r="G311" s="39"/>
      <c r="H311" s="39"/>
      <c r="I311" s="182"/>
      <c r="J311" s="39"/>
      <c r="K311" s="39"/>
      <c r="L311" s="40"/>
      <c r="M311" s="183"/>
      <c r="N311" s="184"/>
      <c r="O311" s="73"/>
      <c r="P311" s="73"/>
      <c r="Q311" s="73"/>
      <c r="R311" s="73"/>
      <c r="S311" s="73"/>
      <c r="T311" s="74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20" t="s">
        <v>133</v>
      </c>
      <c r="AU311" s="20" t="s">
        <v>81</v>
      </c>
    </row>
    <row r="312" s="13" customFormat="1">
      <c r="A312" s="13"/>
      <c r="B312" s="187"/>
      <c r="C312" s="13"/>
      <c r="D312" s="185" t="s">
        <v>137</v>
      </c>
      <c r="E312" s="188" t="s">
        <v>3</v>
      </c>
      <c r="F312" s="189" t="s">
        <v>686</v>
      </c>
      <c r="G312" s="13"/>
      <c r="H312" s="190">
        <v>0.623</v>
      </c>
      <c r="I312" s="191"/>
      <c r="J312" s="13"/>
      <c r="K312" s="13"/>
      <c r="L312" s="187"/>
      <c r="M312" s="192"/>
      <c r="N312" s="193"/>
      <c r="O312" s="193"/>
      <c r="P312" s="193"/>
      <c r="Q312" s="193"/>
      <c r="R312" s="193"/>
      <c r="S312" s="193"/>
      <c r="T312" s="194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188" t="s">
        <v>137</v>
      </c>
      <c r="AU312" s="188" t="s">
        <v>81</v>
      </c>
      <c r="AV312" s="13" t="s">
        <v>78</v>
      </c>
      <c r="AW312" s="13" t="s">
        <v>31</v>
      </c>
      <c r="AX312" s="13" t="s">
        <v>69</v>
      </c>
      <c r="AY312" s="188" t="s">
        <v>124</v>
      </c>
    </row>
    <row r="313" s="13" customFormat="1">
      <c r="A313" s="13"/>
      <c r="B313" s="187"/>
      <c r="C313" s="13"/>
      <c r="D313" s="185" t="s">
        <v>137</v>
      </c>
      <c r="E313" s="188" t="s">
        <v>3</v>
      </c>
      <c r="F313" s="189" t="s">
        <v>687</v>
      </c>
      <c r="G313" s="13"/>
      <c r="H313" s="190">
        <v>2.9940000000000002</v>
      </c>
      <c r="I313" s="191"/>
      <c r="J313" s="13"/>
      <c r="K313" s="13"/>
      <c r="L313" s="187"/>
      <c r="M313" s="192"/>
      <c r="N313" s="193"/>
      <c r="O313" s="193"/>
      <c r="P313" s="193"/>
      <c r="Q313" s="193"/>
      <c r="R313" s="193"/>
      <c r="S313" s="193"/>
      <c r="T313" s="194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188" t="s">
        <v>137</v>
      </c>
      <c r="AU313" s="188" t="s">
        <v>81</v>
      </c>
      <c r="AV313" s="13" t="s">
        <v>78</v>
      </c>
      <c r="AW313" s="13" t="s">
        <v>31</v>
      </c>
      <c r="AX313" s="13" t="s">
        <v>69</v>
      </c>
      <c r="AY313" s="188" t="s">
        <v>124</v>
      </c>
    </row>
    <row r="314" s="14" customFormat="1">
      <c r="A314" s="14"/>
      <c r="B314" s="195"/>
      <c r="C314" s="14"/>
      <c r="D314" s="185" t="s">
        <v>137</v>
      </c>
      <c r="E314" s="196" t="s">
        <v>3</v>
      </c>
      <c r="F314" s="197" t="s">
        <v>156</v>
      </c>
      <c r="G314" s="14"/>
      <c r="H314" s="198">
        <v>3.617</v>
      </c>
      <c r="I314" s="199"/>
      <c r="J314" s="14"/>
      <c r="K314" s="14"/>
      <c r="L314" s="195"/>
      <c r="M314" s="200"/>
      <c r="N314" s="201"/>
      <c r="O314" s="201"/>
      <c r="P314" s="201"/>
      <c r="Q314" s="201"/>
      <c r="R314" s="201"/>
      <c r="S314" s="201"/>
      <c r="T314" s="202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196" t="s">
        <v>137</v>
      </c>
      <c r="AU314" s="196" t="s">
        <v>81</v>
      </c>
      <c r="AV314" s="14" t="s">
        <v>149</v>
      </c>
      <c r="AW314" s="14" t="s">
        <v>31</v>
      </c>
      <c r="AX314" s="14" t="s">
        <v>74</v>
      </c>
      <c r="AY314" s="196" t="s">
        <v>124</v>
      </c>
    </row>
    <row r="315" s="2" customFormat="1" ht="24.15" customHeight="1">
      <c r="A315" s="39"/>
      <c r="B315" s="166"/>
      <c r="C315" s="167" t="s">
        <v>688</v>
      </c>
      <c r="D315" s="167" t="s">
        <v>127</v>
      </c>
      <c r="E315" s="168" t="s">
        <v>689</v>
      </c>
      <c r="F315" s="169" t="s">
        <v>690</v>
      </c>
      <c r="G315" s="170" t="s">
        <v>691</v>
      </c>
      <c r="H315" s="171">
        <v>4.5339999999999998</v>
      </c>
      <c r="I315" s="172"/>
      <c r="J315" s="173">
        <f>ROUND(I315*H315,2)</f>
        <v>0</v>
      </c>
      <c r="K315" s="169" t="s">
        <v>196</v>
      </c>
      <c r="L315" s="40"/>
      <c r="M315" s="174" t="s">
        <v>3</v>
      </c>
      <c r="N315" s="175" t="s">
        <v>40</v>
      </c>
      <c r="O315" s="73"/>
      <c r="P315" s="176">
        <f>O315*H315</f>
        <v>0</v>
      </c>
      <c r="Q315" s="176">
        <v>0</v>
      </c>
      <c r="R315" s="176">
        <f>Q315*H315</f>
        <v>0</v>
      </c>
      <c r="S315" s="176">
        <v>0</v>
      </c>
      <c r="T315" s="177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178" t="s">
        <v>131</v>
      </c>
      <c r="AT315" s="178" t="s">
        <v>127</v>
      </c>
      <c r="AU315" s="178" t="s">
        <v>81</v>
      </c>
      <c r="AY315" s="20" t="s">
        <v>124</v>
      </c>
      <c r="BE315" s="179">
        <f>IF(N315="základní",J315,0)</f>
        <v>0</v>
      </c>
      <c r="BF315" s="179">
        <f>IF(N315="snížená",J315,0)</f>
        <v>0</v>
      </c>
      <c r="BG315" s="179">
        <f>IF(N315="zákl. přenesená",J315,0)</f>
        <v>0</v>
      </c>
      <c r="BH315" s="179">
        <f>IF(N315="sníž. přenesená",J315,0)</f>
        <v>0</v>
      </c>
      <c r="BI315" s="179">
        <f>IF(N315="nulová",J315,0)</f>
        <v>0</v>
      </c>
      <c r="BJ315" s="20" t="s">
        <v>74</v>
      </c>
      <c r="BK315" s="179">
        <f>ROUND(I315*H315,2)</f>
        <v>0</v>
      </c>
      <c r="BL315" s="20" t="s">
        <v>131</v>
      </c>
      <c r="BM315" s="178" t="s">
        <v>692</v>
      </c>
    </row>
    <row r="316" s="12" customFormat="1" ht="20.88" customHeight="1">
      <c r="A316" s="12"/>
      <c r="B316" s="153"/>
      <c r="C316" s="12"/>
      <c r="D316" s="154" t="s">
        <v>68</v>
      </c>
      <c r="E316" s="164" t="s">
        <v>693</v>
      </c>
      <c r="F316" s="164" t="s">
        <v>694</v>
      </c>
      <c r="G316" s="12"/>
      <c r="H316" s="12"/>
      <c r="I316" s="156"/>
      <c r="J316" s="165">
        <f>BK316</f>
        <v>0</v>
      </c>
      <c r="K316" s="12"/>
      <c r="L316" s="153"/>
      <c r="M316" s="158"/>
      <c r="N316" s="159"/>
      <c r="O316" s="159"/>
      <c r="P316" s="160">
        <f>SUM(P317:P354)</f>
        <v>0</v>
      </c>
      <c r="Q316" s="159"/>
      <c r="R316" s="160">
        <f>SUM(R317:R354)</f>
        <v>4.2265902944740006</v>
      </c>
      <c r="S316" s="159"/>
      <c r="T316" s="161">
        <f>SUM(T317:T354)</f>
        <v>0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154" t="s">
        <v>78</v>
      </c>
      <c r="AT316" s="162" t="s">
        <v>68</v>
      </c>
      <c r="AU316" s="162" t="s">
        <v>78</v>
      </c>
      <c r="AY316" s="154" t="s">
        <v>124</v>
      </c>
      <c r="BK316" s="163">
        <f>SUM(BK317:BK354)</f>
        <v>0</v>
      </c>
    </row>
    <row r="317" s="2" customFormat="1" ht="37.8" customHeight="1">
      <c r="A317" s="39"/>
      <c r="B317" s="166"/>
      <c r="C317" s="167" t="s">
        <v>695</v>
      </c>
      <c r="D317" s="167" t="s">
        <v>127</v>
      </c>
      <c r="E317" s="168" t="s">
        <v>696</v>
      </c>
      <c r="F317" s="169" t="s">
        <v>697</v>
      </c>
      <c r="G317" s="170" t="s">
        <v>89</v>
      </c>
      <c r="H317" s="171">
        <v>115.167</v>
      </c>
      <c r="I317" s="172"/>
      <c r="J317" s="173">
        <f>ROUND(I317*H317,2)</f>
        <v>0</v>
      </c>
      <c r="K317" s="169" t="s">
        <v>130</v>
      </c>
      <c r="L317" s="40"/>
      <c r="M317" s="174" t="s">
        <v>3</v>
      </c>
      <c r="N317" s="175" t="s">
        <v>40</v>
      </c>
      <c r="O317" s="73"/>
      <c r="P317" s="176">
        <f>O317*H317</f>
        <v>0</v>
      </c>
      <c r="Q317" s="176">
        <v>0</v>
      </c>
      <c r="R317" s="176">
        <f>Q317*H317</f>
        <v>0</v>
      </c>
      <c r="S317" s="176">
        <v>0</v>
      </c>
      <c r="T317" s="177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178" t="s">
        <v>131</v>
      </c>
      <c r="AT317" s="178" t="s">
        <v>127</v>
      </c>
      <c r="AU317" s="178" t="s">
        <v>81</v>
      </c>
      <c r="AY317" s="20" t="s">
        <v>124</v>
      </c>
      <c r="BE317" s="179">
        <f>IF(N317="základní",J317,0)</f>
        <v>0</v>
      </c>
      <c r="BF317" s="179">
        <f>IF(N317="snížená",J317,0)</f>
        <v>0</v>
      </c>
      <c r="BG317" s="179">
        <f>IF(N317="zákl. přenesená",J317,0)</f>
        <v>0</v>
      </c>
      <c r="BH317" s="179">
        <f>IF(N317="sníž. přenesená",J317,0)</f>
        <v>0</v>
      </c>
      <c r="BI317" s="179">
        <f>IF(N317="nulová",J317,0)</f>
        <v>0</v>
      </c>
      <c r="BJ317" s="20" t="s">
        <v>74</v>
      </c>
      <c r="BK317" s="179">
        <f>ROUND(I317*H317,2)</f>
        <v>0</v>
      </c>
      <c r="BL317" s="20" t="s">
        <v>131</v>
      </c>
      <c r="BM317" s="178" t="s">
        <v>698</v>
      </c>
    </row>
    <row r="318" s="2" customFormat="1">
      <c r="A318" s="39"/>
      <c r="B318" s="40"/>
      <c r="C318" s="39"/>
      <c r="D318" s="180" t="s">
        <v>133</v>
      </c>
      <c r="E318" s="39"/>
      <c r="F318" s="181" t="s">
        <v>699</v>
      </c>
      <c r="G318" s="39"/>
      <c r="H318" s="39"/>
      <c r="I318" s="182"/>
      <c r="J318" s="39"/>
      <c r="K318" s="39"/>
      <c r="L318" s="40"/>
      <c r="M318" s="183"/>
      <c r="N318" s="184"/>
      <c r="O318" s="73"/>
      <c r="P318" s="73"/>
      <c r="Q318" s="73"/>
      <c r="R318" s="73"/>
      <c r="S318" s="73"/>
      <c r="T318" s="74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20" t="s">
        <v>133</v>
      </c>
      <c r="AU318" s="20" t="s">
        <v>81</v>
      </c>
    </row>
    <row r="319" s="13" customFormat="1">
      <c r="A319" s="13"/>
      <c r="B319" s="187"/>
      <c r="C319" s="13"/>
      <c r="D319" s="185" t="s">
        <v>137</v>
      </c>
      <c r="E319" s="188" t="s">
        <v>3</v>
      </c>
      <c r="F319" s="189" t="s">
        <v>313</v>
      </c>
      <c r="G319" s="13"/>
      <c r="H319" s="190">
        <v>97.881</v>
      </c>
      <c r="I319" s="191"/>
      <c r="J319" s="13"/>
      <c r="K319" s="13"/>
      <c r="L319" s="187"/>
      <c r="M319" s="192"/>
      <c r="N319" s="193"/>
      <c r="O319" s="193"/>
      <c r="P319" s="193"/>
      <c r="Q319" s="193"/>
      <c r="R319" s="193"/>
      <c r="S319" s="193"/>
      <c r="T319" s="194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188" t="s">
        <v>137</v>
      </c>
      <c r="AU319" s="188" t="s">
        <v>81</v>
      </c>
      <c r="AV319" s="13" t="s">
        <v>78</v>
      </c>
      <c r="AW319" s="13" t="s">
        <v>31</v>
      </c>
      <c r="AX319" s="13" t="s">
        <v>69</v>
      </c>
      <c r="AY319" s="188" t="s">
        <v>124</v>
      </c>
    </row>
    <row r="320" s="15" customFormat="1">
      <c r="A320" s="15"/>
      <c r="B320" s="203"/>
      <c r="C320" s="15"/>
      <c r="D320" s="185" t="s">
        <v>137</v>
      </c>
      <c r="E320" s="204" t="s">
        <v>3</v>
      </c>
      <c r="F320" s="205" t="s">
        <v>700</v>
      </c>
      <c r="G320" s="15"/>
      <c r="H320" s="204" t="s">
        <v>3</v>
      </c>
      <c r="I320" s="206"/>
      <c r="J320" s="15"/>
      <c r="K320" s="15"/>
      <c r="L320" s="203"/>
      <c r="M320" s="207"/>
      <c r="N320" s="208"/>
      <c r="O320" s="208"/>
      <c r="P320" s="208"/>
      <c r="Q320" s="208"/>
      <c r="R320" s="208"/>
      <c r="S320" s="208"/>
      <c r="T320" s="209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04" t="s">
        <v>137</v>
      </c>
      <c r="AU320" s="204" t="s">
        <v>81</v>
      </c>
      <c r="AV320" s="15" t="s">
        <v>74</v>
      </c>
      <c r="AW320" s="15" t="s">
        <v>31</v>
      </c>
      <c r="AX320" s="15" t="s">
        <v>69</v>
      </c>
      <c r="AY320" s="204" t="s">
        <v>124</v>
      </c>
    </row>
    <row r="321" s="13" customFormat="1">
      <c r="A321" s="13"/>
      <c r="B321" s="187"/>
      <c r="C321" s="13"/>
      <c r="D321" s="185" t="s">
        <v>137</v>
      </c>
      <c r="E321" s="188" t="s">
        <v>3</v>
      </c>
      <c r="F321" s="189" t="s">
        <v>467</v>
      </c>
      <c r="G321" s="13"/>
      <c r="H321" s="190">
        <v>17.286000000000001</v>
      </c>
      <c r="I321" s="191"/>
      <c r="J321" s="13"/>
      <c r="K321" s="13"/>
      <c r="L321" s="187"/>
      <c r="M321" s="192"/>
      <c r="N321" s="193"/>
      <c r="O321" s="193"/>
      <c r="P321" s="193"/>
      <c r="Q321" s="193"/>
      <c r="R321" s="193"/>
      <c r="S321" s="193"/>
      <c r="T321" s="194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88" t="s">
        <v>137</v>
      </c>
      <c r="AU321" s="188" t="s">
        <v>81</v>
      </c>
      <c r="AV321" s="13" t="s">
        <v>78</v>
      </c>
      <c r="AW321" s="13" t="s">
        <v>31</v>
      </c>
      <c r="AX321" s="13" t="s">
        <v>69</v>
      </c>
      <c r="AY321" s="188" t="s">
        <v>124</v>
      </c>
    </row>
    <row r="322" s="14" customFormat="1">
      <c r="A322" s="14"/>
      <c r="B322" s="195"/>
      <c r="C322" s="14"/>
      <c r="D322" s="185" t="s">
        <v>137</v>
      </c>
      <c r="E322" s="196" t="s">
        <v>3</v>
      </c>
      <c r="F322" s="197" t="s">
        <v>156</v>
      </c>
      <c r="G322" s="14"/>
      <c r="H322" s="198">
        <v>115.167</v>
      </c>
      <c r="I322" s="199"/>
      <c r="J322" s="14"/>
      <c r="K322" s="14"/>
      <c r="L322" s="195"/>
      <c r="M322" s="200"/>
      <c r="N322" s="201"/>
      <c r="O322" s="201"/>
      <c r="P322" s="201"/>
      <c r="Q322" s="201"/>
      <c r="R322" s="201"/>
      <c r="S322" s="201"/>
      <c r="T322" s="202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196" t="s">
        <v>137</v>
      </c>
      <c r="AU322" s="196" t="s">
        <v>81</v>
      </c>
      <c r="AV322" s="14" t="s">
        <v>149</v>
      </c>
      <c r="AW322" s="14" t="s">
        <v>31</v>
      </c>
      <c r="AX322" s="14" t="s">
        <v>74</v>
      </c>
      <c r="AY322" s="196" t="s">
        <v>124</v>
      </c>
    </row>
    <row r="323" s="2" customFormat="1" ht="24.15" customHeight="1">
      <c r="A323" s="39"/>
      <c r="B323" s="166"/>
      <c r="C323" s="215" t="s">
        <v>701</v>
      </c>
      <c r="D323" s="215" t="s">
        <v>427</v>
      </c>
      <c r="E323" s="216" t="s">
        <v>702</v>
      </c>
      <c r="F323" s="217" t="s">
        <v>703</v>
      </c>
      <c r="G323" s="218" t="s">
        <v>575</v>
      </c>
      <c r="H323" s="219">
        <v>2.9940000000000002</v>
      </c>
      <c r="I323" s="220"/>
      <c r="J323" s="221">
        <f>ROUND(I323*H323,2)</f>
        <v>0</v>
      </c>
      <c r="K323" s="217" t="s">
        <v>130</v>
      </c>
      <c r="L323" s="222"/>
      <c r="M323" s="223" t="s">
        <v>3</v>
      </c>
      <c r="N323" s="224" t="s">
        <v>40</v>
      </c>
      <c r="O323" s="73"/>
      <c r="P323" s="176">
        <f>O323*H323</f>
        <v>0</v>
      </c>
      <c r="Q323" s="176">
        <v>0.55000000000000004</v>
      </c>
      <c r="R323" s="176">
        <f>Q323*H323</f>
        <v>1.6467000000000003</v>
      </c>
      <c r="S323" s="176">
        <v>0</v>
      </c>
      <c r="T323" s="177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178" t="s">
        <v>430</v>
      </c>
      <c r="AT323" s="178" t="s">
        <v>427</v>
      </c>
      <c r="AU323" s="178" t="s">
        <v>81</v>
      </c>
      <c r="AY323" s="20" t="s">
        <v>124</v>
      </c>
      <c r="BE323" s="179">
        <f>IF(N323="základní",J323,0)</f>
        <v>0</v>
      </c>
      <c r="BF323" s="179">
        <f>IF(N323="snížená",J323,0)</f>
        <v>0</v>
      </c>
      <c r="BG323" s="179">
        <f>IF(N323="zákl. přenesená",J323,0)</f>
        <v>0</v>
      </c>
      <c r="BH323" s="179">
        <f>IF(N323="sníž. přenesená",J323,0)</f>
        <v>0</v>
      </c>
      <c r="BI323" s="179">
        <f>IF(N323="nulová",J323,0)</f>
        <v>0</v>
      </c>
      <c r="BJ323" s="20" t="s">
        <v>74</v>
      </c>
      <c r="BK323" s="179">
        <f>ROUND(I323*H323,2)</f>
        <v>0</v>
      </c>
      <c r="BL323" s="20" t="s">
        <v>131</v>
      </c>
      <c r="BM323" s="178" t="s">
        <v>704</v>
      </c>
    </row>
    <row r="324" s="13" customFormat="1">
      <c r="A324" s="13"/>
      <c r="B324" s="187"/>
      <c r="C324" s="13"/>
      <c r="D324" s="185" t="s">
        <v>137</v>
      </c>
      <c r="E324" s="13"/>
      <c r="F324" s="189" t="s">
        <v>705</v>
      </c>
      <c r="G324" s="13"/>
      <c r="H324" s="190">
        <v>2.9940000000000002</v>
      </c>
      <c r="I324" s="191"/>
      <c r="J324" s="13"/>
      <c r="K324" s="13"/>
      <c r="L324" s="187"/>
      <c r="M324" s="192"/>
      <c r="N324" s="193"/>
      <c r="O324" s="193"/>
      <c r="P324" s="193"/>
      <c r="Q324" s="193"/>
      <c r="R324" s="193"/>
      <c r="S324" s="193"/>
      <c r="T324" s="19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188" t="s">
        <v>137</v>
      </c>
      <c r="AU324" s="188" t="s">
        <v>81</v>
      </c>
      <c r="AV324" s="13" t="s">
        <v>78</v>
      </c>
      <c r="AW324" s="13" t="s">
        <v>4</v>
      </c>
      <c r="AX324" s="13" t="s">
        <v>74</v>
      </c>
      <c r="AY324" s="188" t="s">
        <v>124</v>
      </c>
    </row>
    <row r="325" s="2" customFormat="1" ht="44.25" customHeight="1">
      <c r="A325" s="39"/>
      <c r="B325" s="166"/>
      <c r="C325" s="167" t="s">
        <v>706</v>
      </c>
      <c r="D325" s="167" t="s">
        <v>127</v>
      </c>
      <c r="E325" s="168" t="s">
        <v>707</v>
      </c>
      <c r="F325" s="169" t="s">
        <v>708</v>
      </c>
      <c r="G325" s="170" t="s">
        <v>89</v>
      </c>
      <c r="H325" s="171">
        <v>20.547999999999998</v>
      </c>
      <c r="I325" s="172"/>
      <c r="J325" s="173">
        <f>ROUND(I325*H325,2)</f>
        <v>0</v>
      </c>
      <c r="K325" s="169" t="s">
        <v>130</v>
      </c>
      <c r="L325" s="40"/>
      <c r="M325" s="174" t="s">
        <v>3</v>
      </c>
      <c r="N325" s="175" t="s">
        <v>40</v>
      </c>
      <c r="O325" s="73"/>
      <c r="P325" s="176">
        <f>O325*H325</f>
        <v>0</v>
      </c>
      <c r="Q325" s="176">
        <v>0</v>
      </c>
      <c r="R325" s="176">
        <f>Q325*H325</f>
        <v>0</v>
      </c>
      <c r="S325" s="176">
        <v>0</v>
      </c>
      <c r="T325" s="177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178" t="s">
        <v>131</v>
      </c>
      <c r="AT325" s="178" t="s">
        <v>127</v>
      </c>
      <c r="AU325" s="178" t="s">
        <v>81</v>
      </c>
      <c r="AY325" s="20" t="s">
        <v>124</v>
      </c>
      <c r="BE325" s="179">
        <f>IF(N325="základní",J325,0)</f>
        <v>0</v>
      </c>
      <c r="BF325" s="179">
        <f>IF(N325="snížená",J325,0)</f>
        <v>0</v>
      </c>
      <c r="BG325" s="179">
        <f>IF(N325="zákl. přenesená",J325,0)</f>
        <v>0</v>
      </c>
      <c r="BH325" s="179">
        <f>IF(N325="sníž. přenesená",J325,0)</f>
        <v>0</v>
      </c>
      <c r="BI325" s="179">
        <f>IF(N325="nulová",J325,0)</f>
        <v>0</v>
      </c>
      <c r="BJ325" s="20" t="s">
        <v>74</v>
      </c>
      <c r="BK325" s="179">
        <f>ROUND(I325*H325,2)</f>
        <v>0</v>
      </c>
      <c r="BL325" s="20" t="s">
        <v>131</v>
      </c>
      <c r="BM325" s="178" t="s">
        <v>709</v>
      </c>
    </row>
    <row r="326" s="2" customFormat="1">
      <c r="A326" s="39"/>
      <c r="B326" s="40"/>
      <c r="C326" s="39"/>
      <c r="D326" s="180" t="s">
        <v>133</v>
      </c>
      <c r="E326" s="39"/>
      <c r="F326" s="181" t="s">
        <v>710</v>
      </c>
      <c r="G326" s="39"/>
      <c r="H326" s="39"/>
      <c r="I326" s="182"/>
      <c r="J326" s="39"/>
      <c r="K326" s="39"/>
      <c r="L326" s="40"/>
      <c r="M326" s="183"/>
      <c r="N326" s="184"/>
      <c r="O326" s="73"/>
      <c r="P326" s="73"/>
      <c r="Q326" s="73"/>
      <c r="R326" s="73"/>
      <c r="S326" s="73"/>
      <c r="T326" s="74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20" t="s">
        <v>133</v>
      </c>
      <c r="AU326" s="20" t="s">
        <v>81</v>
      </c>
    </row>
    <row r="327" s="13" customFormat="1">
      <c r="A327" s="13"/>
      <c r="B327" s="187"/>
      <c r="C327" s="13"/>
      <c r="D327" s="185" t="s">
        <v>137</v>
      </c>
      <c r="E327" s="188" t="s">
        <v>3</v>
      </c>
      <c r="F327" s="189" t="s">
        <v>711</v>
      </c>
      <c r="G327" s="13"/>
      <c r="H327" s="190">
        <v>20.547999999999998</v>
      </c>
      <c r="I327" s="191"/>
      <c r="J327" s="13"/>
      <c r="K327" s="13"/>
      <c r="L327" s="187"/>
      <c r="M327" s="192"/>
      <c r="N327" s="193"/>
      <c r="O327" s="193"/>
      <c r="P327" s="193"/>
      <c r="Q327" s="193"/>
      <c r="R327" s="193"/>
      <c r="S327" s="193"/>
      <c r="T327" s="194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188" t="s">
        <v>137</v>
      </c>
      <c r="AU327" s="188" t="s">
        <v>81</v>
      </c>
      <c r="AV327" s="13" t="s">
        <v>78</v>
      </c>
      <c r="AW327" s="13" t="s">
        <v>31</v>
      </c>
      <c r="AX327" s="13" t="s">
        <v>74</v>
      </c>
      <c r="AY327" s="188" t="s">
        <v>124</v>
      </c>
    </row>
    <row r="328" s="2" customFormat="1" ht="21.75" customHeight="1">
      <c r="A328" s="39"/>
      <c r="B328" s="166"/>
      <c r="C328" s="215" t="s">
        <v>712</v>
      </c>
      <c r="D328" s="215" t="s">
        <v>427</v>
      </c>
      <c r="E328" s="216" t="s">
        <v>713</v>
      </c>
      <c r="F328" s="217" t="s">
        <v>714</v>
      </c>
      <c r="G328" s="218" t="s">
        <v>89</v>
      </c>
      <c r="H328" s="219">
        <v>22.603000000000002</v>
      </c>
      <c r="I328" s="220"/>
      <c r="J328" s="221">
        <f>ROUND(I328*H328,2)</f>
        <v>0</v>
      </c>
      <c r="K328" s="217" t="s">
        <v>130</v>
      </c>
      <c r="L328" s="222"/>
      <c r="M328" s="223" t="s">
        <v>3</v>
      </c>
      <c r="N328" s="224" t="s">
        <v>40</v>
      </c>
      <c r="O328" s="73"/>
      <c r="P328" s="176">
        <f>O328*H328</f>
        <v>0</v>
      </c>
      <c r="Q328" s="176">
        <v>0.0149</v>
      </c>
      <c r="R328" s="176">
        <f>Q328*H328</f>
        <v>0.33678470000000005</v>
      </c>
      <c r="S328" s="176">
        <v>0</v>
      </c>
      <c r="T328" s="177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178" t="s">
        <v>430</v>
      </c>
      <c r="AT328" s="178" t="s">
        <v>427</v>
      </c>
      <c r="AU328" s="178" t="s">
        <v>81</v>
      </c>
      <c r="AY328" s="20" t="s">
        <v>124</v>
      </c>
      <c r="BE328" s="179">
        <f>IF(N328="základní",J328,0)</f>
        <v>0</v>
      </c>
      <c r="BF328" s="179">
        <f>IF(N328="snížená",J328,0)</f>
        <v>0</v>
      </c>
      <c r="BG328" s="179">
        <f>IF(N328="zákl. přenesená",J328,0)</f>
        <v>0</v>
      </c>
      <c r="BH328" s="179">
        <f>IF(N328="sníž. přenesená",J328,0)</f>
        <v>0</v>
      </c>
      <c r="BI328" s="179">
        <f>IF(N328="nulová",J328,0)</f>
        <v>0</v>
      </c>
      <c r="BJ328" s="20" t="s">
        <v>74</v>
      </c>
      <c r="BK328" s="179">
        <f>ROUND(I328*H328,2)</f>
        <v>0</v>
      </c>
      <c r="BL328" s="20" t="s">
        <v>131</v>
      </c>
      <c r="BM328" s="178" t="s">
        <v>715</v>
      </c>
    </row>
    <row r="329" s="13" customFormat="1">
      <c r="A329" s="13"/>
      <c r="B329" s="187"/>
      <c r="C329" s="13"/>
      <c r="D329" s="185" t="s">
        <v>137</v>
      </c>
      <c r="E329" s="13"/>
      <c r="F329" s="189" t="s">
        <v>716</v>
      </c>
      <c r="G329" s="13"/>
      <c r="H329" s="190">
        <v>22.603000000000002</v>
      </c>
      <c r="I329" s="191"/>
      <c r="J329" s="13"/>
      <c r="K329" s="13"/>
      <c r="L329" s="187"/>
      <c r="M329" s="192"/>
      <c r="N329" s="193"/>
      <c r="O329" s="193"/>
      <c r="P329" s="193"/>
      <c r="Q329" s="193"/>
      <c r="R329" s="193"/>
      <c r="S329" s="193"/>
      <c r="T329" s="194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188" t="s">
        <v>137</v>
      </c>
      <c r="AU329" s="188" t="s">
        <v>81</v>
      </c>
      <c r="AV329" s="13" t="s">
        <v>78</v>
      </c>
      <c r="AW329" s="13" t="s">
        <v>4</v>
      </c>
      <c r="AX329" s="13" t="s">
        <v>74</v>
      </c>
      <c r="AY329" s="188" t="s">
        <v>124</v>
      </c>
    </row>
    <row r="330" s="2" customFormat="1" ht="24.15" customHeight="1">
      <c r="A330" s="39"/>
      <c r="B330" s="166"/>
      <c r="C330" s="167" t="s">
        <v>717</v>
      </c>
      <c r="D330" s="167" t="s">
        <v>127</v>
      </c>
      <c r="E330" s="168" t="s">
        <v>718</v>
      </c>
      <c r="F330" s="169" t="s">
        <v>719</v>
      </c>
      <c r="G330" s="170" t="s">
        <v>89</v>
      </c>
      <c r="H330" s="171">
        <v>150.56700000000001</v>
      </c>
      <c r="I330" s="172"/>
      <c r="J330" s="173">
        <f>ROUND(I330*H330,2)</f>
        <v>0</v>
      </c>
      <c r="K330" s="169" t="s">
        <v>130</v>
      </c>
      <c r="L330" s="40"/>
      <c r="M330" s="174" t="s">
        <v>3</v>
      </c>
      <c r="N330" s="175" t="s">
        <v>40</v>
      </c>
      <c r="O330" s="73"/>
      <c r="P330" s="176">
        <f>O330*H330</f>
        <v>0</v>
      </c>
      <c r="Q330" s="176">
        <v>0</v>
      </c>
      <c r="R330" s="176">
        <f>Q330*H330</f>
        <v>0</v>
      </c>
      <c r="S330" s="176">
        <v>0</v>
      </c>
      <c r="T330" s="177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178" t="s">
        <v>131</v>
      </c>
      <c r="AT330" s="178" t="s">
        <v>127</v>
      </c>
      <c r="AU330" s="178" t="s">
        <v>81</v>
      </c>
      <c r="AY330" s="20" t="s">
        <v>124</v>
      </c>
      <c r="BE330" s="179">
        <f>IF(N330="základní",J330,0)</f>
        <v>0</v>
      </c>
      <c r="BF330" s="179">
        <f>IF(N330="snížená",J330,0)</f>
        <v>0</v>
      </c>
      <c r="BG330" s="179">
        <f>IF(N330="zákl. přenesená",J330,0)</f>
        <v>0</v>
      </c>
      <c r="BH330" s="179">
        <f>IF(N330="sníž. přenesená",J330,0)</f>
        <v>0</v>
      </c>
      <c r="BI330" s="179">
        <f>IF(N330="nulová",J330,0)</f>
        <v>0</v>
      </c>
      <c r="BJ330" s="20" t="s">
        <v>74</v>
      </c>
      <c r="BK330" s="179">
        <f>ROUND(I330*H330,2)</f>
        <v>0</v>
      </c>
      <c r="BL330" s="20" t="s">
        <v>131</v>
      </c>
      <c r="BM330" s="178" t="s">
        <v>720</v>
      </c>
    </row>
    <row r="331" s="2" customFormat="1">
      <c r="A331" s="39"/>
      <c r="B331" s="40"/>
      <c r="C331" s="39"/>
      <c r="D331" s="180" t="s">
        <v>133</v>
      </c>
      <c r="E331" s="39"/>
      <c r="F331" s="181" t="s">
        <v>721</v>
      </c>
      <c r="G331" s="39"/>
      <c r="H331" s="39"/>
      <c r="I331" s="182"/>
      <c r="J331" s="39"/>
      <c r="K331" s="39"/>
      <c r="L331" s="40"/>
      <c r="M331" s="183"/>
      <c r="N331" s="184"/>
      <c r="O331" s="73"/>
      <c r="P331" s="73"/>
      <c r="Q331" s="73"/>
      <c r="R331" s="73"/>
      <c r="S331" s="73"/>
      <c r="T331" s="74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20" t="s">
        <v>133</v>
      </c>
      <c r="AU331" s="20" t="s">
        <v>81</v>
      </c>
    </row>
    <row r="332" s="15" customFormat="1">
      <c r="A332" s="15"/>
      <c r="B332" s="203"/>
      <c r="C332" s="15"/>
      <c r="D332" s="185" t="s">
        <v>137</v>
      </c>
      <c r="E332" s="204" t="s">
        <v>3</v>
      </c>
      <c r="F332" s="205" t="s">
        <v>722</v>
      </c>
      <c r="G332" s="15"/>
      <c r="H332" s="204" t="s">
        <v>3</v>
      </c>
      <c r="I332" s="206"/>
      <c r="J332" s="15"/>
      <c r="K332" s="15"/>
      <c r="L332" s="203"/>
      <c r="M332" s="207"/>
      <c r="N332" s="208"/>
      <c r="O332" s="208"/>
      <c r="P332" s="208"/>
      <c r="Q332" s="208"/>
      <c r="R332" s="208"/>
      <c r="S332" s="208"/>
      <c r="T332" s="209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04" t="s">
        <v>137</v>
      </c>
      <c r="AU332" s="204" t="s">
        <v>81</v>
      </c>
      <c r="AV332" s="15" t="s">
        <v>74</v>
      </c>
      <c r="AW332" s="15" t="s">
        <v>31</v>
      </c>
      <c r="AX332" s="15" t="s">
        <v>69</v>
      </c>
      <c r="AY332" s="204" t="s">
        <v>124</v>
      </c>
    </row>
    <row r="333" s="13" customFormat="1">
      <c r="A333" s="13"/>
      <c r="B333" s="187"/>
      <c r="C333" s="13"/>
      <c r="D333" s="185" t="s">
        <v>137</v>
      </c>
      <c r="E333" s="188" t="s">
        <v>3</v>
      </c>
      <c r="F333" s="189" t="s">
        <v>329</v>
      </c>
      <c r="G333" s="13"/>
      <c r="H333" s="190">
        <v>150.56700000000001</v>
      </c>
      <c r="I333" s="191"/>
      <c r="J333" s="13"/>
      <c r="K333" s="13"/>
      <c r="L333" s="187"/>
      <c r="M333" s="192"/>
      <c r="N333" s="193"/>
      <c r="O333" s="193"/>
      <c r="P333" s="193"/>
      <c r="Q333" s="193"/>
      <c r="R333" s="193"/>
      <c r="S333" s="193"/>
      <c r="T333" s="194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188" t="s">
        <v>137</v>
      </c>
      <c r="AU333" s="188" t="s">
        <v>81</v>
      </c>
      <c r="AV333" s="13" t="s">
        <v>78</v>
      </c>
      <c r="AW333" s="13" t="s">
        <v>31</v>
      </c>
      <c r="AX333" s="13" t="s">
        <v>74</v>
      </c>
      <c r="AY333" s="188" t="s">
        <v>124</v>
      </c>
    </row>
    <row r="334" s="2" customFormat="1" ht="16.5" customHeight="1">
      <c r="A334" s="39"/>
      <c r="B334" s="166"/>
      <c r="C334" s="215" t="s">
        <v>723</v>
      </c>
      <c r="D334" s="215" t="s">
        <v>427</v>
      </c>
      <c r="E334" s="216" t="s">
        <v>724</v>
      </c>
      <c r="F334" s="217" t="s">
        <v>725</v>
      </c>
      <c r="G334" s="218" t="s">
        <v>575</v>
      </c>
      <c r="H334" s="219">
        <v>1.9570000000000001</v>
      </c>
      <c r="I334" s="220"/>
      <c r="J334" s="221">
        <f>ROUND(I334*H334,2)</f>
        <v>0</v>
      </c>
      <c r="K334" s="217" t="s">
        <v>130</v>
      </c>
      <c r="L334" s="222"/>
      <c r="M334" s="223" t="s">
        <v>3</v>
      </c>
      <c r="N334" s="224" t="s">
        <v>40</v>
      </c>
      <c r="O334" s="73"/>
      <c r="P334" s="176">
        <f>O334*H334</f>
        <v>0</v>
      </c>
      <c r="Q334" s="176">
        <v>0.55000000000000004</v>
      </c>
      <c r="R334" s="176">
        <f>Q334*H334</f>
        <v>1.0763500000000001</v>
      </c>
      <c r="S334" s="176">
        <v>0</v>
      </c>
      <c r="T334" s="177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178" t="s">
        <v>430</v>
      </c>
      <c r="AT334" s="178" t="s">
        <v>427</v>
      </c>
      <c r="AU334" s="178" t="s">
        <v>81</v>
      </c>
      <c r="AY334" s="20" t="s">
        <v>124</v>
      </c>
      <c r="BE334" s="179">
        <f>IF(N334="základní",J334,0)</f>
        <v>0</v>
      </c>
      <c r="BF334" s="179">
        <f>IF(N334="snížená",J334,0)</f>
        <v>0</v>
      </c>
      <c r="BG334" s="179">
        <f>IF(N334="zákl. přenesená",J334,0)</f>
        <v>0</v>
      </c>
      <c r="BH334" s="179">
        <f>IF(N334="sníž. přenesená",J334,0)</f>
        <v>0</v>
      </c>
      <c r="BI334" s="179">
        <f>IF(N334="nulová",J334,0)</f>
        <v>0</v>
      </c>
      <c r="BJ334" s="20" t="s">
        <v>74</v>
      </c>
      <c r="BK334" s="179">
        <f>ROUND(I334*H334,2)</f>
        <v>0</v>
      </c>
      <c r="BL334" s="20" t="s">
        <v>131</v>
      </c>
      <c r="BM334" s="178" t="s">
        <v>726</v>
      </c>
    </row>
    <row r="335" s="13" customFormat="1">
      <c r="A335" s="13"/>
      <c r="B335" s="187"/>
      <c r="C335" s="13"/>
      <c r="D335" s="185" t="s">
        <v>137</v>
      </c>
      <c r="E335" s="13"/>
      <c r="F335" s="189" t="s">
        <v>727</v>
      </c>
      <c r="G335" s="13"/>
      <c r="H335" s="190">
        <v>1.9570000000000001</v>
      </c>
      <c r="I335" s="191"/>
      <c r="J335" s="13"/>
      <c r="K335" s="13"/>
      <c r="L335" s="187"/>
      <c r="M335" s="192"/>
      <c r="N335" s="193"/>
      <c r="O335" s="193"/>
      <c r="P335" s="193"/>
      <c r="Q335" s="193"/>
      <c r="R335" s="193"/>
      <c r="S335" s="193"/>
      <c r="T335" s="194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88" t="s">
        <v>137</v>
      </c>
      <c r="AU335" s="188" t="s">
        <v>81</v>
      </c>
      <c r="AV335" s="13" t="s">
        <v>78</v>
      </c>
      <c r="AW335" s="13" t="s">
        <v>4</v>
      </c>
      <c r="AX335" s="13" t="s">
        <v>74</v>
      </c>
      <c r="AY335" s="188" t="s">
        <v>124</v>
      </c>
    </row>
    <row r="336" s="2" customFormat="1" ht="24.15" customHeight="1">
      <c r="A336" s="39"/>
      <c r="B336" s="166"/>
      <c r="C336" s="167" t="s">
        <v>728</v>
      </c>
      <c r="D336" s="167" t="s">
        <v>127</v>
      </c>
      <c r="E336" s="168" t="s">
        <v>729</v>
      </c>
      <c r="F336" s="169" t="s">
        <v>730</v>
      </c>
      <c r="G336" s="170" t="s">
        <v>140</v>
      </c>
      <c r="H336" s="171">
        <v>324.327</v>
      </c>
      <c r="I336" s="172"/>
      <c r="J336" s="173">
        <f>ROUND(I336*H336,2)</f>
        <v>0</v>
      </c>
      <c r="K336" s="169" t="s">
        <v>130</v>
      </c>
      <c r="L336" s="40"/>
      <c r="M336" s="174" t="s">
        <v>3</v>
      </c>
      <c r="N336" s="175" t="s">
        <v>40</v>
      </c>
      <c r="O336" s="73"/>
      <c r="P336" s="176">
        <f>O336*H336</f>
        <v>0</v>
      </c>
      <c r="Q336" s="176">
        <v>0.00017699999999999999</v>
      </c>
      <c r="R336" s="176">
        <f>Q336*H336</f>
        <v>0.057405879</v>
      </c>
      <c r="S336" s="176">
        <v>0</v>
      </c>
      <c r="T336" s="177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178" t="s">
        <v>131</v>
      </c>
      <c r="AT336" s="178" t="s">
        <v>127</v>
      </c>
      <c r="AU336" s="178" t="s">
        <v>81</v>
      </c>
      <c r="AY336" s="20" t="s">
        <v>124</v>
      </c>
      <c r="BE336" s="179">
        <f>IF(N336="základní",J336,0)</f>
        <v>0</v>
      </c>
      <c r="BF336" s="179">
        <f>IF(N336="snížená",J336,0)</f>
        <v>0</v>
      </c>
      <c r="BG336" s="179">
        <f>IF(N336="zákl. přenesená",J336,0)</f>
        <v>0</v>
      </c>
      <c r="BH336" s="179">
        <f>IF(N336="sníž. přenesená",J336,0)</f>
        <v>0</v>
      </c>
      <c r="BI336" s="179">
        <f>IF(N336="nulová",J336,0)</f>
        <v>0</v>
      </c>
      <c r="BJ336" s="20" t="s">
        <v>74</v>
      </c>
      <c r="BK336" s="179">
        <f>ROUND(I336*H336,2)</f>
        <v>0</v>
      </c>
      <c r="BL336" s="20" t="s">
        <v>131</v>
      </c>
      <c r="BM336" s="178" t="s">
        <v>731</v>
      </c>
    </row>
    <row r="337" s="2" customFormat="1">
      <c r="A337" s="39"/>
      <c r="B337" s="40"/>
      <c r="C337" s="39"/>
      <c r="D337" s="180" t="s">
        <v>133</v>
      </c>
      <c r="E337" s="39"/>
      <c r="F337" s="181" t="s">
        <v>732</v>
      </c>
      <c r="G337" s="39"/>
      <c r="H337" s="39"/>
      <c r="I337" s="182"/>
      <c r="J337" s="39"/>
      <c r="K337" s="39"/>
      <c r="L337" s="40"/>
      <c r="M337" s="183"/>
      <c r="N337" s="184"/>
      <c r="O337" s="73"/>
      <c r="P337" s="73"/>
      <c r="Q337" s="73"/>
      <c r="R337" s="73"/>
      <c r="S337" s="73"/>
      <c r="T337" s="74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20" t="s">
        <v>133</v>
      </c>
      <c r="AU337" s="20" t="s">
        <v>81</v>
      </c>
    </row>
    <row r="338" s="15" customFormat="1">
      <c r="A338" s="15"/>
      <c r="B338" s="203"/>
      <c r="C338" s="15"/>
      <c r="D338" s="185" t="s">
        <v>137</v>
      </c>
      <c r="E338" s="204" t="s">
        <v>3</v>
      </c>
      <c r="F338" s="205" t="s">
        <v>722</v>
      </c>
      <c r="G338" s="15"/>
      <c r="H338" s="204" t="s">
        <v>3</v>
      </c>
      <c r="I338" s="206"/>
      <c r="J338" s="15"/>
      <c r="K338" s="15"/>
      <c r="L338" s="203"/>
      <c r="M338" s="207"/>
      <c r="N338" s="208"/>
      <c r="O338" s="208"/>
      <c r="P338" s="208"/>
      <c r="Q338" s="208"/>
      <c r="R338" s="208"/>
      <c r="S338" s="208"/>
      <c r="T338" s="209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04" t="s">
        <v>137</v>
      </c>
      <c r="AU338" s="204" t="s">
        <v>81</v>
      </c>
      <c r="AV338" s="15" t="s">
        <v>74</v>
      </c>
      <c r="AW338" s="15" t="s">
        <v>31</v>
      </c>
      <c r="AX338" s="15" t="s">
        <v>69</v>
      </c>
      <c r="AY338" s="204" t="s">
        <v>124</v>
      </c>
    </row>
    <row r="339" s="15" customFormat="1">
      <c r="A339" s="15"/>
      <c r="B339" s="203"/>
      <c r="C339" s="15"/>
      <c r="D339" s="185" t="s">
        <v>137</v>
      </c>
      <c r="E339" s="204" t="s">
        <v>3</v>
      </c>
      <c r="F339" s="205" t="s">
        <v>733</v>
      </c>
      <c r="G339" s="15"/>
      <c r="H339" s="204" t="s">
        <v>3</v>
      </c>
      <c r="I339" s="206"/>
      <c r="J339" s="15"/>
      <c r="K339" s="15"/>
      <c r="L339" s="203"/>
      <c r="M339" s="207"/>
      <c r="N339" s="208"/>
      <c r="O339" s="208"/>
      <c r="P339" s="208"/>
      <c r="Q339" s="208"/>
      <c r="R339" s="208"/>
      <c r="S339" s="208"/>
      <c r="T339" s="209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04" t="s">
        <v>137</v>
      </c>
      <c r="AU339" s="204" t="s">
        <v>81</v>
      </c>
      <c r="AV339" s="15" t="s">
        <v>74</v>
      </c>
      <c r="AW339" s="15" t="s">
        <v>31</v>
      </c>
      <c r="AX339" s="15" t="s">
        <v>69</v>
      </c>
      <c r="AY339" s="204" t="s">
        <v>124</v>
      </c>
    </row>
    <row r="340" s="13" customFormat="1">
      <c r="A340" s="13"/>
      <c r="B340" s="187"/>
      <c r="C340" s="13"/>
      <c r="D340" s="185" t="s">
        <v>137</v>
      </c>
      <c r="E340" s="188" t="s">
        <v>3</v>
      </c>
      <c r="F340" s="189" t="s">
        <v>734</v>
      </c>
      <c r="G340" s="13"/>
      <c r="H340" s="190">
        <v>165.624</v>
      </c>
      <c r="I340" s="191"/>
      <c r="J340" s="13"/>
      <c r="K340" s="13"/>
      <c r="L340" s="187"/>
      <c r="M340" s="192"/>
      <c r="N340" s="193"/>
      <c r="O340" s="193"/>
      <c r="P340" s="193"/>
      <c r="Q340" s="193"/>
      <c r="R340" s="193"/>
      <c r="S340" s="193"/>
      <c r="T340" s="194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188" t="s">
        <v>137</v>
      </c>
      <c r="AU340" s="188" t="s">
        <v>81</v>
      </c>
      <c r="AV340" s="13" t="s">
        <v>78</v>
      </c>
      <c r="AW340" s="13" t="s">
        <v>31</v>
      </c>
      <c r="AX340" s="13" t="s">
        <v>69</v>
      </c>
      <c r="AY340" s="188" t="s">
        <v>124</v>
      </c>
    </row>
    <row r="341" s="13" customFormat="1">
      <c r="A341" s="13"/>
      <c r="B341" s="187"/>
      <c r="C341" s="13"/>
      <c r="D341" s="185" t="s">
        <v>137</v>
      </c>
      <c r="E341" s="188" t="s">
        <v>3</v>
      </c>
      <c r="F341" s="189" t="s">
        <v>333</v>
      </c>
      <c r="G341" s="13"/>
      <c r="H341" s="190">
        <v>18.033999999999999</v>
      </c>
      <c r="I341" s="191"/>
      <c r="J341" s="13"/>
      <c r="K341" s="13"/>
      <c r="L341" s="187"/>
      <c r="M341" s="192"/>
      <c r="N341" s="193"/>
      <c r="O341" s="193"/>
      <c r="P341" s="193"/>
      <c r="Q341" s="193"/>
      <c r="R341" s="193"/>
      <c r="S341" s="193"/>
      <c r="T341" s="194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188" t="s">
        <v>137</v>
      </c>
      <c r="AU341" s="188" t="s">
        <v>81</v>
      </c>
      <c r="AV341" s="13" t="s">
        <v>78</v>
      </c>
      <c r="AW341" s="13" t="s">
        <v>31</v>
      </c>
      <c r="AX341" s="13" t="s">
        <v>69</v>
      </c>
      <c r="AY341" s="188" t="s">
        <v>124</v>
      </c>
    </row>
    <row r="342" s="15" customFormat="1">
      <c r="A342" s="15"/>
      <c r="B342" s="203"/>
      <c r="C342" s="15"/>
      <c r="D342" s="185" t="s">
        <v>137</v>
      </c>
      <c r="E342" s="204" t="s">
        <v>3</v>
      </c>
      <c r="F342" s="205" t="s">
        <v>735</v>
      </c>
      <c r="G342" s="15"/>
      <c r="H342" s="204" t="s">
        <v>3</v>
      </c>
      <c r="I342" s="206"/>
      <c r="J342" s="15"/>
      <c r="K342" s="15"/>
      <c r="L342" s="203"/>
      <c r="M342" s="207"/>
      <c r="N342" s="208"/>
      <c r="O342" s="208"/>
      <c r="P342" s="208"/>
      <c r="Q342" s="208"/>
      <c r="R342" s="208"/>
      <c r="S342" s="208"/>
      <c r="T342" s="209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04" t="s">
        <v>137</v>
      </c>
      <c r="AU342" s="204" t="s">
        <v>81</v>
      </c>
      <c r="AV342" s="15" t="s">
        <v>74</v>
      </c>
      <c r="AW342" s="15" t="s">
        <v>31</v>
      </c>
      <c r="AX342" s="15" t="s">
        <v>69</v>
      </c>
      <c r="AY342" s="204" t="s">
        <v>124</v>
      </c>
    </row>
    <row r="343" s="15" customFormat="1">
      <c r="A343" s="15"/>
      <c r="B343" s="203"/>
      <c r="C343" s="15"/>
      <c r="D343" s="185" t="s">
        <v>137</v>
      </c>
      <c r="E343" s="204" t="s">
        <v>3</v>
      </c>
      <c r="F343" s="205" t="s">
        <v>733</v>
      </c>
      <c r="G343" s="15"/>
      <c r="H343" s="204" t="s">
        <v>3</v>
      </c>
      <c r="I343" s="206"/>
      <c r="J343" s="15"/>
      <c r="K343" s="15"/>
      <c r="L343" s="203"/>
      <c r="M343" s="207"/>
      <c r="N343" s="208"/>
      <c r="O343" s="208"/>
      <c r="P343" s="208"/>
      <c r="Q343" s="208"/>
      <c r="R343" s="208"/>
      <c r="S343" s="208"/>
      <c r="T343" s="209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04" t="s">
        <v>137</v>
      </c>
      <c r="AU343" s="204" t="s">
        <v>81</v>
      </c>
      <c r="AV343" s="15" t="s">
        <v>74</v>
      </c>
      <c r="AW343" s="15" t="s">
        <v>31</v>
      </c>
      <c r="AX343" s="15" t="s">
        <v>69</v>
      </c>
      <c r="AY343" s="204" t="s">
        <v>124</v>
      </c>
    </row>
    <row r="344" s="13" customFormat="1">
      <c r="A344" s="13"/>
      <c r="B344" s="187"/>
      <c r="C344" s="13"/>
      <c r="D344" s="185" t="s">
        <v>137</v>
      </c>
      <c r="E344" s="188" t="s">
        <v>3</v>
      </c>
      <c r="F344" s="189" t="s">
        <v>736</v>
      </c>
      <c r="G344" s="13"/>
      <c r="H344" s="190">
        <v>107.669</v>
      </c>
      <c r="I344" s="191"/>
      <c r="J344" s="13"/>
      <c r="K344" s="13"/>
      <c r="L344" s="187"/>
      <c r="M344" s="192"/>
      <c r="N344" s="193"/>
      <c r="O344" s="193"/>
      <c r="P344" s="193"/>
      <c r="Q344" s="193"/>
      <c r="R344" s="193"/>
      <c r="S344" s="193"/>
      <c r="T344" s="194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188" t="s">
        <v>137</v>
      </c>
      <c r="AU344" s="188" t="s">
        <v>81</v>
      </c>
      <c r="AV344" s="13" t="s">
        <v>78</v>
      </c>
      <c r="AW344" s="13" t="s">
        <v>31</v>
      </c>
      <c r="AX344" s="13" t="s">
        <v>69</v>
      </c>
      <c r="AY344" s="188" t="s">
        <v>124</v>
      </c>
    </row>
    <row r="345" s="13" customFormat="1">
      <c r="A345" s="13"/>
      <c r="B345" s="187"/>
      <c r="C345" s="13"/>
      <c r="D345" s="185" t="s">
        <v>137</v>
      </c>
      <c r="E345" s="188" t="s">
        <v>3</v>
      </c>
      <c r="F345" s="189" t="s">
        <v>737</v>
      </c>
      <c r="G345" s="13"/>
      <c r="H345" s="190">
        <v>33</v>
      </c>
      <c r="I345" s="191"/>
      <c r="J345" s="13"/>
      <c r="K345" s="13"/>
      <c r="L345" s="187"/>
      <c r="M345" s="192"/>
      <c r="N345" s="193"/>
      <c r="O345" s="193"/>
      <c r="P345" s="193"/>
      <c r="Q345" s="193"/>
      <c r="R345" s="193"/>
      <c r="S345" s="193"/>
      <c r="T345" s="19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188" t="s">
        <v>137</v>
      </c>
      <c r="AU345" s="188" t="s">
        <v>81</v>
      </c>
      <c r="AV345" s="13" t="s">
        <v>78</v>
      </c>
      <c r="AW345" s="13" t="s">
        <v>31</v>
      </c>
      <c r="AX345" s="13" t="s">
        <v>69</v>
      </c>
      <c r="AY345" s="188" t="s">
        <v>124</v>
      </c>
    </row>
    <row r="346" s="14" customFormat="1">
      <c r="A346" s="14"/>
      <c r="B346" s="195"/>
      <c r="C346" s="14"/>
      <c r="D346" s="185" t="s">
        <v>137</v>
      </c>
      <c r="E346" s="196" t="s">
        <v>3</v>
      </c>
      <c r="F346" s="197" t="s">
        <v>156</v>
      </c>
      <c r="G346" s="14"/>
      <c r="H346" s="198">
        <v>324.327</v>
      </c>
      <c r="I346" s="199"/>
      <c r="J346" s="14"/>
      <c r="K346" s="14"/>
      <c r="L346" s="195"/>
      <c r="M346" s="200"/>
      <c r="N346" s="201"/>
      <c r="O346" s="201"/>
      <c r="P346" s="201"/>
      <c r="Q346" s="201"/>
      <c r="R346" s="201"/>
      <c r="S346" s="201"/>
      <c r="T346" s="202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196" t="s">
        <v>137</v>
      </c>
      <c r="AU346" s="196" t="s">
        <v>81</v>
      </c>
      <c r="AV346" s="14" t="s">
        <v>149</v>
      </c>
      <c r="AW346" s="14" t="s">
        <v>31</v>
      </c>
      <c r="AX346" s="14" t="s">
        <v>74</v>
      </c>
      <c r="AY346" s="196" t="s">
        <v>124</v>
      </c>
    </row>
    <row r="347" s="2" customFormat="1" ht="24.15" customHeight="1">
      <c r="A347" s="39"/>
      <c r="B347" s="166"/>
      <c r="C347" s="215" t="s">
        <v>738</v>
      </c>
      <c r="D347" s="215" t="s">
        <v>427</v>
      </c>
      <c r="E347" s="216" t="s">
        <v>739</v>
      </c>
      <c r="F347" s="217" t="s">
        <v>740</v>
      </c>
      <c r="G347" s="218" t="s">
        <v>575</v>
      </c>
      <c r="H347" s="219">
        <v>2.141</v>
      </c>
      <c r="I347" s="220"/>
      <c r="J347" s="221">
        <f>ROUND(I347*H347,2)</f>
        <v>0</v>
      </c>
      <c r="K347" s="217" t="s">
        <v>130</v>
      </c>
      <c r="L347" s="222"/>
      <c r="M347" s="223" t="s">
        <v>3</v>
      </c>
      <c r="N347" s="224" t="s">
        <v>40</v>
      </c>
      <c r="O347" s="73"/>
      <c r="P347" s="176">
        <f>O347*H347</f>
        <v>0</v>
      </c>
      <c r="Q347" s="176">
        <v>0.44</v>
      </c>
      <c r="R347" s="176">
        <f>Q347*H347</f>
        <v>0.94203999999999999</v>
      </c>
      <c r="S347" s="176">
        <v>0</v>
      </c>
      <c r="T347" s="177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178" t="s">
        <v>430</v>
      </c>
      <c r="AT347" s="178" t="s">
        <v>427</v>
      </c>
      <c r="AU347" s="178" t="s">
        <v>81</v>
      </c>
      <c r="AY347" s="20" t="s">
        <v>124</v>
      </c>
      <c r="BE347" s="179">
        <f>IF(N347="základní",J347,0)</f>
        <v>0</v>
      </c>
      <c r="BF347" s="179">
        <f>IF(N347="snížená",J347,0)</f>
        <v>0</v>
      </c>
      <c r="BG347" s="179">
        <f>IF(N347="zákl. přenesená",J347,0)</f>
        <v>0</v>
      </c>
      <c r="BH347" s="179">
        <f>IF(N347="sníž. přenesená",J347,0)</f>
        <v>0</v>
      </c>
      <c r="BI347" s="179">
        <f>IF(N347="nulová",J347,0)</f>
        <v>0</v>
      </c>
      <c r="BJ347" s="20" t="s">
        <v>74</v>
      </c>
      <c r="BK347" s="179">
        <f>ROUND(I347*H347,2)</f>
        <v>0</v>
      </c>
      <c r="BL347" s="20" t="s">
        <v>131</v>
      </c>
      <c r="BM347" s="178" t="s">
        <v>741</v>
      </c>
    </row>
    <row r="348" s="13" customFormat="1">
      <c r="A348" s="13"/>
      <c r="B348" s="187"/>
      <c r="C348" s="13"/>
      <c r="D348" s="185" t="s">
        <v>137</v>
      </c>
      <c r="E348" s="13"/>
      <c r="F348" s="189" t="s">
        <v>742</v>
      </c>
      <c r="G348" s="13"/>
      <c r="H348" s="190">
        <v>2.141</v>
      </c>
      <c r="I348" s="191"/>
      <c r="J348" s="13"/>
      <c r="K348" s="13"/>
      <c r="L348" s="187"/>
      <c r="M348" s="192"/>
      <c r="N348" s="193"/>
      <c r="O348" s="193"/>
      <c r="P348" s="193"/>
      <c r="Q348" s="193"/>
      <c r="R348" s="193"/>
      <c r="S348" s="193"/>
      <c r="T348" s="19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188" t="s">
        <v>137</v>
      </c>
      <c r="AU348" s="188" t="s">
        <v>81</v>
      </c>
      <c r="AV348" s="13" t="s">
        <v>78</v>
      </c>
      <c r="AW348" s="13" t="s">
        <v>4</v>
      </c>
      <c r="AX348" s="13" t="s">
        <v>74</v>
      </c>
      <c r="AY348" s="188" t="s">
        <v>124</v>
      </c>
    </row>
    <row r="349" s="2" customFormat="1" ht="37.8" customHeight="1">
      <c r="A349" s="39"/>
      <c r="B349" s="166"/>
      <c r="C349" s="167" t="s">
        <v>743</v>
      </c>
      <c r="D349" s="167" t="s">
        <v>127</v>
      </c>
      <c r="E349" s="168" t="s">
        <v>672</v>
      </c>
      <c r="F349" s="169" t="s">
        <v>673</v>
      </c>
      <c r="G349" s="170" t="s">
        <v>575</v>
      </c>
      <c r="H349" s="171">
        <v>7.3259999999999996</v>
      </c>
      <c r="I349" s="172"/>
      <c r="J349" s="173">
        <f>ROUND(I349*H349,2)</f>
        <v>0</v>
      </c>
      <c r="K349" s="169" t="s">
        <v>130</v>
      </c>
      <c r="L349" s="40"/>
      <c r="M349" s="174" t="s">
        <v>3</v>
      </c>
      <c r="N349" s="175" t="s">
        <v>40</v>
      </c>
      <c r="O349" s="73"/>
      <c r="P349" s="176">
        <f>O349*H349</f>
        <v>0</v>
      </c>
      <c r="Q349" s="176">
        <v>0.022837798999999999</v>
      </c>
      <c r="R349" s="176">
        <f>Q349*H349</f>
        <v>0.16730971547399998</v>
      </c>
      <c r="S349" s="176">
        <v>0</v>
      </c>
      <c r="T349" s="177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178" t="s">
        <v>131</v>
      </c>
      <c r="AT349" s="178" t="s">
        <v>127</v>
      </c>
      <c r="AU349" s="178" t="s">
        <v>81</v>
      </c>
      <c r="AY349" s="20" t="s">
        <v>124</v>
      </c>
      <c r="BE349" s="179">
        <f>IF(N349="základní",J349,0)</f>
        <v>0</v>
      </c>
      <c r="BF349" s="179">
        <f>IF(N349="snížená",J349,0)</f>
        <v>0</v>
      </c>
      <c r="BG349" s="179">
        <f>IF(N349="zákl. přenesená",J349,0)</f>
        <v>0</v>
      </c>
      <c r="BH349" s="179">
        <f>IF(N349="sníž. přenesená",J349,0)</f>
        <v>0</v>
      </c>
      <c r="BI349" s="179">
        <f>IF(N349="nulová",J349,0)</f>
        <v>0</v>
      </c>
      <c r="BJ349" s="20" t="s">
        <v>74</v>
      </c>
      <c r="BK349" s="179">
        <f>ROUND(I349*H349,2)</f>
        <v>0</v>
      </c>
      <c r="BL349" s="20" t="s">
        <v>131</v>
      </c>
      <c r="BM349" s="178" t="s">
        <v>744</v>
      </c>
    </row>
    <row r="350" s="2" customFormat="1">
      <c r="A350" s="39"/>
      <c r="B350" s="40"/>
      <c r="C350" s="39"/>
      <c r="D350" s="180" t="s">
        <v>133</v>
      </c>
      <c r="E350" s="39"/>
      <c r="F350" s="181" t="s">
        <v>675</v>
      </c>
      <c r="G350" s="39"/>
      <c r="H350" s="39"/>
      <c r="I350" s="182"/>
      <c r="J350" s="39"/>
      <c r="K350" s="39"/>
      <c r="L350" s="40"/>
      <c r="M350" s="183"/>
      <c r="N350" s="184"/>
      <c r="O350" s="73"/>
      <c r="P350" s="73"/>
      <c r="Q350" s="73"/>
      <c r="R350" s="73"/>
      <c r="S350" s="73"/>
      <c r="T350" s="74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20" t="s">
        <v>133</v>
      </c>
      <c r="AU350" s="20" t="s">
        <v>81</v>
      </c>
    </row>
    <row r="351" s="13" customFormat="1">
      <c r="A351" s="13"/>
      <c r="B351" s="187"/>
      <c r="C351" s="13"/>
      <c r="D351" s="185" t="s">
        <v>137</v>
      </c>
      <c r="E351" s="188" t="s">
        <v>3</v>
      </c>
      <c r="F351" s="189" t="s">
        <v>745</v>
      </c>
      <c r="G351" s="13"/>
      <c r="H351" s="190">
        <v>1.9570000000000001</v>
      </c>
      <c r="I351" s="191"/>
      <c r="J351" s="13"/>
      <c r="K351" s="13"/>
      <c r="L351" s="187"/>
      <c r="M351" s="192"/>
      <c r="N351" s="193"/>
      <c r="O351" s="193"/>
      <c r="P351" s="193"/>
      <c r="Q351" s="193"/>
      <c r="R351" s="193"/>
      <c r="S351" s="193"/>
      <c r="T351" s="194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188" t="s">
        <v>137</v>
      </c>
      <c r="AU351" s="188" t="s">
        <v>81</v>
      </c>
      <c r="AV351" s="13" t="s">
        <v>78</v>
      </c>
      <c r="AW351" s="13" t="s">
        <v>31</v>
      </c>
      <c r="AX351" s="13" t="s">
        <v>69</v>
      </c>
      <c r="AY351" s="188" t="s">
        <v>124</v>
      </c>
    </row>
    <row r="352" s="13" customFormat="1">
      <c r="A352" s="13"/>
      <c r="B352" s="187"/>
      <c r="C352" s="13"/>
      <c r="D352" s="185" t="s">
        <v>137</v>
      </c>
      <c r="E352" s="188" t="s">
        <v>3</v>
      </c>
      <c r="F352" s="189" t="s">
        <v>746</v>
      </c>
      <c r="G352" s="13"/>
      <c r="H352" s="190">
        <v>1.923</v>
      </c>
      <c r="I352" s="191"/>
      <c r="J352" s="13"/>
      <c r="K352" s="13"/>
      <c r="L352" s="187"/>
      <c r="M352" s="192"/>
      <c r="N352" s="193"/>
      <c r="O352" s="193"/>
      <c r="P352" s="193"/>
      <c r="Q352" s="193"/>
      <c r="R352" s="193"/>
      <c r="S352" s="193"/>
      <c r="T352" s="19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188" t="s">
        <v>137</v>
      </c>
      <c r="AU352" s="188" t="s">
        <v>81</v>
      </c>
      <c r="AV352" s="13" t="s">
        <v>78</v>
      </c>
      <c r="AW352" s="13" t="s">
        <v>31</v>
      </c>
      <c r="AX352" s="13" t="s">
        <v>69</v>
      </c>
      <c r="AY352" s="188" t="s">
        <v>124</v>
      </c>
    </row>
    <row r="353" s="13" customFormat="1">
      <c r="A353" s="13"/>
      <c r="B353" s="187"/>
      <c r="C353" s="13"/>
      <c r="D353" s="185" t="s">
        <v>137</v>
      </c>
      <c r="E353" s="188" t="s">
        <v>3</v>
      </c>
      <c r="F353" s="189" t="s">
        <v>747</v>
      </c>
      <c r="G353" s="13"/>
      <c r="H353" s="190">
        <v>3.4460000000000002</v>
      </c>
      <c r="I353" s="191"/>
      <c r="J353" s="13"/>
      <c r="K353" s="13"/>
      <c r="L353" s="187"/>
      <c r="M353" s="192"/>
      <c r="N353" s="193"/>
      <c r="O353" s="193"/>
      <c r="P353" s="193"/>
      <c r="Q353" s="193"/>
      <c r="R353" s="193"/>
      <c r="S353" s="193"/>
      <c r="T353" s="194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188" t="s">
        <v>137</v>
      </c>
      <c r="AU353" s="188" t="s">
        <v>81</v>
      </c>
      <c r="AV353" s="13" t="s">
        <v>78</v>
      </c>
      <c r="AW353" s="13" t="s">
        <v>31</v>
      </c>
      <c r="AX353" s="13" t="s">
        <v>69</v>
      </c>
      <c r="AY353" s="188" t="s">
        <v>124</v>
      </c>
    </row>
    <row r="354" s="14" customFormat="1">
      <c r="A354" s="14"/>
      <c r="B354" s="195"/>
      <c r="C354" s="14"/>
      <c r="D354" s="185" t="s">
        <v>137</v>
      </c>
      <c r="E354" s="196" t="s">
        <v>3</v>
      </c>
      <c r="F354" s="197" t="s">
        <v>156</v>
      </c>
      <c r="G354" s="14"/>
      <c r="H354" s="198">
        <v>7.3260000000000005</v>
      </c>
      <c r="I354" s="199"/>
      <c r="J354" s="14"/>
      <c r="K354" s="14"/>
      <c r="L354" s="195"/>
      <c r="M354" s="200"/>
      <c r="N354" s="201"/>
      <c r="O354" s="201"/>
      <c r="P354" s="201"/>
      <c r="Q354" s="201"/>
      <c r="R354" s="201"/>
      <c r="S354" s="201"/>
      <c r="T354" s="202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196" t="s">
        <v>137</v>
      </c>
      <c r="AU354" s="196" t="s">
        <v>81</v>
      </c>
      <c r="AV354" s="14" t="s">
        <v>149</v>
      </c>
      <c r="AW354" s="14" t="s">
        <v>31</v>
      </c>
      <c r="AX354" s="14" t="s">
        <v>74</v>
      </c>
      <c r="AY354" s="196" t="s">
        <v>124</v>
      </c>
    </row>
    <row r="355" s="12" customFormat="1" ht="20.88" customHeight="1">
      <c r="A355" s="12"/>
      <c r="B355" s="153"/>
      <c r="C355" s="12"/>
      <c r="D355" s="154" t="s">
        <v>68</v>
      </c>
      <c r="E355" s="164" t="s">
        <v>748</v>
      </c>
      <c r="F355" s="164" t="s">
        <v>749</v>
      </c>
      <c r="G355" s="12"/>
      <c r="H355" s="12"/>
      <c r="I355" s="156"/>
      <c r="J355" s="165">
        <f>BK355</f>
        <v>0</v>
      </c>
      <c r="K355" s="12"/>
      <c r="L355" s="153"/>
      <c r="M355" s="158"/>
      <c r="N355" s="159"/>
      <c r="O355" s="159"/>
      <c r="P355" s="160">
        <f>SUM(P356:P375)</f>
        <v>0</v>
      </c>
      <c r="Q355" s="159"/>
      <c r="R355" s="160">
        <f>SUM(R356:R375)</f>
        <v>0.19968214695999997</v>
      </c>
      <c r="S355" s="159"/>
      <c r="T355" s="161">
        <f>SUM(T356:T375)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154" t="s">
        <v>78</v>
      </c>
      <c r="AT355" s="162" t="s">
        <v>68</v>
      </c>
      <c r="AU355" s="162" t="s">
        <v>78</v>
      </c>
      <c r="AY355" s="154" t="s">
        <v>124</v>
      </c>
      <c r="BK355" s="163">
        <f>SUM(BK356:BK375)</f>
        <v>0</v>
      </c>
    </row>
    <row r="356" s="2" customFormat="1" ht="37.8" customHeight="1">
      <c r="A356" s="39"/>
      <c r="B356" s="166"/>
      <c r="C356" s="167" t="s">
        <v>750</v>
      </c>
      <c r="D356" s="167" t="s">
        <v>127</v>
      </c>
      <c r="E356" s="168" t="s">
        <v>751</v>
      </c>
      <c r="F356" s="169" t="s">
        <v>752</v>
      </c>
      <c r="G356" s="170" t="s">
        <v>89</v>
      </c>
      <c r="H356" s="171">
        <v>20.390000000000001</v>
      </c>
      <c r="I356" s="172"/>
      <c r="J356" s="173">
        <f>ROUND(I356*H356,2)</f>
        <v>0</v>
      </c>
      <c r="K356" s="169" t="s">
        <v>130</v>
      </c>
      <c r="L356" s="40"/>
      <c r="M356" s="174" t="s">
        <v>3</v>
      </c>
      <c r="N356" s="175" t="s">
        <v>40</v>
      </c>
      <c r="O356" s="73"/>
      <c r="P356" s="176">
        <f>O356*H356</f>
        <v>0</v>
      </c>
      <c r="Q356" s="176">
        <v>0</v>
      </c>
      <c r="R356" s="176">
        <f>Q356*H356</f>
        <v>0</v>
      </c>
      <c r="S356" s="176">
        <v>0</v>
      </c>
      <c r="T356" s="177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178" t="s">
        <v>131</v>
      </c>
      <c r="AT356" s="178" t="s">
        <v>127</v>
      </c>
      <c r="AU356" s="178" t="s">
        <v>81</v>
      </c>
      <c r="AY356" s="20" t="s">
        <v>124</v>
      </c>
      <c r="BE356" s="179">
        <f>IF(N356="základní",J356,0)</f>
        <v>0</v>
      </c>
      <c r="BF356" s="179">
        <f>IF(N356="snížená",J356,0)</f>
        <v>0</v>
      </c>
      <c r="BG356" s="179">
        <f>IF(N356="zákl. přenesená",J356,0)</f>
        <v>0</v>
      </c>
      <c r="BH356" s="179">
        <f>IF(N356="sníž. přenesená",J356,0)</f>
        <v>0</v>
      </c>
      <c r="BI356" s="179">
        <f>IF(N356="nulová",J356,0)</f>
        <v>0</v>
      </c>
      <c r="BJ356" s="20" t="s">
        <v>74</v>
      </c>
      <c r="BK356" s="179">
        <f>ROUND(I356*H356,2)</f>
        <v>0</v>
      </c>
      <c r="BL356" s="20" t="s">
        <v>131</v>
      </c>
      <c r="BM356" s="178" t="s">
        <v>753</v>
      </c>
    </row>
    <row r="357" s="2" customFormat="1">
      <c r="A357" s="39"/>
      <c r="B357" s="40"/>
      <c r="C357" s="39"/>
      <c r="D357" s="180" t="s">
        <v>133</v>
      </c>
      <c r="E357" s="39"/>
      <c r="F357" s="181" t="s">
        <v>754</v>
      </c>
      <c r="G357" s="39"/>
      <c r="H357" s="39"/>
      <c r="I357" s="182"/>
      <c r="J357" s="39"/>
      <c r="K357" s="39"/>
      <c r="L357" s="40"/>
      <c r="M357" s="183"/>
      <c r="N357" s="184"/>
      <c r="O357" s="73"/>
      <c r="P357" s="73"/>
      <c r="Q357" s="73"/>
      <c r="R357" s="73"/>
      <c r="S357" s="73"/>
      <c r="T357" s="74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20" t="s">
        <v>133</v>
      </c>
      <c r="AU357" s="20" t="s">
        <v>81</v>
      </c>
    </row>
    <row r="358" s="13" customFormat="1">
      <c r="A358" s="13"/>
      <c r="B358" s="187"/>
      <c r="C358" s="13"/>
      <c r="D358" s="185" t="s">
        <v>137</v>
      </c>
      <c r="E358" s="188" t="s">
        <v>3</v>
      </c>
      <c r="F358" s="189" t="s">
        <v>336</v>
      </c>
      <c r="G358" s="13"/>
      <c r="H358" s="190">
        <v>20.390000000000001</v>
      </c>
      <c r="I358" s="191"/>
      <c r="J358" s="13"/>
      <c r="K358" s="13"/>
      <c r="L358" s="187"/>
      <c r="M358" s="192"/>
      <c r="N358" s="193"/>
      <c r="O358" s="193"/>
      <c r="P358" s="193"/>
      <c r="Q358" s="193"/>
      <c r="R358" s="193"/>
      <c r="S358" s="193"/>
      <c r="T358" s="194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188" t="s">
        <v>137</v>
      </c>
      <c r="AU358" s="188" t="s">
        <v>81</v>
      </c>
      <c r="AV358" s="13" t="s">
        <v>78</v>
      </c>
      <c r="AW358" s="13" t="s">
        <v>31</v>
      </c>
      <c r="AX358" s="13" t="s">
        <v>69</v>
      </c>
      <c r="AY358" s="188" t="s">
        <v>124</v>
      </c>
    </row>
    <row r="359" s="14" customFormat="1">
      <c r="A359" s="14"/>
      <c r="B359" s="195"/>
      <c r="C359" s="14"/>
      <c r="D359" s="185" t="s">
        <v>137</v>
      </c>
      <c r="E359" s="196" t="s">
        <v>3</v>
      </c>
      <c r="F359" s="197" t="s">
        <v>156</v>
      </c>
      <c r="G359" s="14"/>
      <c r="H359" s="198">
        <v>20.390000000000001</v>
      </c>
      <c r="I359" s="199"/>
      <c r="J359" s="14"/>
      <c r="K359" s="14"/>
      <c r="L359" s="195"/>
      <c r="M359" s="200"/>
      <c r="N359" s="201"/>
      <c r="O359" s="201"/>
      <c r="P359" s="201"/>
      <c r="Q359" s="201"/>
      <c r="R359" s="201"/>
      <c r="S359" s="201"/>
      <c r="T359" s="202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196" t="s">
        <v>137</v>
      </c>
      <c r="AU359" s="196" t="s">
        <v>81</v>
      </c>
      <c r="AV359" s="14" t="s">
        <v>149</v>
      </c>
      <c r="AW359" s="14" t="s">
        <v>31</v>
      </c>
      <c r="AX359" s="14" t="s">
        <v>74</v>
      </c>
      <c r="AY359" s="196" t="s">
        <v>124</v>
      </c>
    </row>
    <row r="360" s="2" customFormat="1" ht="24.15" customHeight="1">
      <c r="A360" s="39"/>
      <c r="B360" s="166"/>
      <c r="C360" s="215" t="s">
        <v>755</v>
      </c>
      <c r="D360" s="215" t="s">
        <v>427</v>
      </c>
      <c r="E360" s="216" t="s">
        <v>756</v>
      </c>
      <c r="F360" s="217" t="s">
        <v>757</v>
      </c>
      <c r="G360" s="218" t="s">
        <v>89</v>
      </c>
      <c r="H360" s="219">
        <v>22.428999999999998</v>
      </c>
      <c r="I360" s="220"/>
      <c r="J360" s="221">
        <f>ROUND(I360*H360,2)</f>
        <v>0</v>
      </c>
      <c r="K360" s="217" t="s">
        <v>130</v>
      </c>
      <c r="L360" s="222"/>
      <c r="M360" s="223" t="s">
        <v>3</v>
      </c>
      <c r="N360" s="224" t="s">
        <v>40</v>
      </c>
      <c r="O360" s="73"/>
      <c r="P360" s="176">
        <f>O360*H360</f>
        <v>0</v>
      </c>
      <c r="Q360" s="176">
        <v>0.0073499999999999998</v>
      </c>
      <c r="R360" s="176">
        <f>Q360*H360</f>
        <v>0.16485314999999998</v>
      </c>
      <c r="S360" s="176">
        <v>0</v>
      </c>
      <c r="T360" s="177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178" t="s">
        <v>430</v>
      </c>
      <c r="AT360" s="178" t="s">
        <v>427</v>
      </c>
      <c r="AU360" s="178" t="s">
        <v>81</v>
      </c>
      <c r="AY360" s="20" t="s">
        <v>124</v>
      </c>
      <c r="BE360" s="179">
        <f>IF(N360="základní",J360,0)</f>
        <v>0</v>
      </c>
      <c r="BF360" s="179">
        <f>IF(N360="snížená",J360,0)</f>
        <v>0</v>
      </c>
      <c r="BG360" s="179">
        <f>IF(N360="zákl. přenesená",J360,0)</f>
        <v>0</v>
      </c>
      <c r="BH360" s="179">
        <f>IF(N360="sníž. přenesená",J360,0)</f>
        <v>0</v>
      </c>
      <c r="BI360" s="179">
        <f>IF(N360="nulová",J360,0)</f>
        <v>0</v>
      </c>
      <c r="BJ360" s="20" t="s">
        <v>74</v>
      </c>
      <c r="BK360" s="179">
        <f>ROUND(I360*H360,2)</f>
        <v>0</v>
      </c>
      <c r="BL360" s="20" t="s">
        <v>131</v>
      </c>
      <c r="BM360" s="178" t="s">
        <v>758</v>
      </c>
    </row>
    <row r="361" s="13" customFormat="1">
      <c r="A361" s="13"/>
      <c r="B361" s="187"/>
      <c r="C361" s="13"/>
      <c r="D361" s="185" t="s">
        <v>137</v>
      </c>
      <c r="E361" s="13"/>
      <c r="F361" s="189" t="s">
        <v>759</v>
      </c>
      <c r="G361" s="13"/>
      <c r="H361" s="190">
        <v>22.428999999999998</v>
      </c>
      <c r="I361" s="191"/>
      <c r="J361" s="13"/>
      <c r="K361" s="13"/>
      <c r="L361" s="187"/>
      <c r="M361" s="192"/>
      <c r="N361" s="193"/>
      <c r="O361" s="193"/>
      <c r="P361" s="193"/>
      <c r="Q361" s="193"/>
      <c r="R361" s="193"/>
      <c r="S361" s="193"/>
      <c r="T361" s="194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188" t="s">
        <v>137</v>
      </c>
      <c r="AU361" s="188" t="s">
        <v>81</v>
      </c>
      <c r="AV361" s="13" t="s">
        <v>78</v>
      </c>
      <c r="AW361" s="13" t="s">
        <v>4</v>
      </c>
      <c r="AX361" s="13" t="s">
        <v>74</v>
      </c>
      <c r="AY361" s="188" t="s">
        <v>124</v>
      </c>
    </row>
    <row r="362" s="2" customFormat="1" ht="24.15" customHeight="1">
      <c r="A362" s="39"/>
      <c r="B362" s="166"/>
      <c r="C362" s="167" t="s">
        <v>760</v>
      </c>
      <c r="D362" s="167" t="s">
        <v>127</v>
      </c>
      <c r="E362" s="168" t="s">
        <v>761</v>
      </c>
      <c r="F362" s="169" t="s">
        <v>762</v>
      </c>
      <c r="G362" s="170" t="s">
        <v>140</v>
      </c>
      <c r="H362" s="171">
        <v>20.390000000000001</v>
      </c>
      <c r="I362" s="172"/>
      <c r="J362" s="173">
        <f>ROUND(I362*H362,2)</f>
        <v>0</v>
      </c>
      <c r="K362" s="169" t="s">
        <v>130</v>
      </c>
      <c r="L362" s="40"/>
      <c r="M362" s="174" t="s">
        <v>3</v>
      </c>
      <c r="N362" s="175" t="s">
        <v>40</v>
      </c>
      <c r="O362" s="73"/>
      <c r="P362" s="176">
        <f>O362*H362</f>
        <v>0</v>
      </c>
      <c r="Q362" s="176">
        <v>2.694E-05</v>
      </c>
      <c r="R362" s="176">
        <f>Q362*H362</f>
        <v>0.00054930660000000004</v>
      </c>
      <c r="S362" s="176">
        <v>0</v>
      </c>
      <c r="T362" s="177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178" t="s">
        <v>131</v>
      </c>
      <c r="AT362" s="178" t="s">
        <v>127</v>
      </c>
      <c r="AU362" s="178" t="s">
        <v>81</v>
      </c>
      <c r="AY362" s="20" t="s">
        <v>124</v>
      </c>
      <c r="BE362" s="179">
        <f>IF(N362="základní",J362,0)</f>
        <v>0</v>
      </c>
      <c r="BF362" s="179">
        <f>IF(N362="snížená",J362,0)</f>
        <v>0</v>
      </c>
      <c r="BG362" s="179">
        <f>IF(N362="zákl. přenesená",J362,0)</f>
        <v>0</v>
      </c>
      <c r="BH362" s="179">
        <f>IF(N362="sníž. přenesená",J362,0)</f>
        <v>0</v>
      </c>
      <c r="BI362" s="179">
        <f>IF(N362="nulová",J362,0)</f>
        <v>0</v>
      </c>
      <c r="BJ362" s="20" t="s">
        <v>74</v>
      </c>
      <c r="BK362" s="179">
        <f>ROUND(I362*H362,2)</f>
        <v>0</v>
      </c>
      <c r="BL362" s="20" t="s">
        <v>131</v>
      </c>
      <c r="BM362" s="178" t="s">
        <v>763</v>
      </c>
    </row>
    <row r="363" s="2" customFormat="1">
      <c r="A363" s="39"/>
      <c r="B363" s="40"/>
      <c r="C363" s="39"/>
      <c r="D363" s="180" t="s">
        <v>133</v>
      </c>
      <c r="E363" s="39"/>
      <c r="F363" s="181" t="s">
        <v>764</v>
      </c>
      <c r="G363" s="39"/>
      <c r="H363" s="39"/>
      <c r="I363" s="182"/>
      <c r="J363" s="39"/>
      <c r="K363" s="39"/>
      <c r="L363" s="40"/>
      <c r="M363" s="183"/>
      <c r="N363" s="184"/>
      <c r="O363" s="73"/>
      <c r="P363" s="73"/>
      <c r="Q363" s="73"/>
      <c r="R363" s="73"/>
      <c r="S363" s="73"/>
      <c r="T363" s="74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20" t="s">
        <v>133</v>
      </c>
      <c r="AU363" s="20" t="s">
        <v>81</v>
      </c>
    </row>
    <row r="364" s="13" customFormat="1">
      <c r="A364" s="13"/>
      <c r="B364" s="187"/>
      <c r="C364" s="13"/>
      <c r="D364" s="185" t="s">
        <v>137</v>
      </c>
      <c r="E364" s="188" t="s">
        <v>3</v>
      </c>
      <c r="F364" s="189" t="s">
        <v>336</v>
      </c>
      <c r="G364" s="13"/>
      <c r="H364" s="190">
        <v>20.390000000000001</v>
      </c>
      <c r="I364" s="191"/>
      <c r="J364" s="13"/>
      <c r="K364" s="13"/>
      <c r="L364" s="187"/>
      <c r="M364" s="192"/>
      <c r="N364" s="193"/>
      <c r="O364" s="193"/>
      <c r="P364" s="193"/>
      <c r="Q364" s="193"/>
      <c r="R364" s="193"/>
      <c r="S364" s="193"/>
      <c r="T364" s="194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188" t="s">
        <v>137</v>
      </c>
      <c r="AU364" s="188" t="s">
        <v>81</v>
      </c>
      <c r="AV364" s="13" t="s">
        <v>78</v>
      </c>
      <c r="AW364" s="13" t="s">
        <v>31</v>
      </c>
      <c r="AX364" s="13" t="s">
        <v>69</v>
      </c>
      <c r="AY364" s="188" t="s">
        <v>124</v>
      </c>
    </row>
    <row r="365" s="14" customFormat="1">
      <c r="A365" s="14"/>
      <c r="B365" s="195"/>
      <c r="C365" s="14"/>
      <c r="D365" s="185" t="s">
        <v>137</v>
      </c>
      <c r="E365" s="196" t="s">
        <v>3</v>
      </c>
      <c r="F365" s="197" t="s">
        <v>156</v>
      </c>
      <c r="G365" s="14"/>
      <c r="H365" s="198">
        <v>20.390000000000001</v>
      </c>
      <c r="I365" s="199"/>
      <c r="J365" s="14"/>
      <c r="K365" s="14"/>
      <c r="L365" s="195"/>
      <c r="M365" s="200"/>
      <c r="N365" s="201"/>
      <c r="O365" s="201"/>
      <c r="P365" s="201"/>
      <c r="Q365" s="201"/>
      <c r="R365" s="201"/>
      <c r="S365" s="201"/>
      <c r="T365" s="202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196" t="s">
        <v>137</v>
      </c>
      <c r="AU365" s="196" t="s">
        <v>81</v>
      </c>
      <c r="AV365" s="14" t="s">
        <v>149</v>
      </c>
      <c r="AW365" s="14" t="s">
        <v>31</v>
      </c>
      <c r="AX365" s="14" t="s">
        <v>74</v>
      </c>
      <c r="AY365" s="196" t="s">
        <v>124</v>
      </c>
    </row>
    <row r="366" s="2" customFormat="1" ht="24.15" customHeight="1">
      <c r="A366" s="39"/>
      <c r="B366" s="166"/>
      <c r="C366" s="215" t="s">
        <v>765</v>
      </c>
      <c r="D366" s="215" t="s">
        <v>427</v>
      </c>
      <c r="E366" s="216" t="s">
        <v>766</v>
      </c>
      <c r="F366" s="217" t="s">
        <v>767</v>
      </c>
      <c r="G366" s="218" t="s">
        <v>575</v>
      </c>
      <c r="H366" s="219">
        <v>0.053999999999999999</v>
      </c>
      <c r="I366" s="220"/>
      <c r="J366" s="221">
        <f>ROUND(I366*H366,2)</f>
        <v>0</v>
      </c>
      <c r="K366" s="217" t="s">
        <v>130</v>
      </c>
      <c r="L366" s="222"/>
      <c r="M366" s="223" t="s">
        <v>3</v>
      </c>
      <c r="N366" s="224" t="s">
        <v>40</v>
      </c>
      <c r="O366" s="73"/>
      <c r="P366" s="176">
        <f>O366*H366</f>
        <v>0</v>
      </c>
      <c r="Q366" s="176">
        <v>0.44</v>
      </c>
      <c r="R366" s="176">
        <f>Q366*H366</f>
        <v>0.02376</v>
      </c>
      <c r="S366" s="176">
        <v>0</v>
      </c>
      <c r="T366" s="177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178" t="s">
        <v>430</v>
      </c>
      <c r="AT366" s="178" t="s">
        <v>427</v>
      </c>
      <c r="AU366" s="178" t="s">
        <v>81</v>
      </c>
      <c r="AY366" s="20" t="s">
        <v>124</v>
      </c>
      <c r="BE366" s="179">
        <f>IF(N366="základní",J366,0)</f>
        <v>0</v>
      </c>
      <c r="BF366" s="179">
        <f>IF(N366="snížená",J366,0)</f>
        <v>0</v>
      </c>
      <c r="BG366" s="179">
        <f>IF(N366="zákl. přenesená",J366,0)</f>
        <v>0</v>
      </c>
      <c r="BH366" s="179">
        <f>IF(N366="sníž. přenesená",J366,0)</f>
        <v>0</v>
      </c>
      <c r="BI366" s="179">
        <f>IF(N366="nulová",J366,0)</f>
        <v>0</v>
      </c>
      <c r="BJ366" s="20" t="s">
        <v>74</v>
      </c>
      <c r="BK366" s="179">
        <f>ROUND(I366*H366,2)</f>
        <v>0</v>
      </c>
      <c r="BL366" s="20" t="s">
        <v>131</v>
      </c>
      <c r="BM366" s="178" t="s">
        <v>768</v>
      </c>
    </row>
    <row r="367" s="13" customFormat="1">
      <c r="A367" s="13"/>
      <c r="B367" s="187"/>
      <c r="C367" s="13"/>
      <c r="D367" s="185" t="s">
        <v>137</v>
      </c>
      <c r="E367" s="13"/>
      <c r="F367" s="189" t="s">
        <v>769</v>
      </c>
      <c r="G367" s="13"/>
      <c r="H367" s="190">
        <v>0.053999999999999999</v>
      </c>
      <c r="I367" s="191"/>
      <c r="J367" s="13"/>
      <c r="K367" s="13"/>
      <c r="L367" s="187"/>
      <c r="M367" s="192"/>
      <c r="N367" s="193"/>
      <c r="O367" s="193"/>
      <c r="P367" s="193"/>
      <c r="Q367" s="193"/>
      <c r="R367" s="193"/>
      <c r="S367" s="193"/>
      <c r="T367" s="194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188" t="s">
        <v>137</v>
      </c>
      <c r="AU367" s="188" t="s">
        <v>81</v>
      </c>
      <c r="AV367" s="13" t="s">
        <v>78</v>
      </c>
      <c r="AW367" s="13" t="s">
        <v>4</v>
      </c>
      <c r="AX367" s="13" t="s">
        <v>74</v>
      </c>
      <c r="AY367" s="188" t="s">
        <v>124</v>
      </c>
    </row>
    <row r="368" s="2" customFormat="1" ht="24.15" customHeight="1">
      <c r="A368" s="39"/>
      <c r="B368" s="166"/>
      <c r="C368" s="167" t="s">
        <v>770</v>
      </c>
      <c r="D368" s="167" t="s">
        <v>127</v>
      </c>
      <c r="E368" s="168" t="s">
        <v>771</v>
      </c>
      <c r="F368" s="169" t="s">
        <v>772</v>
      </c>
      <c r="G368" s="170" t="s">
        <v>89</v>
      </c>
      <c r="H368" s="171">
        <v>20.390000000000001</v>
      </c>
      <c r="I368" s="172"/>
      <c r="J368" s="173">
        <f>ROUND(I368*H368,2)</f>
        <v>0</v>
      </c>
      <c r="K368" s="169" t="s">
        <v>130</v>
      </c>
      <c r="L368" s="40"/>
      <c r="M368" s="174" t="s">
        <v>3</v>
      </c>
      <c r="N368" s="175" t="s">
        <v>40</v>
      </c>
      <c r="O368" s="73"/>
      <c r="P368" s="176">
        <f>O368*H368</f>
        <v>0</v>
      </c>
      <c r="Q368" s="176">
        <v>0.000181924</v>
      </c>
      <c r="R368" s="176">
        <f>Q368*H368</f>
        <v>0.00370943036</v>
      </c>
      <c r="S368" s="176">
        <v>0</v>
      </c>
      <c r="T368" s="177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178" t="s">
        <v>131</v>
      </c>
      <c r="AT368" s="178" t="s">
        <v>127</v>
      </c>
      <c r="AU368" s="178" t="s">
        <v>81</v>
      </c>
      <c r="AY368" s="20" t="s">
        <v>124</v>
      </c>
      <c r="BE368" s="179">
        <f>IF(N368="základní",J368,0)</f>
        <v>0</v>
      </c>
      <c r="BF368" s="179">
        <f>IF(N368="snížená",J368,0)</f>
        <v>0</v>
      </c>
      <c r="BG368" s="179">
        <f>IF(N368="zákl. přenesená",J368,0)</f>
        <v>0</v>
      </c>
      <c r="BH368" s="179">
        <f>IF(N368="sníž. přenesená",J368,0)</f>
        <v>0</v>
      </c>
      <c r="BI368" s="179">
        <f>IF(N368="nulová",J368,0)</f>
        <v>0</v>
      </c>
      <c r="BJ368" s="20" t="s">
        <v>74</v>
      </c>
      <c r="BK368" s="179">
        <f>ROUND(I368*H368,2)</f>
        <v>0</v>
      </c>
      <c r="BL368" s="20" t="s">
        <v>131</v>
      </c>
      <c r="BM368" s="178" t="s">
        <v>773</v>
      </c>
    </row>
    <row r="369" s="2" customFormat="1">
      <c r="A369" s="39"/>
      <c r="B369" s="40"/>
      <c r="C369" s="39"/>
      <c r="D369" s="180" t="s">
        <v>133</v>
      </c>
      <c r="E369" s="39"/>
      <c r="F369" s="181" t="s">
        <v>774</v>
      </c>
      <c r="G369" s="39"/>
      <c r="H369" s="39"/>
      <c r="I369" s="182"/>
      <c r="J369" s="39"/>
      <c r="K369" s="39"/>
      <c r="L369" s="40"/>
      <c r="M369" s="183"/>
      <c r="N369" s="184"/>
      <c r="O369" s="73"/>
      <c r="P369" s="73"/>
      <c r="Q369" s="73"/>
      <c r="R369" s="73"/>
      <c r="S369" s="73"/>
      <c r="T369" s="74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20" t="s">
        <v>133</v>
      </c>
      <c r="AU369" s="20" t="s">
        <v>81</v>
      </c>
    </row>
    <row r="370" s="13" customFormat="1">
      <c r="A370" s="13"/>
      <c r="B370" s="187"/>
      <c r="C370" s="13"/>
      <c r="D370" s="185" t="s">
        <v>137</v>
      </c>
      <c r="E370" s="188" t="s">
        <v>3</v>
      </c>
      <c r="F370" s="189" t="s">
        <v>336</v>
      </c>
      <c r="G370" s="13"/>
      <c r="H370" s="190">
        <v>20.390000000000001</v>
      </c>
      <c r="I370" s="191"/>
      <c r="J370" s="13"/>
      <c r="K370" s="13"/>
      <c r="L370" s="187"/>
      <c r="M370" s="192"/>
      <c r="N370" s="193"/>
      <c r="O370" s="193"/>
      <c r="P370" s="193"/>
      <c r="Q370" s="193"/>
      <c r="R370" s="193"/>
      <c r="S370" s="193"/>
      <c r="T370" s="194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188" t="s">
        <v>137</v>
      </c>
      <c r="AU370" s="188" t="s">
        <v>81</v>
      </c>
      <c r="AV370" s="13" t="s">
        <v>78</v>
      </c>
      <c r="AW370" s="13" t="s">
        <v>31</v>
      </c>
      <c r="AX370" s="13" t="s">
        <v>69</v>
      </c>
      <c r="AY370" s="188" t="s">
        <v>124</v>
      </c>
    </row>
    <row r="371" s="14" customFormat="1">
      <c r="A371" s="14"/>
      <c r="B371" s="195"/>
      <c r="C371" s="14"/>
      <c r="D371" s="185" t="s">
        <v>137</v>
      </c>
      <c r="E371" s="196" t="s">
        <v>3</v>
      </c>
      <c r="F371" s="197" t="s">
        <v>156</v>
      </c>
      <c r="G371" s="14"/>
      <c r="H371" s="198">
        <v>20.390000000000001</v>
      </c>
      <c r="I371" s="199"/>
      <c r="J371" s="14"/>
      <c r="K371" s="14"/>
      <c r="L371" s="195"/>
      <c r="M371" s="200"/>
      <c r="N371" s="201"/>
      <c r="O371" s="201"/>
      <c r="P371" s="201"/>
      <c r="Q371" s="201"/>
      <c r="R371" s="201"/>
      <c r="S371" s="201"/>
      <c r="T371" s="202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196" t="s">
        <v>137</v>
      </c>
      <c r="AU371" s="196" t="s">
        <v>81</v>
      </c>
      <c r="AV371" s="14" t="s">
        <v>149</v>
      </c>
      <c r="AW371" s="14" t="s">
        <v>31</v>
      </c>
      <c r="AX371" s="14" t="s">
        <v>74</v>
      </c>
      <c r="AY371" s="196" t="s">
        <v>124</v>
      </c>
    </row>
    <row r="372" s="2" customFormat="1" ht="24.15" customHeight="1">
      <c r="A372" s="39"/>
      <c r="B372" s="166"/>
      <c r="C372" s="167" t="s">
        <v>775</v>
      </c>
      <c r="D372" s="167" t="s">
        <v>127</v>
      </c>
      <c r="E372" s="168" t="s">
        <v>776</v>
      </c>
      <c r="F372" s="169" t="s">
        <v>777</v>
      </c>
      <c r="G372" s="170" t="s">
        <v>89</v>
      </c>
      <c r="H372" s="171">
        <v>20.390000000000001</v>
      </c>
      <c r="I372" s="172"/>
      <c r="J372" s="173">
        <f>ROUND(I372*H372,2)</f>
        <v>0</v>
      </c>
      <c r="K372" s="169" t="s">
        <v>130</v>
      </c>
      <c r="L372" s="40"/>
      <c r="M372" s="174" t="s">
        <v>3</v>
      </c>
      <c r="N372" s="175" t="s">
        <v>40</v>
      </c>
      <c r="O372" s="73"/>
      <c r="P372" s="176">
        <f>O372*H372</f>
        <v>0</v>
      </c>
      <c r="Q372" s="176">
        <v>0.00033399999999999999</v>
      </c>
      <c r="R372" s="176">
        <f>Q372*H372</f>
        <v>0.0068102600000000003</v>
      </c>
      <c r="S372" s="176">
        <v>0</v>
      </c>
      <c r="T372" s="177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178" t="s">
        <v>131</v>
      </c>
      <c r="AT372" s="178" t="s">
        <v>127</v>
      </c>
      <c r="AU372" s="178" t="s">
        <v>81</v>
      </c>
      <c r="AY372" s="20" t="s">
        <v>124</v>
      </c>
      <c r="BE372" s="179">
        <f>IF(N372="základní",J372,0)</f>
        <v>0</v>
      </c>
      <c r="BF372" s="179">
        <f>IF(N372="snížená",J372,0)</f>
        <v>0</v>
      </c>
      <c r="BG372" s="179">
        <f>IF(N372="zákl. přenesená",J372,0)</f>
        <v>0</v>
      </c>
      <c r="BH372" s="179">
        <f>IF(N372="sníž. přenesená",J372,0)</f>
        <v>0</v>
      </c>
      <c r="BI372" s="179">
        <f>IF(N372="nulová",J372,0)</f>
        <v>0</v>
      </c>
      <c r="BJ372" s="20" t="s">
        <v>74</v>
      </c>
      <c r="BK372" s="179">
        <f>ROUND(I372*H372,2)</f>
        <v>0</v>
      </c>
      <c r="BL372" s="20" t="s">
        <v>131</v>
      </c>
      <c r="BM372" s="178" t="s">
        <v>778</v>
      </c>
    </row>
    <row r="373" s="2" customFormat="1">
      <c r="A373" s="39"/>
      <c r="B373" s="40"/>
      <c r="C373" s="39"/>
      <c r="D373" s="180" t="s">
        <v>133</v>
      </c>
      <c r="E373" s="39"/>
      <c r="F373" s="181" t="s">
        <v>779</v>
      </c>
      <c r="G373" s="39"/>
      <c r="H373" s="39"/>
      <c r="I373" s="182"/>
      <c r="J373" s="39"/>
      <c r="K373" s="39"/>
      <c r="L373" s="40"/>
      <c r="M373" s="183"/>
      <c r="N373" s="184"/>
      <c r="O373" s="73"/>
      <c r="P373" s="73"/>
      <c r="Q373" s="73"/>
      <c r="R373" s="73"/>
      <c r="S373" s="73"/>
      <c r="T373" s="74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20" t="s">
        <v>133</v>
      </c>
      <c r="AU373" s="20" t="s">
        <v>81</v>
      </c>
    </row>
    <row r="374" s="13" customFormat="1">
      <c r="A374" s="13"/>
      <c r="B374" s="187"/>
      <c r="C374" s="13"/>
      <c r="D374" s="185" t="s">
        <v>137</v>
      </c>
      <c r="E374" s="188" t="s">
        <v>3</v>
      </c>
      <c r="F374" s="189" t="s">
        <v>336</v>
      </c>
      <c r="G374" s="13"/>
      <c r="H374" s="190">
        <v>20.390000000000001</v>
      </c>
      <c r="I374" s="191"/>
      <c r="J374" s="13"/>
      <c r="K374" s="13"/>
      <c r="L374" s="187"/>
      <c r="M374" s="192"/>
      <c r="N374" s="193"/>
      <c r="O374" s="193"/>
      <c r="P374" s="193"/>
      <c r="Q374" s="193"/>
      <c r="R374" s="193"/>
      <c r="S374" s="193"/>
      <c r="T374" s="194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188" t="s">
        <v>137</v>
      </c>
      <c r="AU374" s="188" t="s">
        <v>81</v>
      </c>
      <c r="AV374" s="13" t="s">
        <v>78</v>
      </c>
      <c r="AW374" s="13" t="s">
        <v>31</v>
      </c>
      <c r="AX374" s="13" t="s">
        <v>69</v>
      </c>
      <c r="AY374" s="188" t="s">
        <v>124</v>
      </c>
    </row>
    <row r="375" s="14" customFormat="1">
      <c r="A375" s="14"/>
      <c r="B375" s="195"/>
      <c r="C375" s="14"/>
      <c r="D375" s="185" t="s">
        <v>137</v>
      </c>
      <c r="E375" s="196" t="s">
        <v>3</v>
      </c>
      <c r="F375" s="197" t="s">
        <v>156</v>
      </c>
      <c r="G375" s="14"/>
      <c r="H375" s="198">
        <v>20.390000000000001</v>
      </c>
      <c r="I375" s="199"/>
      <c r="J375" s="14"/>
      <c r="K375" s="14"/>
      <c r="L375" s="195"/>
      <c r="M375" s="200"/>
      <c r="N375" s="201"/>
      <c r="O375" s="201"/>
      <c r="P375" s="201"/>
      <c r="Q375" s="201"/>
      <c r="R375" s="201"/>
      <c r="S375" s="201"/>
      <c r="T375" s="202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196" t="s">
        <v>137</v>
      </c>
      <c r="AU375" s="196" t="s">
        <v>81</v>
      </c>
      <c r="AV375" s="14" t="s">
        <v>149</v>
      </c>
      <c r="AW375" s="14" t="s">
        <v>31</v>
      </c>
      <c r="AX375" s="14" t="s">
        <v>74</v>
      </c>
      <c r="AY375" s="196" t="s">
        <v>124</v>
      </c>
    </row>
    <row r="376" s="12" customFormat="1" ht="22.8" customHeight="1">
      <c r="A376" s="12"/>
      <c r="B376" s="153"/>
      <c r="C376" s="12"/>
      <c r="D376" s="154" t="s">
        <v>68</v>
      </c>
      <c r="E376" s="164" t="s">
        <v>780</v>
      </c>
      <c r="F376" s="164" t="s">
        <v>781</v>
      </c>
      <c r="G376" s="12"/>
      <c r="H376" s="12"/>
      <c r="I376" s="156"/>
      <c r="J376" s="165">
        <f>BK376</f>
        <v>0</v>
      </c>
      <c r="K376" s="12"/>
      <c r="L376" s="153"/>
      <c r="M376" s="158"/>
      <c r="N376" s="159"/>
      <c r="O376" s="159"/>
      <c r="P376" s="160">
        <f>P377+P378+P379</f>
        <v>0</v>
      </c>
      <c r="Q376" s="159"/>
      <c r="R376" s="160">
        <f>R377+R378+R379</f>
        <v>0.24404200000000001</v>
      </c>
      <c r="S376" s="159"/>
      <c r="T376" s="161">
        <f>T377+T378+T379</f>
        <v>0.00010000000000000001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154" t="s">
        <v>78</v>
      </c>
      <c r="AT376" s="162" t="s">
        <v>68</v>
      </c>
      <c r="AU376" s="162" t="s">
        <v>74</v>
      </c>
      <c r="AY376" s="154" t="s">
        <v>124</v>
      </c>
      <c r="BK376" s="163">
        <f>BK377+BK378+BK379</f>
        <v>0</v>
      </c>
    </row>
    <row r="377" s="2" customFormat="1" ht="76.35" customHeight="1">
      <c r="A377" s="39"/>
      <c r="B377" s="166"/>
      <c r="C377" s="167" t="s">
        <v>782</v>
      </c>
      <c r="D377" s="167" t="s">
        <v>127</v>
      </c>
      <c r="E377" s="168" t="s">
        <v>783</v>
      </c>
      <c r="F377" s="169" t="s">
        <v>784</v>
      </c>
      <c r="G377" s="170" t="s">
        <v>260</v>
      </c>
      <c r="H377" s="171">
        <v>0.244</v>
      </c>
      <c r="I377" s="172"/>
      <c r="J377" s="173">
        <f>ROUND(I377*H377,2)</f>
        <v>0</v>
      </c>
      <c r="K377" s="169" t="s">
        <v>130</v>
      </c>
      <c r="L377" s="40"/>
      <c r="M377" s="174" t="s">
        <v>3</v>
      </c>
      <c r="N377" s="175" t="s">
        <v>40</v>
      </c>
      <c r="O377" s="73"/>
      <c r="P377" s="176">
        <f>O377*H377</f>
        <v>0</v>
      </c>
      <c r="Q377" s="176">
        <v>0</v>
      </c>
      <c r="R377" s="176">
        <f>Q377*H377</f>
        <v>0</v>
      </c>
      <c r="S377" s="176">
        <v>0</v>
      </c>
      <c r="T377" s="177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178" t="s">
        <v>131</v>
      </c>
      <c r="AT377" s="178" t="s">
        <v>127</v>
      </c>
      <c r="AU377" s="178" t="s">
        <v>78</v>
      </c>
      <c r="AY377" s="20" t="s">
        <v>124</v>
      </c>
      <c r="BE377" s="179">
        <f>IF(N377="základní",J377,0)</f>
        <v>0</v>
      </c>
      <c r="BF377" s="179">
        <f>IF(N377="snížená",J377,0)</f>
        <v>0</v>
      </c>
      <c r="BG377" s="179">
        <f>IF(N377="zákl. přenesená",J377,0)</f>
        <v>0</v>
      </c>
      <c r="BH377" s="179">
        <f>IF(N377="sníž. přenesená",J377,0)</f>
        <v>0</v>
      </c>
      <c r="BI377" s="179">
        <f>IF(N377="nulová",J377,0)</f>
        <v>0</v>
      </c>
      <c r="BJ377" s="20" t="s">
        <v>74</v>
      </c>
      <c r="BK377" s="179">
        <f>ROUND(I377*H377,2)</f>
        <v>0</v>
      </c>
      <c r="BL377" s="20" t="s">
        <v>131</v>
      </c>
      <c r="BM377" s="178" t="s">
        <v>785</v>
      </c>
    </row>
    <row r="378" s="2" customFormat="1">
      <c r="A378" s="39"/>
      <c r="B378" s="40"/>
      <c r="C378" s="39"/>
      <c r="D378" s="180" t="s">
        <v>133</v>
      </c>
      <c r="E378" s="39"/>
      <c r="F378" s="181" t="s">
        <v>786</v>
      </c>
      <c r="G378" s="39"/>
      <c r="H378" s="39"/>
      <c r="I378" s="182"/>
      <c r="J378" s="39"/>
      <c r="K378" s="39"/>
      <c r="L378" s="40"/>
      <c r="M378" s="183"/>
      <c r="N378" s="184"/>
      <c r="O378" s="73"/>
      <c r="P378" s="73"/>
      <c r="Q378" s="73"/>
      <c r="R378" s="73"/>
      <c r="S378" s="73"/>
      <c r="T378" s="74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20" t="s">
        <v>133</v>
      </c>
      <c r="AU378" s="20" t="s">
        <v>78</v>
      </c>
    </row>
    <row r="379" s="12" customFormat="1" ht="20.88" customHeight="1">
      <c r="A379" s="12"/>
      <c r="B379" s="153"/>
      <c r="C379" s="12"/>
      <c r="D379" s="154" t="s">
        <v>68</v>
      </c>
      <c r="E379" s="164" t="s">
        <v>787</v>
      </c>
      <c r="F379" s="164" t="s">
        <v>788</v>
      </c>
      <c r="G379" s="12"/>
      <c r="H379" s="12"/>
      <c r="I379" s="156"/>
      <c r="J379" s="165">
        <f>BK379</f>
        <v>0</v>
      </c>
      <c r="K379" s="12"/>
      <c r="L379" s="153"/>
      <c r="M379" s="158"/>
      <c r="N379" s="159"/>
      <c r="O379" s="159"/>
      <c r="P379" s="160">
        <f>SUM(P380:P389)</f>
        <v>0</v>
      </c>
      <c r="Q379" s="159"/>
      <c r="R379" s="160">
        <f>SUM(R380:R389)</f>
        <v>0.24404200000000001</v>
      </c>
      <c r="S379" s="159"/>
      <c r="T379" s="161">
        <f>SUM(T380:T389)</f>
        <v>0.00010000000000000001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154" t="s">
        <v>78</v>
      </c>
      <c r="AT379" s="162" t="s">
        <v>68</v>
      </c>
      <c r="AU379" s="162" t="s">
        <v>78</v>
      </c>
      <c r="AY379" s="154" t="s">
        <v>124</v>
      </c>
      <c r="BK379" s="163">
        <f>SUM(BK380:BK389)</f>
        <v>0</v>
      </c>
    </row>
    <row r="380" s="2" customFormat="1" ht="37.8" customHeight="1">
      <c r="A380" s="39"/>
      <c r="B380" s="166"/>
      <c r="C380" s="167" t="s">
        <v>789</v>
      </c>
      <c r="D380" s="167" t="s">
        <v>127</v>
      </c>
      <c r="E380" s="168" t="s">
        <v>790</v>
      </c>
      <c r="F380" s="169" t="s">
        <v>791</v>
      </c>
      <c r="G380" s="170" t="s">
        <v>140</v>
      </c>
      <c r="H380" s="171">
        <v>44</v>
      </c>
      <c r="I380" s="172"/>
      <c r="J380" s="173">
        <f>ROUND(I380*H380,2)</f>
        <v>0</v>
      </c>
      <c r="K380" s="169" t="s">
        <v>130</v>
      </c>
      <c r="L380" s="40"/>
      <c r="M380" s="174" t="s">
        <v>3</v>
      </c>
      <c r="N380" s="175" t="s">
        <v>40</v>
      </c>
      <c r="O380" s="73"/>
      <c r="P380" s="176">
        <f>O380*H380</f>
        <v>0</v>
      </c>
      <c r="Q380" s="176">
        <v>0.0055430000000000002</v>
      </c>
      <c r="R380" s="176">
        <f>Q380*H380</f>
        <v>0.243892</v>
      </c>
      <c r="S380" s="176">
        <v>0</v>
      </c>
      <c r="T380" s="177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178" t="s">
        <v>131</v>
      </c>
      <c r="AT380" s="178" t="s">
        <v>127</v>
      </c>
      <c r="AU380" s="178" t="s">
        <v>81</v>
      </c>
      <c r="AY380" s="20" t="s">
        <v>124</v>
      </c>
      <c r="BE380" s="179">
        <f>IF(N380="základní",J380,0)</f>
        <v>0</v>
      </c>
      <c r="BF380" s="179">
        <f>IF(N380="snížená",J380,0)</f>
        <v>0</v>
      </c>
      <c r="BG380" s="179">
        <f>IF(N380="zákl. přenesená",J380,0)</f>
        <v>0</v>
      </c>
      <c r="BH380" s="179">
        <f>IF(N380="sníž. přenesená",J380,0)</f>
        <v>0</v>
      </c>
      <c r="BI380" s="179">
        <f>IF(N380="nulová",J380,0)</f>
        <v>0</v>
      </c>
      <c r="BJ380" s="20" t="s">
        <v>74</v>
      </c>
      <c r="BK380" s="179">
        <f>ROUND(I380*H380,2)</f>
        <v>0</v>
      </c>
      <c r="BL380" s="20" t="s">
        <v>131</v>
      </c>
      <c r="BM380" s="178" t="s">
        <v>792</v>
      </c>
    </row>
    <row r="381" s="2" customFormat="1">
      <c r="A381" s="39"/>
      <c r="B381" s="40"/>
      <c r="C381" s="39"/>
      <c r="D381" s="180" t="s">
        <v>133</v>
      </c>
      <c r="E381" s="39"/>
      <c r="F381" s="181" t="s">
        <v>793</v>
      </c>
      <c r="G381" s="39"/>
      <c r="H381" s="39"/>
      <c r="I381" s="182"/>
      <c r="J381" s="39"/>
      <c r="K381" s="39"/>
      <c r="L381" s="40"/>
      <c r="M381" s="183"/>
      <c r="N381" s="184"/>
      <c r="O381" s="73"/>
      <c r="P381" s="73"/>
      <c r="Q381" s="73"/>
      <c r="R381" s="73"/>
      <c r="S381" s="73"/>
      <c r="T381" s="74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20" t="s">
        <v>133</v>
      </c>
      <c r="AU381" s="20" t="s">
        <v>81</v>
      </c>
    </row>
    <row r="382" s="13" customFormat="1">
      <c r="A382" s="13"/>
      <c r="B382" s="187"/>
      <c r="C382" s="13"/>
      <c r="D382" s="185" t="s">
        <v>137</v>
      </c>
      <c r="E382" s="188" t="s">
        <v>3</v>
      </c>
      <c r="F382" s="189" t="s">
        <v>794</v>
      </c>
      <c r="G382" s="13"/>
      <c r="H382" s="190">
        <v>27.440000000000001</v>
      </c>
      <c r="I382" s="191"/>
      <c r="J382" s="13"/>
      <c r="K382" s="13"/>
      <c r="L382" s="187"/>
      <c r="M382" s="192"/>
      <c r="N382" s="193"/>
      <c r="O382" s="193"/>
      <c r="P382" s="193"/>
      <c r="Q382" s="193"/>
      <c r="R382" s="193"/>
      <c r="S382" s="193"/>
      <c r="T382" s="194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188" t="s">
        <v>137</v>
      </c>
      <c r="AU382" s="188" t="s">
        <v>81</v>
      </c>
      <c r="AV382" s="13" t="s">
        <v>78</v>
      </c>
      <c r="AW382" s="13" t="s">
        <v>31</v>
      </c>
      <c r="AX382" s="13" t="s">
        <v>69</v>
      </c>
      <c r="AY382" s="188" t="s">
        <v>124</v>
      </c>
    </row>
    <row r="383" s="13" customFormat="1">
      <c r="A383" s="13"/>
      <c r="B383" s="187"/>
      <c r="C383" s="13"/>
      <c r="D383" s="185" t="s">
        <v>137</v>
      </c>
      <c r="E383" s="188" t="s">
        <v>3</v>
      </c>
      <c r="F383" s="189" t="s">
        <v>795</v>
      </c>
      <c r="G383" s="13"/>
      <c r="H383" s="190">
        <v>4.3600000000000003</v>
      </c>
      <c r="I383" s="191"/>
      <c r="J383" s="13"/>
      <c r="K383" s="13"/>
      <c r="L383" s="187"/>
      <c r="M383" s="192"/>
      <c r="N383" s="193"/>
      <c r="O383" s="193"/>
      <c r="P383" s="193"/>
      <c r="Q383" s="193"/>
      <c r="R383" s="193"/>
      <c r="S383" s="193"/>
      <c r="T383" s="194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188" t="s">
        <v>137</v>
      </c>
      <c r="AU383" s="188" t="s">
        <v>81</v>
      </c>
      <c r="AV383" s="13" t="s">
        <v>78</v>
      </c>
      <c r="AW383" s="13" t="s">
        <v>31</v>
      </c>
      <c r="AX383" s="13" t="s">
        <v>69</v>
      </c>
      <c r="AY383" s="188" t="s">
        <v>124</v>
      </c>
    </row>
    <row r="384" s="13" customFormat="1">
      <c r="A384" s="13"/>
      <c r="B384" s="187"/>
      <c r="C384" s="13"/>
      <c r="D384" s="185" t="s">
        <v>137</v>
      </c>
      <c r="E384" s="188" t="s">
        <v>3</v>
      </c>
      <c r="F384" s="189" t="s">
        <v>796</v>
      </c>
      <c r="G384" s="13"/>
      <c r="H384" s="190">
        <v>4.3600000000000003</v>
      </c>
      <c r="I384" s="191"/>
      <c r="J384" s="13"/>
      <c r="K384" s="13"/>
      <c r="L384" s="187"/>
      <c r="M384" s="192"/>
      <c r="N384" s="193"/>
      <c r="O384" s="193"/>
      <c r="P384" s="193"/>
      <c r="Q384" s="193"/>
      <c r="R384" s="193"/>
      <c r="S384" s="193"/>
      <c r="T384" s="194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188" t="s">
        <v>137</v>
      </c>
      <c r="AU384" s="188" t="s">
        <v>81</v>
      </c>
      <c r="AV384" s="13" t="s">
        <v>78</v>
      </c>
      <c r="AW384" s="13" t="s">
        <v>31</v>
      </c>
      <c r="AX384" s="13" t="s">
        <v>69</v>
      </c>
      <c r="AY384" s="188" t="s">
        <v>124</v>
      </c>
    </row>
    <row r="385" s="13" customFormat="1">
      <c r="A385" s="13"/>
      <c r="B385" s="187"/>
      <c r="C385" s="13"/>
      <c r="D385" s="185" t="s">
        <v>137</v>
      </c>
      <c r="E385" s="188" t="s">
        <v>3</v>
      </c>
      <c r="F385" s="189" t="s">
        <v>797</v>
      </c>
      <c r="G385" s="13"/>
      <c r="H385" s="190">
        <v>7.8399999999999999</v>
      </c>
      <c r="I385" s="191"/>
      <c r="J385" s="13"/>
      <c r="K385" s="13"/>
      <c r="L385" s="187"/>
      <c r="M385" s="192"/>
      <c r="N385" s="193"/>
      <c r="O385" s="193"/>
      <c r="P385" s="193"/>
      <c r="Q385" s="193"/>
      <c r="R385" s="193"/>
      <c r="S385" s="193"/>
      <c r="T385" s="194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188" t="s">
        <v>137</v>
      </c>
      <c r="AU385" s="188" t="s">
        <v>81</v>
      </c>
      <c r="AV385" s="13" t="s">
        <v>78</v>
      </c>
      <c r="AW385" s="13" t="s">
        <v>31</v>
      </c>
      <c r="AX385" s="13" t="s">
        <v>69</v>
      </c>
      <c r="AY385" s="188" t="s">
        <v>124</v>
      </c>
    </row>
    <row r="386" s="14" customFormat="1">
      <c r="A386" s="14"/>
      <c r="B386" s="195"/>
      <c r="C386" s="14"/>
      <c r="D386" s="185" t="s">
        <v>137</v>
      </c>
      <c r="E386" s="196" t="s">
        <v>3</v>
      </c>
      <c r="F386" s="197" t="s">
        <v>156</v>
      </c>
      <c r="G386" s="14"/>
      <c r="H386" s="198">
        <v>44</v>
      </c>
      <c r="I386" s="199"/>
      <c r="J386" s="14"/>
      <c r="K386" s="14"/>
      <c r="L386" s="195"/>
      <c r="M386" s="200"/>
      <c r="N386" s="201"/>
      <c r="O386" s="201"/>
      <c r="P386" s="201"/>
      <c r="Q386" s="201"/>
      <c r="R386" s="201"/>
      <c r="S386" s="201"/>
      <c r="T386" s="202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196" t="s">
        <v>137</v>
      </c>
      <c r="AU386" s="196" t="s">
        <v>81</v>
      </c>
      <c r="AV386" s="14" t="s">
        <v>149</v>
      </c>
      <c r="AW386" s="14" t="s">
        <v>31</v>
      </c>
      <c r="AX386" s="14" t="s">
        <v>74</v>
      </c>
      <c r="AY386" s="196" t="s">
        <v>124</v>
      </c>
    </row>
    <row r="387" s="2" customFormat="1" ht="33" customHeight="1">
      <c r="A387" s="39"/>
      <c r="B387" s="166"/>
      <c r="C387" s="167" t="s">
        <v>798</v>
      </c>
      <c r="D387" s="167" t="s">
        <v>127</v>
      </c>
      <c r="E387" s="168" t="s">
        <v>799</v>
      </c>
      <c r="F387" s="169" t="s">
        <v>800</v>
      </c>
      <c r="G387" s="170" t="s">
        <v>180</v>
      </c>
      <c r="H387" s="171">
        <v>5</v>
      </c>
      <c r="I387" s="172"/>
      <c r="J387" s="173">
        <f>ROUND(I387*H387,2)</f>
        <v>0</v>
      </c>
      <c r="K387" s="169" t="s">
        <v>130</v>
      </c>
      <c r="L387" s="40"/>
      <c r="M387" s="174" t="s">
        <v>3</v>
      </c>
      <c r="N387" s="175" t="s">
        <v>40</v>
      </c>
      <c r="O387" s="73"/>
      <c r="P387" s="176">
        <f>O387*H387</f>
        <v>0</v>
      </c>
      <c r="Q387" s="176">
        <v>3.0000000000000001E-05</v>
      </c>
      <c r="R387" s="176">
        <f>Q387*H387</f>
        <v>0.00015000000000000001</v>
      </c>
      <c r="S387" s="176">
        <v>2.0000000000000002E-05</v>
      </c>
      <c r="T387" s="177">
        <f>S387*H387</f>
        <v>0.00010000000000000001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178" t="s">
        <v>131</v>
      </c>
      <c r="AT387" s="178" t="s">
        <v>127</v>
      </c>
      <c r="AU387" s="178" t="s">
        <v>81</v>
      </c>
      <c r="AY387" s="20" t="s">
        <v>124</v>
      </c>
      <c r="BE387" s="179">
        <f>IF(N387="základní",J387,0)</f>
        <v>0</v>
      </c>
      <c r="BF387" s="179">
        <f>IF(N387="snížená",J387,0)</f>
        <v>0</v>
      </c>
      <c r="BG387" s="179">
        <f>IF(N387="zákl. přenesená",J387,0)</f>
        <v>0</v>
      </c>
      <c r="BH387" s="179">
        <f>IF(N387="sníž. přenesená",J387,0)</f>
        <v>0</v>
      </c>
      <c r="BI387" s="179">
        <f>IF(N387="nulová",J387,0)</f>
        <v>0</v>
      </c>
      <c r="BJ387" s="20" t="s">
        <v>74</v>
      </c>
      <c r="BK387" s="179">
        <f>ROUND(I387*H387,2)</f>
        <v>0</v>
      </c>
      <c r="BL387" s="20" t="s">
        <v>131</v>
      </c>
      <c r="BM387" s="178" t="s">
        <v>801</v>
      </c>
    </row>
    <row r="388" s="2" customFormat="1">
      <c r="A388" s="39"/>
      <c r="B388" s="40"/>
      <c r="C388" s="39"/>
      <c r="D388" s="180" t="s">
        <v>133</v>
      </c>
      <c r="E388" s="39"/>
      <c r="F388" s="181" t="s">
        <v>802</v>
      </c>
      <c r="G388" s="39"/>
      <c r="H388" s="39"/>
      <c r="I388" s="182"/>
      <c r="J388" s="39"/>
      <c r="K388" s="39"/>
      <c r="L388" s="40"/>
      <c r="M388" s="183"/>
      <c r="N388" s="184"/>
      <c r="O388" s="73"/>
      <c r="P388" s="73"/>
      <c r="Q388" s="73"/>
      <c r="R388" s="73"/>
      <c r="S388" s="73"/>
      <c r="T388" s="74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T388" s="20" t="s">
        <v>133</v>
      </c>
      <c r="AU388" s="20" t="s">
        <v>81</v>
      </c>
    </row>
    <row r="389" s="13" customFormat="1">
      <c r="A389" s="13"/>
      <c r="B389" s="187"/>
      <c r="C389" s="13"/>
      <c r="D389" s="185" t="s">
        <v>137</v>
      </c>
      <c r="E389" s="188" t="s">
        <v>3</v>
      </c>
      <c r="F389" s="189" t="s">
        <v>803</v>
      </c>
      <c r="G389" s="13"/>
      <c r="H389" s="190">
        <v>5</v>
      </c>
      <c r="I389" s="191"/>
      <c r="J389" s="13"/>
      <c r="K389" s="13"/>
      <c r="L389" s="187"/>
      <c r="M389" s="192"/>
      <c r="N389" s="193"/>
      <c r="O389" s="193"/>
      <c r="P389" s="193"/>
      <c r="Q389" s="193"/>
      <c r="R389" s="193"/>
      <c r="S389" s="193"/>
      <c r="T389" s="194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188" t="s">
        <v>137</v>
      </c>
      <c r="AU389" s="188" t="s">
        <v>81</v>
      </c>
      <c r="AV389" s="13" t="s">
        <v>78</v>
      </c>
      <c r="AW389" s="13" t="s">
        <v>31</v>
      </c>
      <c r="AX389" s="13" t="s">
        <v>74</v>
      </c>
      <c r="AY389" s="188" t="s">
        <v>124</v>
      </c>
    </row>
    <row r="390" s="12" customFormat="1" ht="22.8" customHeight="1">
      <c r="A390" s="12"/>
      <c r="B390" s="153"/>
      <c r="C390" s="12"/>
      <c r="D390" s="154" t="s">
        <v>68</v>
      </c>
      <c r="E390" s="164" t="s">
        <v>804</v>
      </c>
      <c r="F390" s="164" t="s">
        <v>805</v>
      </c>
      <c r="G390" s="12"/>
      <c r="H390" s="12"/>
      <c r="I390" s="156"/>
      <c r="J390" s="165">
        <f>BK390</f>
        <v>0</v>
      </c>
      <c r="K390" s="12"/>
      <c r="L390" s="153"/>
      <c r="M390" s="158"/>
      <c r="N390" s="159"/>
      <c r="O390" s="159"/>
      <c r="P390" s="160">
        <f>P391+P392+P393+P411</f>
        <v>0</v>
      </c>
      <c r="Q390" s="159"/>
      <c r="R390" s="160">
        <f>R391+R392+R393+R411</f>
        <v>0.30865944000000001</v>
      </c>
      <c r="S390" s="159"/>
      <c r="T390" s="161">
        <f>T391+T392+T393+T411</f>
        <v>0</v>
      </c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R390" s="154" t="s">
        <v>78</v>
      </c>
      <c r="AT390" s="162" t="s">
        <v>68</v>
      </c>
      <c r="AU390" s="162" t="s">
        <v>74</v>
      </c>
      <c r="AY390" s="154" t="s">
        <v>124</v>
      </c>
      <c r="BK390" s="163">
        <f>BK391+BK392+BK393+BK411</f>
        <v>0</v>
      </c>
    </row>
    <row r="391" s="2" customFormat="1" ht="49.05" customHeight="1">
      <c r="A391" s="39"/>
      <c r="B391" s="166"/>
      <c r="C391" s="167" t="s">
        <v>806</v>
      </c>
      <c r="D391" s="167" t="s">
        <v>127</v>
      </c>
      <c r="E391" s="168" t="s">
        <v>807</v>
      </c>
      <c r="F391" s="169" t="s">
        <v>808</v>
      </c>
      <c r="G391" s="170" t="s">
        <v>260</v>
      </c>
      <c r="H391" s="171">
        <v>0.309</v>
      </c>
      <c r="I391" s="172"/>
      <c r="J391" s="173">
        <f>ROUND(I391*H391,2)</f>
        <v>0</v>
      </c>
      <c r="K391" s="169" t="s">
        <v>130</v>
      </c>
      <c r="L391" s="40"/>
      <c r="M391" s="174" t="s">
        <v>3</v>
      </c>
      <c r="N391" s="175" t="s">
        <v>40</v>
      </c>
      <c r="O391" s="73"/>
      <c r="P391" s="176">
        <f>O391*H391</f>
        <v>0</v>
      </c>
      <c r="Q391" s="176">
        <v>0</v>
      </c>
      <c r="R391" s="176">
        <f>Q391*H391</f>
        <v>0</v>
      </c>
      <c r="S391" s="176">
        <v>0</v>
      </c>
      <c r="T391" s="177">
        <f>S391*H391</f>
        <v>0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178" t="s">
        <v>131</v>
      </c>
      <c r="AT391" s="178" t="s">
        <v>127</v>
      </c>
      <c r="AU391" s="178" t="s">
        <v>78</v>
      </c>
      <c r="AY391" s="20" t="s">
        <v>124</v>
      </c>
      <c r="BE391" s="179">
        <f>IF(N391="základní",J391,0)</f>
        <v>0</v>
      </c>
      <c r="BF391" s="179">
        <f>IF(N391="snížená",J391,0)</f>
        <v>0</v>
      </c>
      <c r="BG391" s="179">
        <f>IF(N391="zákl. přenesená",J391,0)</f>
        <v>0</v>
      </c>
      <c r="BH391" s="179">
        <f>IF(N391="sníž. přenesená",J391,0)</f>
        <v>0</v>
      </c>
      <c r="BI391" s="179">
        <f>IF(N391="nulová",J391,0)</f>
        <v>0</v>
      </c>
      <c r="BJ391" s="20" t="s">
        <v>74</v>
      </c>
      <c r="BK391" s="179">
        <f>ROUND(I391*H391,2)</f>
        <v>0</v>
      </c>
      <c r="BL391" s="20" t="s">
        <v>131</v>
      </c>
      <c r="BM391" s="178" t="s">
        <v>809</v>
      </c>
    </row>
    <row r="392" s="2" customFormat="1">
      <c r="A392" s="39"/>
      <c r="B392" s="40"/>
      <c r="C392" s="39"/>
      <c r="D392" s="180" t="s">
        <v>133</v>
      </c>
      <c r="E392" s="39"/>
      <c r="F392" s="181" t="s">
        <v>810</v>
      </c>
      <c r="G392" s="39"/>
      <c r="H392" s="39"/>
      <c r="I392" s="182"/>
      <c r="J392" s="39"/>
      <c r="K392" s="39"/>
      <c r="L392" s="40"/>
      <c r="M392" s="183"/>
      <c r="N392" s="184"/>
      <c r="O392" s="73"/>
      <c r="P392" s="73"/>
      <c r="Q392" s="73"/>
      <c r="R392" s="73"/>
      <c r="S392" s="73"/>
      <c r="T392" s="74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T392" s="20" t="s">
        <v>133</v>
      </c>
      <c r="AU392" s="20" t="s">
        <v>78</v>
      </c>
    </row>
    <row r="393" s="12" customFormat="1" ht="20.88" customHeight="1">
      <c r="A393" s="12"/>
      <c r="B393" s="153"/>
      <c r="C393" s="12"/>
      <c r="D393" s="154" t="s">
        <v>68</v>
      </c>
      <c r="E393" s="164" t="s">
        <v>811</v>
      </c>
      <c r="F393" s="164" t="s">
        <v>812</v>
      </c>
      <c r="G393" s="12"/>
      <c r="H393" s="12"/>
      <c r="I393" s="156"/>
      <c r="J393" s="165">
        <f>BK393</f>
        <v>0</v>
      </c>
      <c r="K393" s="12"/>
      <c r="L393" s="153"/>
      <c r="M393" s="158"/>
      <c r="N393" s="159"/>
      <c r="O393" s="159"/>
      <c r="P393" s="160">
        <f>SUM(P394:P410)</f>
        <v>0</v>
      </c>
      <c r="Q393" s="159"/>
      <c r="R393" s="160">
        <f>SUM(R394:R410)</f>
        <v>0.19733044</v>
      </c>
      <c r="S393" s="159"/>
      <c r="T393" s="161">
        <f>SUM(T394:T410)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154" t="s">
        <v>78</v>
      </c>
      <c r="AT393" s="162" t="s">
        <v>68</v>
      </c>
      <c r="AU393" s="162" t="s">
        <v>78</v>
      </c>
      <c r="AY393" s="154" t="s">
        <v>124</v>
      </c>
      <c r="BK393" s="163">
        <f>SUM(BK394:BK410)</f>
        <v>0</v>
      </c>
    </row>
    <row r="394" s="2" customFormat="1" ht="33" customHeight="1">
      <c r="A394" s="39"/>
      <c r="B394" s="166"/>
      <c r="C394" s="167" t="s">
        <v>813</v>
      </c>
      <c r="D394" s="167" t="s">
        <v>127</v>
      </c>
      <c r="E394" s="168" t="s">
        <v>814</v>
      </c>
      <c r="F394" s="169" t="s">
        <v>815</v>
      </c>
      <c r="G394" s="170" t="s">
        <v>140</v>
      </c>
      <c r="H394" s="171">
        <v>30.800000000000001</v>
      </c>
      <c r="I394" s="172"/>
      <c r="J394" s="173">
        <f>ROUND(I394*H394,2)</f>
        <v>0</v>
      </c>
      <c r="K394" s="169" t="s">
        <v>130</v>
      </c>
      <c r="L394" s="40"/>
      <c r="M394" s="174" t="s">
        <v>3</v>
      </c>
      <c r="N394" s="175" t="s">
        <v>40</v>
      </c>
      <c r="O394" s="73"/>
      <c r="P394" s="176">
        <f>O394*H394</f>
        <v>0</v>
      </c>
      <c r="Q394" s="176">
        <v>0.00148</v>
      </c>
      <c r="R394" s="176">
        <f>Q394*H394</f>
        <v>0.045584</v>
      </c>
      <c r="S394" s="176">
        <v>0</v>
      </c>
      <c r="T394" s="177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178" t="s">
        <v>131</v>
      </c>
      <c r="AT394" s="178" t="s">
        <v>127</v>
      </c>
      <c r="AU394" s="178" t="s">
        <v>81</v>
      </c>
      <c r="AY394" s="20" t="s">
        <v>124</v>
      </c>
      <c r="BE394" s="179">
        <f>IF(N394="základní",J394,0)</f>
        <v>0</v>
      </c>
      <c r="BF394" s="179">
        <f>IF(N394="snížená",J394,0)</f>
        <v>0</v>
      </c>
      <c r="BG394" s="179">
        <f>IF(N394="zákl. přenesená",J394,0)</f>
        <v>0</v>
      </c>
      <c r="BH394" s="179">
        <f>IF(N394="sníž. přenesená",J394,0)</f>
        <v>0</v>
      </c>
      <c r="BI394" s="179">
        <f>IF(N394="nulová",J394,0)</f>
        <v>0</v>
      </c>
      <c r="BJ394" s="20" t="s">
        <v>74</v>
      </c>
      <c r="BK394" s="179">
        <f>ROUND(I394*H394,2)</f>
        <v>0</v>
      </c>
      <c r="BL394" s="20" t="s">
        <v>131</v>
      </c>
      <c r="BM394" s="178" t="s">
        <v>816</v>
      </c>
    </row>
    <row r="395" s="2" customFormat="1">
      <c r="A395" s="39"/>
      <c r="B395" s="40"/>
      <c r="C395" s="39"/>
      <c r="D395" s="180" t="s">
        <v>133</v>
      </c>
      <c r="E395" s="39"/>
      <c r="F395" s="181" t="s">
        <v>817</v>
      </c>
      <c r="G395" s="39"/>
      <c r="H395" s="39"/>
      <c r="I395" s="182"/>
      <c r="J395" s="39"/>
      <c r="K395" s="39"/>
      <c r="L395" s="40"/>
      <c r="M395" s="183"/>
      <c r="N395" s="184"/>
      <c r="O395" s="73"/>
      <c r="P395" s="73"/>
      <c r="Q395" s="73"/>
      <c r="R395" s="73"/>
      <c r="S395" s="73"/>
      <c r="T395" s="74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20" t="s">
        <v>133</v>
      </c>
      <c r="AU395" s="20" t="s">
        <v>81</v>
      </c>
    </row>
    <row r="396" s="13" customFormat="1">
      <c r="A396" s="13"/>
      <c r="B396" s="187"/>
      <c r="C396" s="13"/>
      <c r="D396" s="185" t="s">
        <v>137</v>
      </c>
      <c r="E396" s="188" t="s">
        <v>3</v>
      </c>
      <c r="F396" s="189" t="s">
        <v>818</v>
      </c>
      <c r="G396" s="13"/>
      <c r="H396" s="190">
        <v>30.800000000000001</v>
      </c>
      <c r="I396" s="191"/>
      <c r="J396" s="13"/>
      <c r="K396" s="13"/>
      <c r="L396" s="187"/>
      <c r="M396" s="192"/>
      <c r="N396" s="193"/>
      <c r="O396" s="193"/>
      <c r="P396" s="193"/>
      <c r="Q396" s="193"/>
      <c r="R396" s="193"/>
      <c r="S396" s="193"/>
      <c r="T396" s="194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188" t="s">
        <v>137</v>
      </c>
      <c r="AU396" s="188" t="s">
        <v>81</v>
      </c>
      <c r="AV396" s="13" t="s">
        <v>78</v>
      </c>
      <c r="AW396" s="13" t="s">
        <v>31</v>
      </c>
      <c r="AX396" s="13" t="s">
        <v>69</v>
      </c>
      <c r="AY396" s="188" t="s">
        <v>124</v>
      </c>
    </row>
    <row r="397" s="14" customFormat="1">
      <c r="A397" s="14"/>
      <c r="B397" s="195"/>
      <c r="C397" s="14"/>
      <c r="D397" s="185" t="s">
        <v>137</v>
      </c>
      <c r="E397" s="196" t="s">
        <v>3</v>
      </c>
      <c r="F397" s="197" t="s">
        <v>156</v>
      </c>
      <c r="G397" s="14"/>
      <c r="H397" s="198">
        <v>30.800000000000001</v>
      </c>
      <c r="I397" s="199"/>
      <c r="J397" s="14"/>
      <c r="K397" s="14"/>
      <c r="L397" s="195"/>
      <c r="M397" s="200"/>
      <c r="N397" s="201"/>
      <c r="O397" s="201"/>
      <c r="P397" s="201"/>
      <c r="Q397" s="201"/>
      <c r="R397" s="201"/>
      <c r="S397" s="201"/>
      <c r="T397" s="202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196" t="s">
        <v>137</v>
      </c>
      <c r="AU397" s="196" t="s">
        <v>81</v>
      </c>
      <c r="AV397" s="14" t="s">
        <v>149</v>
      </c>
      <c r="AW397" s="14" t="s">
        <v>31</v>
      </c>
      <c r="AX397" s="14" t="s">
        <v>74</v>
      </c>
      <c r="AY397" s="196" t="s">
        <v>124</v>
      </c>
    </row>
    <row r="398" s="2" customFormat="1" ht="33" customHeight="1">
      <c r="A398" s="39"/>
      <c r="B398" s="166"/>
      <c r="C398" s="167" t="s">
        <v>819</v>
      </c>
      <c r="D398" s="167" t="s">
        <v>127</v>
      </c>
      <c r="E398" s="168" t="s">
        <v>820</v>
      </c>
      <c r="F398" s="169" t="s">
        <v>821</v>
      </c>
      <c r="G398" s="170" t="s">
        <v>89</v>
      </c>
      <c r="H398" s="171">
        <v>4</v>
      </c>
      <c r="I398" s="172"/>
      <c r="J398" s="173">
        <f>ROUND(I398*H398,2)</f>
        <v>0</v>
      </c>
      <c r="K398" s="169" t="s">
        <v>130</v>
      </c>
      <c r="L398" s="40"/>
      <c r="M398" s="174" t="s">
        <v>3</v>
      </c>
      <c r="N398" s="175" t="s">
        <v>40</v>
      </c>
      <c r="O398" s="73"/>
      <c r="P398" s="176">
        <f>O398*H398</f>
        <v>0</v>
      </c>
      <c r="Q398" s="176">
        <v>0.0058399999999999997</v>
      </c>
      <c r="R398" s="176">
        <f>Q398*H398</f>
        <v>0.023359999999999999</v>
      </c>
      <c r="S398" s="176">
        <v>0</v>
      </c>
      <c r="T398" s="177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178" t="s">
        <v>131</v>
      </c>
      <c r="AT398" s="178" t="s">
        <v>127</v>
      </c>
      <c r="AU398" s="178" t="s">
        <v>81</v>
      </c>
      <c r="AY398" s="20" t="s">
        <v>124</v>
      </c>
      <c r="BE398" s="179">
        <f>IF(N398="základní",J398,0)</f>
        <v>0</v>
      </c>
      <c r="BF398" s="179">
        <f>IF(N398="snížená",J398,0)</f>
        <v>0</v>
      </c>
      <c r="BG398" s="179">
        <f>IF(N398="zákl. přenesená",J398,0)</f>
        <v>0</v>
      </c>
      <c r="BH398" s="179">
        <f>IF(N398="sníž. přenesená",J398,0)</f>
        <v>0</v>
      </c>
      <c r="BI398" s="179">
        <f>IF(N398="nulová",J398,0)</f>
        <v>0</v>
      </c>
      <c r="BJ398" s="20" t="s">
        <v>74</v>
      </c>
      <c r="BK398" s="179">
        <f>ROUND(I398*H398,2)</f>
        <v>0</v>
      </c>
      <c r="BL398" s="20" t="s">
        <v>131</v>
      </c>
      <c r="BM398" s="178" t="s">
        <v>822</v>
      </c>
    </row>
    <row r="399" s="2" customFormat="1">
      <c r="A399" s="39"/>
      <c r="B399" s="40"/>
      <c r="C399" s="39"/>
      <c r="D399" s="180" t="s">
        <v>133</v>
      </c>
      <c r="E399" s="39"/>
      <c r="F399" s="181" t="s">
        <v>823</v>
      </c>
      <c r="G399" s="39"/>
      <c r="H399" s="39"/>
      <c r="I399" s="182"/>
      <c r="J399" s="39"/>
      <c r="K399" s="39"/>
      <c r="L399" s="40"/>
      <c r="M399" s="183"/>
      <c r="N399" s="184"/>
      <c r="O399" s="73"/>
      <c r="P399" s="73"/>
      <c r="Q399" s="73"/>
      <c r="R399" s="73"/>
      <c r="S399" s="73"/>
      <c r="T399" s="74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20" t="s">
        <v>133</v>
      </c>
      <c r="AU399" s="20" t="s">
        <v>81</v>
      </c>
    </row>
    <row r="400" s="13" customFormat="1">
      <c r="A400" s="13"/>
      <c r="B400" s="187"/>
      <c r="C400" s="13"/>
      <c r="D400" s="185" t="s">
        <v>137</v>
      </c>
      <c r="E400" s="188" t="s">
        <v>3</v>
      </c>
      <c r="F400" s="189" t="s">
        <v>824</v>
      </c>
      <c r="G400" s="13"/>
      <c r="H400" s="190">
        <v>4</v>
      </c>
      <c r="I400" s="191"/>
      <c r="J400" s="13"/>
      <c r="K400" s="13"/>
      <c r="L400" s="187"/>
      <c r="M400" s="192"/>
      <c r="N400" s="193"/>
      <c r="O400" s="193"/>
      <c r="P400" s="193"/>
      <c r="Q400" s="193"/>
      <c r="R400" s="193"/>
      <c r="S400" s="193"/>
      <c r="T400" s="194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188" t="s">
        <v>137</v>
      </c>
      <c r="AU400" s="188" t="s">
        <v>81</v>
      </c>
      <c r="AV400" s="13" t="s">
        <v>78</v>
      </c>
      <c r="AW400" s="13" t="s">
        <v>31</v>
      </c>
      <c r="AX400" s="13" t="s">
        <v>74</v>
      </c>
      <c r="AY400" s="188" t="s">
        <v>124</v>
      </c>
    </row>
    <row r="401" s="2" customFormat="1" ht="37.8" customHeight="1">
      <c r="A401" s="39"/>
      <c r="B401" s="166"/>
      <c r="C401" s="167" t="s">
        <v>825</v>
      </c>
      <c r="D401" s="167" t="s">
        <v>127</v>
      </c>
      <c r="E401" s="168" t="s">
        <v>826</v>
      </c>
      <c r="F401" s="169" t="s">
        <v>827</v>
      </c>
      <c r="G401" s="170" t="s">
        <v>140</v>
      </c>
      <c r="H401" s="171">
        <v>40.526000000000003</v>
      </c>
      <c r="I401" s="172"/>
      <c r="J401" s="173">
        <f>ROUND(I401*H401,2)</f>
        <v>0</v>
      </c>
      <c r="K401" s="169" t="s">
        <v>130</v>
      </c>
      <c r="L401" s="40"/>
      <c r="M401" s="174" t="s">
        <v>3</v>
      </c>
      <c r="N401" s="175" t="s">
        <v>40</v>
      </c>
      <c r="O401" s="73"/>
      <c r="P401" s="176">
        <f>O401*H401</f>
        <v>0</v>
      </c>
      <c r="Q401" s="176">
        <v>0.0029399999999999999</v>
      </c>
      <c r="R401" s="176">
        <f>Q401*H401</f>
        <v>0.11914644000000001</v>
      </c>
      <c r="S401" s="176">
        <v>0</v>
      </c>
      <c r="T401" s="177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178" t="s">
        <v>131</v>
      </c>
      <c r="AT401" s="178" t="s">
        <v>127</v>
      </c>
      <c r="AU401" s="178" t="s">
        <v>81</v>
      </c>
      <c r="AY401" s="20" t="s">
        <v>124</v>
      </c>
      <c r="BE401" s="179">
        <f>IF(N401="základní",J401,0)</f>
        <v>0</v>
      </c>
      <c r="BF401" s="179">
        <f>IF(N401="snížená",J401,0)</f>
        <v>0</v>
      </c>
      <c r="BG401" s="179">
        <f>IF(N401="zákl. přenesená",J401,0)</f>
        <v>0</v>
      </c>
      <c r="BH401" s="179">
        <f>IF(N401="sníž. přenesená",J401,0)</f>
        <v>0</v>
      </c>
      <c r="BI401" s="179">
        <f>IF(N401="nulová",J401,0)</f>
        <v>0</v>
      </c>
      <c r="BJ401" s="20" t="s">
        <v>74</v>
      </c>
      <c r="BK401" s="179">
        <f>ROUND(I401*H401,2)</f>
        <v>0</v>
      </c>
      <c r="BL401" s="20" t="s">
        <v>131</v>
      </c>
      <c r="BM401" s="178" t="s">
        <v>828</v>
      </c>
    </row>
    <row r="402" s="2" customFormat="1">
      <c r="A402" s="39"/>
      <c r="B402" s="40"/>
      <c r="C402" s="39"/>
      <c r="D402" s="180" t="s">
        <v>133</v>
      </c>
      <c r="E402" s="39"/>
      <c r="F402" s="181" t="s">
        <v>829</v>
      </c>
      <c r="G402" s="39"/>
      <c r="H402" s="39"/>
      <c r="I402" s="182"/>
      <c r="J402" s="39"/>
      <c r="K402" s="39"/>
      <c r="L402" s="40"/>
      <c r="M402" s="183"/>
      <c r="N402" s="184"/>
      <c r="O402" s="73"/>
      <c r="P402" s="73"/>
      <c r="Q402" s="73"/>
      <c r="R402" s="73"/>
      <c r="S402" s="73"/>
      <c r="T402" s="74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20" t="s">
        <v>133</v>
      </c>
      <c r="AU402" s="20" t="s">
        <v>81</v>
      </c>
    </row>
    <row r="403" s="15" customFormat="1">
      <c r="A403" s="15"/>
      <c r="B403" s="203"/>
      <c r="C403" s="15"/>
      <c r="D403" s="185" t="s">
        <v>137</v>
      </c>
      <c r="E403" s="204" t="s">
        <v>3</v>
      </c>
      <c r="F403" s="205" t="s">
        <v>830</v>
      </c>
      <c r="G403" s="15"/>
      <c r="H403" s="204" t="s">
        <v>3</v>
      </c>
      <c r="I403" s="206"/>
      <c r="J403" s="15"/>
      <c r="K403" s="15"/>
      <c r="L403" s="203"/>
      <c r="M403" s="207"/>
      <c r="N403" s="208"/>
      <c r="O403" s="208"/>
      <c r="P403" s="208"/>
      <c r="Q403" s="208"/>
      <c r="R403" s="208"/>
      <c r="S403" s="208"/>
      <c r="T403" s="209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T403" s="204" t="s">
        <v>137</v>
      </c>
      <c r="AU403" s="204" t="s">
        <v>81</v>
      </c>
      <c r="AV403" s="15" t="s">
        <v>74</v>
      </c>
      <c r="AW403" s="15" t="s">
        <v>31</v>
      </c>
      <c r="AX403" s="15" t="s">
        <v>69</v>
      </c>
      <c r="AY403" s="204" t="s">
        <v>124</v>
      </c>
    </row>
    <row r="404" s="13" customFormat="1">
      <c r="A404" s="13"/>
      <c r="B404" s="187"/>
      <c r="C404" s="13"/>
      <c r="D404" s="185" t="s">
        <v>137</v>
      </c>
      <c r="E404" s="188" t="s">
        <v>3</v>
      </c>
      <c r="F404" s="189" t="s">
        <v>831</v>
      </c>
      <c r="G404" s="13"/>
      <c r="H404" s="190">
        <v>9.9299999999999997</v>
      </c>
      <c r="I404" s="191"/>
      <c r="J404" s="13"/>
      <c r="K404" s="13"/>
      <c r="L404" s="187"/>
      <c r="M404" s="192"/>
      <c r="N404" s="193"/>
      <c r="O404" s="193"/>
      <c r="P404" s="193"/>
      <c r="Q404" s="193"/>
      <c r="R404" s="193"/>
      <c r="S404" s="193"/>
      <c r="T404" s="194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188" t="s">
        <v>137</v>
      </c>
      <c r="AU404" s="188" t="s">
        <v>81</v>
      </c>
      <c r="AV404" s="13" t="s">
        <v>78</v>
      </c>
      <c r="AW404" s="13" t="s">
        <v>31</v>
      </c>
      <c r="AX404" s="13" t="s">
        <v>69</v>
      </c>
      <c r="AY404" s="188" t="s">
        <v>124</v>
      </c>
    </row>
    <row r="405" s="13" customFormat="1">
      <c r="A405" s="13"/>
      <c r="B405" s="187"/>
      <c r="C405" s="13"/>
      <c r="D405" s="185" t="s">
        <v>137</v>
      </c>
      <c r="E405" s="188" t="s">
        <v>3</v>
      </c>
      <c r="F405" s="189" t="s">
        <v>832</v>
      </c>
      <c r="G405" s="13"/>
      <c r="H405" s="190">
        <v>13.528000000000001</v>
      </c>
      <c r="I405" s="191"/>
      <c r="J405" s="13"/>
      <c r="K405" s="13"/>
      <c r="L405" s="187"/>
      <c r="M405" s="192"/>
      <c r="N405" s="193"/>
      <c r="O405" s="193"/>
      <c r="P405" s="193"/>
      <c r="Q405" s="193"/>
      <c r="R405" s="193"/>
      <c r="S405" s="193"/>
      <c r="T405" s="194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188" t="s">
        <v>137</v>
      </c>
      <c r="AU405" s="188" t="s">
        <v>81</v>
      </c>
      <c r="AV405" s="13" t="s">
        <v>78</v>
      </c>
      <c r="AW405" s="13" t="s">
        <v>31</v>
      </c>
      <c r="AX405" s="13" t="s">
        <v>69</v>
      </c>
      <c r="AY405" s="188" t="s">
        <v>124</v>
      </c>
    </row>
    <row r="406" s="13" customFormat="1">
      <c r="A406" s="13"/>
      <c r="B406" s="187"/>
      <c r="C406" s="13"/>
      <c r="D406" s="185" t="s">
        <v>137</v>
      </c>
      <c r="E406" s="188" t="s">
        <v>3</v>
      </c>
      <c r="F406" s="189" t="s">
        <v>833</v>
      </c>
      <c r="G406" s="13"/>
      <c r="H406" s="190">
        <v>17.068000000000001</v>
      </c>
      <c r="I406" s="191"/>
      <c r="J406" s="13"/>
      <c r="K406" s="13"/>
      <c r="L406" s="187"/>
      <c r="M406" s="192"/>
      <c r="N406" s="193"/>
      <c r="O406" s="193"/>
      <c r="P406" s="193"/>
      <c r="Q406" s="193"/>
      <c r="R406" s="193"/>
      <c r="S406" s="193"/>
      <c r="T406" s="194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188" t="s">
        <v>137</v>
      </c>
      <c r="AU406" s="188" t="s">
        <v>81</v>
      </c>
      <c r="AV406" s="13" t="s">
        <v>78</v>
      </c>
      <c r="AW406" s="13" t="s">
        <v>31</v>
      </c>
      <c r="AX406" s="13" t="s">
        <v>69</v>
      </c>
      <c r="AY406" s="188" t="s">
        <v>124</v>
      </c>
    </row>
    <row r="407" s="14" customFormat="1">
      <c r="A407" s="14"/>
      <c r="B407" s="195"/>
      <c r="C407" s="14"/>
      <c r="D407" s="185" t="s">
        <v>137</v>
      </c>
      <c r="E407" s="196" t="s">
        <v>3</v>
      </c>
      <c r="F407" s="197" t="s">
        <v>156</v>
      </c>
      <c r="G407" s="14"/>
      <c r="H407" s="198">
        <v>40.525999999999996</v>
      </c>
      <c r="I407" s="199"/>
      <c r="J407" s="14"/>
      <c r="K407" s="14"/>
      <c r="L407" s="195"/>
      <c r="M407" s="200"/>
      <c r="N407" s="201"/>
      <c r="O407" s="201"/>
      <c r="P407" s="201"/>
      <c r="Q407" s="201"/>
      <c r="R407" s="201"/>
      <c r="S407" s="201"/>
      <c r="T407" s="202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196" t="s">
        <v>137</v>
      </c>
      <c r="AU407" s="196" t="s">
        <v>81</v>
      </c>
      <c r="AV407" s="14" t="s">
        <v>149</v>
      </c>
      <c r="AW407" s="14" t="s">
        <v>31</v>
      </c>
      <c r="AX407" s="14" t="s">
        <v>74</v>
      </c>
      <c r="AY407" s="196" t="s">
        <v>124</v>
      </c>
    </row>
    <row r="408" s="2" customFormat="1" ht="49.05" customHeight="1">
      <c r="A408" s="39"/>
      <c r="B408" s="166"/>
      <c r="C408" s="167" t="s">
        <v>834</v>
      </c>
      <c r="D408" s="167" t="s">
        <v>127</v>
      </c>
      <c r="E408" s="168" t="s">
        <v>835</v>
      </c>
      <c r="F408" s="169" t="s">
        <v>836</v>
      </c>
      <c r="G408" s="170" t="s">
        <v>180</v>
      </c>
      <c r="H408" s="171">
        <v>2</v>
      </c>
      <c r="I408" s="172"/>
      <c r="J408" s="173">
        <f>ROUND(I408*H408,2)</f>
        <v>0</v>
      </c>
      <c r="K408" s="169" t="s">
        <v>130</v>
      </c>
      <c r="L408" s="40"/>
      <c r="M408" s="174" t="s">
        <v>3</v>
      </c>
      <c r="N408" s="175" t="s">
        <v>40</v>
      </c>
      <c r="O408" s="73"/>
      <c r="P408" s="176">
        <f>O408*H408</f>
        <v>0</v>
      </c>
      <c r="Q408" s="176">
        <v>0.00462</v>
      </c>
      <c r="R408" s="176">
        <f>Q408*H408</f>
        <v>0.0092399999999999999</v>
      </c>
      <c r="S408" s="176">
        <v>0</v>
      </c>
      <c r="T408" s="177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178" t="s">
        <v>131</v>
      </c>
      <c r="AT408" s="178" t="s">
        <v>127</v>
      </c>
      <c r="AU408" s="178" t="s">
        <v>81</v>
      </c>
      <c r="AY408" s="20" t="s">
        <v>124</v>
      </c>
      <c r="BE408" s="179">
        <f>IF(N408="základní",J408,0)</f>
        <v>0</v>
      </c>
      <c r="BF408" s="179">
        <f>IF(N408="snížená",J408,0)</f>
        <v>0</v>
      </c>
      <c r="BG408" s="179">
        <f>IF(N408="zákl. přenesená",J408,0)</f>
        <v>0</v>
      </c>
      <c r="BH408" s="179">
        <f>IF(N408="sníž. přenesená",J408,0)</f>
        <v>0</v>
      </c>
      <c r="BI408" s="179">
        <f>IF(N408="nulová",J408,0)</f>
        <v>0</v>
      </c>
      <c r="BJ408" s="20" t="s">
        <v>74</v>
      </c>
      <c r="BK408" s="179">
        <f>ROUND(I408*H408,2)</f>
        <v>0</v>
      </c>
      <c r="BL408" s="20" t="s">
        <v>131</v>
      </c>
      <c r="BM408" s="178" t="s">
        <v>837</v>
      </c>
    </row>
    <row r="409" s="2" customFormat="1">
      <c r="A409" s="39"/>
      <c r="B409" s="40"/>
      <c r="C409" s="39"/>
      <c r="D409" s="180" t="s">
        <v>133</v>
      </c>
      <c r="E409" s="39"/>
      <c r="F409" s="181" t="s">
        <v>838</v>
      </c>
      <c r="G409" s="39"/>
      <c r="H409" s="39"/>
      <c r="I409" s="182"/>
      <c r="J409" s="39"/>
      <c r="K409" s="39"/>
      <c r="L409" s="40"/>
      <c r="M409" s="183"/>
      <c r="N409" s="184"/>
      <c r="O409" s="73"/>
      <c r="P409" s="73"/>
      <c r="Q409" s="73"/>
      <c r="R409" s="73"/>
      <c r="S409" s="73"/>
      <c r="T409" s="74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T409" s="20" t="s">
        <v>133</v>
      </c>
      <c r="AU409" s="20" t="s">
        <v>81</v>
      </c>
    </row>
    <row r="410" s="13" customFormat="1">
      <c r="A410" s="13"/>
      <c r="B410" s="187"/>
      <c r="C410" s="13"/>
      <c r="D410" s="185" t="s">
        <v>137</v>
      </c>
      <c r="E410" s="188" t="s">
        <v>3</v>
      </c>
      <c r="F410" s="189" t="s">
        <v>839</v>
      </c>
      <c r="G410" s="13"/>
      <c r="H410" s="190">
        <v>2</v>
      </c>
      <c r="I410" s="191"/>
      <c r="J410" s="13"/>
      <c r="K410" s="13"/>
      <c r="L410" s="187"/>
      <c r="M410" s="192"/>
      <c r="N410" s="193"/>
      <c r="O410" s="193"/>
      <c r="P410" s="193"/>
      <c r="Q410" s="193"/>
      <c r="R410" s="193"/>
      <c r="S410" s="193"/>
      <c r="T410" s="194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188" t="s">
        <v>137</v>
      </c>
      <c r="AU410" s="188" t="s">
        <v>81</v>
      </c>
      <c r="AV410" s="13" t="s">
        <v>78</v>
      </c>
      <c r="AW410" s="13" t="s">
        <v>31</v>
      </c>
      <c r="AX410" s="13" t="s">
        <v>74</v>
      </c>
      <c r="AY410" s="188" t="s">
        <v>124</v>
      </c>
    </row>
    <row r="411" s="12" customFormat="1" ht="20.88" customHeight="1">
      <c r="A411" s="12"/>
      <c r="B411" s="153"/>
      <c r="C411" s="12"/>
      <c r="D411" s="154" t="s">
        <v>68</v>
      </c>
      <c r="E411" s="164" t="s">
        <v>840</v>
      </c>
      <c r="F411" s="164" t="s">
        <v>841</v>
      </c>
      <c r="G411" s="12"/>
      <c r="H411" s="12"/>
      <c r="I411" s="156"/>
      <c r="J411" s="165">
        <f>BK411</f>
        <v>0</v>
      </c>
      <c r="K411" s="12"/>
      <c r="L411" s="153"/>
      <c r="M411" s="158"/>
      <c r="N411" s="159"/>
      <c r="O411" s="159"/>
      <c r="P411" s="160">
        <f>SUM(P412:P433)</f>
        <v>0</v>
      </c>
      <c r="Q411" s="159"/>
      <c r="R411" s="160">
        <f>SUM(R412:R433)</f>
        <v>0.111329</v>
      </c>
      <c r="S411" s="159"/>
      <c r="T411" s="161">
        <f>SUM(T412:T433)</f>
        <v>0</v>
      </c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R411" s="154" t="s">
        <v>78</v>
      </c>
      <c r="AT411" s="162" t="s">
        <v>68</v>
      </c>
      <c r="AU411" s="162" t="s">
        <v>78</v>
      </c>
      <c r="AY411" s="154" t="s">
        <v>124</v>
      </c>
      <c r="BK411" s="163">
        <f>SUM(BK412:BK433)</f>
        <v>0</v>
      </c>
    </row>
    <row r="412" s="2" customFormat="1" ht="33" customHeight="1">
      <c r="A412" s="39"/>
      <c r="B412" s="166"/>
      <c r="C412" s="167" t="s">
        <v>842</v>
      </c>
      <c r="D412" s="167" t="s">
        <v>127</v>
      </c>
      <c r="E412" s="168" t="s">
        <v>843</v>
      </c>
      <c r="F412" s="169" t="s">
        <v>844</v>
      </c>
      <c r="G412" s="170" t="s">
        <v>140</v>
      </c>
      <c r="H412" s="171">
        <v>41.75</v>
      </c>
      <c r="I412" s="172"/>
      <c r="J412" s="173">
        <f>ROUND(I412*H412,2)</f>
        <v>0</v>
      </c>
      <c r="K412" s="169" t="s">
        <v>130</v>
      </c>
      <c r="L412" s="40"/>
      <c r="M412" s="174" t="s">
        <v>3</v>
      </c>
      <c r="N412" s="175" t="s">
        <v>40</v>
      </c>
      <c r="O412" s="73"/>
      <c r="P412" s="176">
        <f>O412*H412</f>
        <v>0</v>
      </c>
      <c r="Q412" s="176">
        <v>0.00214</v>
      </c>
      <c r="R412" s="176">
        <f>Q412*H412</f>
        <v>0.089344999999999994</v>
      </c>
      <c r="S412" s="176">
        <v>0</v>
      </c>
      <c r="T412" s="177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178" t="s">
        <v>131</v>
      </c>
      <c r="AT412" s="178" t="s">
        <v>127</v>
      </c>
      <c r="AU412" s="178" t="s">
        <v>81</v>
      </c>
      <c r="AY412" s="20" t="s">
        <v>124</v>
      </c>
      <c r="BE412" s="179">
        <f>IF(N412="základní",J412,0)</f>
        <v>0</v>
      </c>
      <c r="BF412" s="179">
        <f>IF(N412="snížená",J412,0)</f>
        <v>0</v>
      </c>
      <c r="BG412" s="179">
        <f>IF(N412="zákl. přenesená",J412,0)</f>
        <v>0</v>
      </c>
      <c r="BH412" s="179">
        <f>IF(N412="sníž. přenesená",J412,0)</f>
        <v>0</v>
      </c>
      <c r="BI412" s="179">
        <f>IF(N412="nulová",J412,0)</f>
        <v>0</v>
      </c>
      <c r="BJ412" s="20" t="s">
        <v>74</v>
      </c>
      <c r="BK412" s="179">
        <f>ROUND(I412*H412,2)</f>
        <v>0</v>
      </c>
      <c r="BL412" s="20" t="s">
        <v>131</v>
      </c>
      <c r="BM412" s="178" t="s">
        <v>845</v>
      </c>
    </row>
    <row r="413" s="2" customFormat="1">
      <c r="A413" s="39"/>
      <c r="B413" s="40"/>
      <c r="C413" s="39"/>
      <c r="D413" s="180" t="s">
        <v>133</v>
      </c>
      <c r="E413" s="39"/>
      <c r="F413" s="181" t="s">
        <v>846</v>
      </c>
      <c r="G413" s="39"/>
      <c r="H413" s="39"/>
      <c r="I413" s="182"/>
      <c r="J413" s="39"/>
      <c r="K413" s="39"/>
      <c r="L413" s="40"/>
      <c r="M413" s="183"/>
      <c r="N413" s="184"/>
      <c r="O413" s="73"/>
      <c r="P413" s="73"/>
      <c r="Q413" s="73"/>
      <c r="R413" s="73"/>
      <c r="S413" s="73"/>
      <c r="T413" s="74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20" t="s">
        <v>133</v>
      </c>
      <c r="AU413" s="20" t="s">
        <v>81</v>
      </c>
    </row>
    <row r="414" s="13" customFormat="1">
      <c r="A414" s="13"/>
      <c r="B414" s="187"/>
      <c r="C414" s="13"/>
      <c r="D414" s="185" t="s">
        <v>137</v>
      </c>
      <c r="E414" s="188" t="s">
        <v>3</v>
      </c>
      <c r="F414" s="189" t="s">
        <v>847</v>
      </c>
      <c r="G414" s="13"/>
      <c r="H414" s="190">
        <v>17.149999999999999</v>
      </c>
      <c r="I414" s="191"/>
      <c r="J414" s="13"/>
      <c r="K414" s="13"/>
      <c r="L414" s="187"/>
      <c r="M414" s="192"/>
      <c r="N414" s="193"/>
      <c r="O414" s="193"/>
      <c r="P414" s="193"/>
      <c r="Q414" s="193"/>
      <c r="R414" s="193"/>
      <c r="S414" s="193"/>
      <c r="T414" s="194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188" t="s">
        <v>137</v>
      </c>
      <c r="AU414" s="188" t="s">
        <v>81</v>
      </c>
      <c r="AV414" s="13" t="s">
        <v>78</v>
      </c>
      <c r="AW414" s="13" t="s">
        <v>31</v>
      </c>
      <c r="AX414" s="13" t="s">
        <v>69</v>
      </c>
      <c r="AY414" s="188" t="s">
        <v>124</v>
      </c>
    </row>
    <row r="415" s="13" customFormat="1">
      <c r="A415" s="13"/>
      <c r="B415" s="187"/>
      <c r="C415" s="13"/>
      <c r="D415" s="185" t="s">
        <v>137</v>
      </c>
      <c r="E415" s="188" t="s">
        <v>3</v>
      </c>
      <c r="F415" s="189" t="s">
        <v>848</v>
      </c>
      <c r="G415" s="13"/>
      <c r="H415" s="190">
        <v>3.1499999999999999</v>
      </c>
      <c r="I415" s="191"/>
      <c r="J415" s="13"/>
      <c r="K415" s="13"/>
      <c r="L415" s="187"/>
      <c r="M415" s="192"/>
      <c r="N415" s="193"/>
      <c r="O415" s="193"/>
      <c r="P415" s="193"/>
      <c r="Q415" s="193"/>
      <c r="R415" s="193"/>
      <c r="S415" s="193"/>
      <c r="T415" s="194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188" t="s">
        <v>137</v>
      </c>
      <c r="AU415" s="188" t="s">
        <v>81</v>
      </c>
      <c r="AV415" s="13" t="s">
        <v>78</v>
      </c>
      <c r="AW415" s="13" t="s">
        <v>31</v>
      </c>
      <c r="AX415" s="13" t="s">
        <v>69</v>
      </c>
      <c r="AY415" s="188" t="s">
        <v>124</v>
      </c>
    </row>
    <row r="416" s="13" customFormat="1">
      <c r="A416" s="13"/>
      <c r="B416" s="187"/>
      <c r="C416" s="13"/>
      <c r="D416" s="185" t="s">
        <v>137</v>
      </c>
      <c r="E416" s="188" t="s">
        <v>3</v>
      </c>
      <c r="F416" s="189" t="s">
        <v>849</v>
      </c>
      <c r="G416" s="13"/>
      <c r="H416" s="190">
        <v>5.25</v>
      </c>
      <c r="I416" s="191"/>
      <c r="J416" s="13"/>
      <c r="K416" s="13"/>
      <c r="L416" s="187"/>
      <c r="M416" s="192"/>
      <c r="N416" s="193"/>
      <c r="O416" s="193"/>
      <c r="P416" s="193"/>
      <c r="Q416" s="193"/>
      <c r="R416" s="193"/>
      <c r="S416" s="193"/>
      <c r="T416" s="194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188" t="s">
        <v>137</v>
      </c>
      <c r="AU416" s="188" t="s">
        <v>81</v>
      </c>
      <c r="AV416" s="13" t="s">
        <v>78</v>
      </c>
      <c r="AW416" s="13" t="s">
        <v>31</v>
      </c>
      <c r="AX416" s="13" t="s">
        <v>69</v>
      </c>
      <c r="AY416" s="188" t="s">
        <v>124</v>
      </c>
    </row>
    <row r="417" s="13" customFormat="1">
      <c r="A417" s="13"/>
      <c r="B417" s="187"/>
      <c r="C417" s="13"/>
      <c r="D417" s="185" t="s">
        <v>137</v>
      </c>
      <c r="E417" s="188" t="s">
        <v>3</v>
      </c>
      <c r="F417" s="189" t="s">
        <v>850</v>
      </c>
      <c r="G417" s="13"/>
      <c r="H417" s="190">
        <v>10.1</v>
      </c>
      <c r="I417" s="191"/>
      <c r="J417" s="13"/>
      <c r="K417" s="13"/>
      <c r="L417" s="187"/>
      <c r="M417" s="192"/>
      <c r="N417" s="193"/>
      <c r="O417" s="193"/>
      <c r="P417" s="193"/>
      <c r="Q417" s="193"/>
      <c r="R417" s="193"/>
      <c r="S417" s="193"/>
      <c r="T417" s="194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188" t="s">
        <v>137</v>
      </c>
      <c r="AU417" s="188" t="s">
        <v>81</v>
      </c>
      <c r="AV417" s="13" t="s">
        <v>78</v>
      </c>
      <c r="AW417" s="13" t="s">
        <v>31</v>
      </c>
      <c r="AX417" s="13" t="s">
        <v>69</v>
      </c>
      <c r="AY417" s="188" t="s">
        <v>124</v>
      </c>
    </row>
    <row r="418" s="13" customFormat="1">
      <c r="A418" s="13"/>
      <c r="B418" s="187"/>
      <c r="C418" s="13"/>
      <c r="D418" s="185" t="s">
        <v>137</v>
      </c>
      <c r="E418" s="188" t="s">
        <v>3</v>
      </c>
      <c r="F418" s="189" t="s">
        <v>851</v>
      </c>
      <c r="G418" s="13"/>
      <c r="H418" s="190">
        <v>3.1499999999999999</v>
      </c>
      <c r="I418" s="191"/>
      <c r="J418" s="13"/>
      <c r="K418" s="13"/>
      <c r="L418" s="187"/>
      <c r="M418" s="192"/>
      <c r="N418" s="193"/>
      <c r="O418" s="193"/>
      <c r="P418" s="193"/>
      <c r="Q418" s="193"/>
      <c r="R418" s="193"/>
      <c r="S418" s="193"/>
      <c r="T418" s="194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188" t="s">
        <v>137</v>
      </c>
      <c r="AU418" s="188" t="s">
        <v>81</v>
      </c>
      <c r="AV418" s="13" t="s">
        <v>78</v>
      </c>
      <c r="AW418" s="13" t="s">
        <v>31</v>
      </c>
      <c r="AX418" s="13" t="s">
        <v>69</v>
      </c>
      <c r="AY418" s="188" t="s">
        <v>124</v>
      </c>
    </row>
    <row r="419" s="13" customFormat="1">
      <c r="A419" s="13"/>
      <c r="B419" s="187"/>
      <c r="C419" s="13"/>
      <c r="D419" s="185" t="s">
        <v>137</v>
      </c>
      <c r="E419" s="188" t="s">
        <v>3</v>
      </c>
      <c r="F419" s="189" t="s">
        <v>852</v>
      </c>
      <c r="G419" s="13"/>
      <c r="H419" s="190">
        <v>2.9500000000000002</v>
      </c>
      <c r="I419" s="191"/>
      <c r="J419" s="13"/>
      <c r="K419" s="13"/>
      <c r="L419" s="187"/>
      <c r="M419" s="192"/>
      <c r="N419" s="193"/>
      <c r="O419" s="193"/>
      <c r="P419" s="193"/>
      <c r="Q419" s="193"/>
      <c r="R419" s="193"/>
      <c r="S419" s="193"/>
      <c r="T419" s="194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188" t="s">
        <v>137</v>
      </c>
      <c r="AU419" s="188" t="s">
        <v>81</v>
      </c>
      <c r="AV419" s="13" t="s">
        <v>78</v>
      </c>
      <c r="AW419" s="13" t="s">
        <v>31</v>
      </c>
      <c r="AX419" s="13" t="s">
        <v>69</v>
      </c>
      <c r="AY419" s="188" t="s">
        <v>124</v>
      </c>
    </row>
    <row r="420" s="14" customFormat="1">
      <c r="A420" s="14"/>
      <c r="B420" s="195"/>
      <c r="C420" s="14"/>
      <c r="D420" s="185" t="s">
        <v>137</v>
      </c>
      <c r="E420" s="196" t="s">
        <v>3</v>
      </c>
      <c r="F420" s="197" t="s">
        <v>156</v>
      </c>
      <c r="G420" s="14"/>
      <c r="H420" s="198">
        <v>41.75</v>
      </c>
      <c r="I420" s="199"/>
      <c r="J420" s="14"/>
      <c r="K420" s="14"/>
      <c r="L420" s="195"/>
      <c r="M420" s="200"/>
      <c r="N420" s="201"/>
      <c r="O420" s="201"/>
      <c r="P420" s="201"/>
      <c r="Q420" s="201"/>
      <c r="R420" s="201"/>
      <c r="S420" s="201"/>
      <c r="T420" s="202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196" t="s">
        <v>137</v>
      </c>
      <c r="AU420" s="196" t="s">
        <v>81</v>
      </c>
      <c r="AV420" s="14" t="s">
        <v>149</v>
      </c>
      <c r="AW420" s="14" t="s">
        <v>31</v>
      </c>
      <c r="AX420" s="14" t="s">
        <v>74</v>
      </c>
      <c r="AY420" s="196" t="s">
        <v>124</v>
      </c>
    </row>
    <row r="421" s="2" customFormat="1" ht="37.8" customHeight="1">
      <c r="A421" s="39"/>
      <c r="B421" s="166"/>
      <c r="C421" s="167" t="s">
        <v>853</v>
      </c>
      <c r="D421" s="167" t="s">
        <v>127</v>
      </c>
      <c r="E421" s="168" t="s">
        <v>854</v>
      </c>
      <c r="F421" s="169" t="s">
        <v>855</v>
      </c>
      <c r="G421" s="170" t="s">
        <v>180</v>
      </c>
      <c r="H421" s="171">
        <v>4</v>
      </c>
      <c r="I421" s="172"/>
      <c r="J421" s="173">
        <f>ROUND(I421*H421,2)</f>
        <v>0</v>
      </c>
      <c r="K421" s="169" t="s">
        <v>130</v>
      </c>
      <c r="L421" s="40"/>
      <c r="M421" s="174" t="s">
        <v>3</v>
      </c>
      <c r="N421" s="175" t="s">
        <v>40</v>
      </c>
      <c r="O421" s="73"/>
      <c r="P421" s="176">
        <f>O421*H421</f>
        <v>0</v>
      </c>
      <c r="Q421" s="176">
        <v>0.00048000000000000001</v>
      </c>
      <c r="R421" s="176">
        <f>Q421*H421</f>
        <v>0.0019200000000000001</v>
      </c>
      <c r="S421" s="176">
        <v>0</v>
      </c>
      <c r="T421" s="177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178" t="s">
        <v>131</v>
      </c>
      <c r="AT421" s="178" t="s">
        <v>127</v>
      </c>
      <c r="AU421" s="178" t="s">
        <v>81</v>
      </c>
      <c r="AY421" s="20" t="s">
        <v>124</v>
      </c>
      <c r="BE421" s="179">
        <f>IF(N421="základní",J421,0)</f>
        <v>0</v>
      </c>
      <c r="BF421" s="179">
        <f>IF(N421="snížená",J421,0)</f>
        <v>0</v>
      </c>
      <c r="BG421" s="179">
        <f>IF(N421="zákl. přenesená",J421,0)</f>
        <v>0</v>
      </c>
      <c r="BH421" s="179">
        <f>IF(N421="sníž. přenesená",J421,0)</f>
        <v>0</v>
      </c>
      <c r="BI421" s="179">
        <f>IF(N421="nulová",J421,0)</f>
        <v>0</v>
      </c>
      <c r="BJ421" s="20" t="s">
        <v>74</v>
      </c>
      <c r="BK421" s="179">
        <f>ROUND(I421*H421,2)</f>
        <v>0</v>
      </c>
      <c r="BL421" s="20" t="s">
        <v>131</v>
      </c>
      <c r="BM421" s="178" t="s">
        <v>856</v>
      </c>
    </row>
    <row r="422" s="2" customFormat="1">
      <c r="A422" s="39"/>
      <c r="B422" s="40"/>
      <c r="C422" s="39"/>
      <c r="D422" s="180" t="s">
        <v>133</v>
      </c>
      <c r="E422" s="39"/>
      <c r="F422" s="181" t="s">
        <v>857</v>
      </c>
      <c r="G422" s="39"/>
      <c r="H422" s="39"/>
      <c r="I422" s="182"/>
      <c r="J422" s="39"/>
      <c r="K422" s="39"/>
      <c r="L422" s="40"/>
      <c r="M422" s="183"/>
      <c r="N422" s="184"/>
      <c r="O422" s="73"/>
      <c r="P422" s="73"/>
      <c r="Q422" s="73"/>
      <c r="R422" s="73"/>
      <c r="S422" s="73"/>
      <c r="T422" s="74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T422" s="20" t="s">
        <v>133</v>
      </c>
      <c r="AU422" s="20" t="s">
        <v>81</v>
      </c>
    </row>
    <row r="423" s="2" customFormat="1" ht="37.8" customHeight="1">
      <c r="A423" s="39"/>
      <c r="B423" s="166"/>
      <c r="C423" s="167" t="s">
        <v>858</v>
      </c>
      <c r="D423" s="167" t="s">
        <v>127</v>
      </c>
      <c r="E423" s="168" t="s">
        <v>859</v>
      </c>
      <c r="F423" s="169" t="s">
        <v>860</v>
      </c>
      <c r="G423" s="170" t="s">
        <v>180</v>
      </c>
      <c r="H423" s="171">
        <v>3</v>
      </c>
      <c r="I423" s="172"/>
      <c r="J423" s="173">
        <f>ROUND(I423*H423,2)</f>
        <v>0</v>
      </c>
      <c r="K423" s="169" t="s">
        <v>130</v>
      </c>
      <c r="L423" s="40"/>
      <c r="M423" s="174" t="s">
        <v>3</v>
      </c>
      <c r="N423" s="175" t="s">
        <v>40</v>
      </c>
      <c r="O423" s="73"/>
      <c r="P423" s="176">
        <f>O423*H423</f>
        <v>0</v>
      </c>
      <c r="Q423" s="176">
        <v>0.00029</v>
      </c>
      <c r="R423" s="176">
        <f>Q423*H423</f>
        <v>0.00087000000000000001</v>
      </c>
      <c r="S423" s="176">
        <v>0</v>
      </c>
      <c r="T423" s="177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178" t="s">
        <v>131</v>
      </c>
      <c r="AT423" s="178" t="s">
        <v>127</v>
      </c>
      <c r="AU423" s="178" t="s">
        <v>81</v>
      </c>
      <c r="AY423" s="20" t="s">
        <v>124</v>
      </c>
      <c r="BE423" s="179">
        <f>IF(N423="základní",J423,0)</f>
        <v>0</v>
      </c>
      <c r="BF423" s="179">
        <f>IF(N423="snížená",J423,0)</f>
        <v>0</v>
      </c>
      <c r="BG423" s="179">
        <f>IF(N423="zákl. přenesená",J423,0)</f>
        <v>0</v>
      </c>
      <c r="BH423" s="179">
        <f>IF(N423="sníž. přenesená",J423,0)</f>
        <v>0</v>
      </c>
      <c r="BI423" s="179">
        <f>IF(N423="nulová",J423,0)</f>
        <v>0</v>
      </c>
      <c r="BJ423" s="20" t="s">
        <v>74</v>
      </c>
      <c r="BK423" s="179">
        <f>ROUND(I423*H423,2)</f>
        <v>0</v>
      </c>
      <c r="BL423" s="20" t="s">
        <v>131</v>
      </c>
      <c r="BM423" s="178" t="s">
        <v>861</v>
      </c>
    </row>
    <row r="424" s="2" customFormat="1">
      <c r="A424" s="39"/>
      <c r="B424" s="40"/>
      <c r="C424" s="39"/>
      <c r="D424" s="180" t="s">
        <v>133</v>
      </c>
      <c r="E424" s="39"/>
      <c r="F424" s="181" t="s">
        <v>862</v>
      </c>
      <c r="G424" s="39"/>
      <c r="H424" s="39"/>
      <c r="I424" s="182"/>
      <c r="J424" s="39"/>
      <c r="K424" s="39"/>
      <c r="L424" s="40"/>
      <c r="M424" s="183"/>
      <c r="N424" s="184"/>
      <c r="O424" s="73"/>
      <c r="P424" s="73"/>
      <c r="Q424" s="73"/>
      <c r="R424" s="73"/>
      <c r="S424" s="73"/>
      <c r="T424" s="74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T424" s="20" t="s">
        <v>133</v>
      </c>
      <c r="AU424" s="20" t="s">
        <v>81</v>
      </c>
    </row>
    <row r="425" s="2" customFormat="1" ht="33" customHeight="1">
      <c r="A425" s="39"/>
      <c r="B425" s="166"/>
      <c r="C425" s="167" t="s">
        <v>863</v>
      </c>
      <c r="D425" s="167" t="s">
        <v>127</v>
      </c>
      <c r="E425" s="168" t="s">
        <v>864</v>
      </c>
      <c r="F425" s="169" t="s">
        <v>865</v>
      </c>
      <c r="G425" s="170" t="s">
        <v>140</v>
      </c>
      <c r="H425" s="171">
        <v>6</v>
      </c>
      <c r="I425" s="172"/>
      <c r="J425" s="173">
        <f>ROUND(I425*H425,2)</f>
        <v>0</v>
      </c>
      <c r="K425" s="169" t="s">
        <v>130</v>
      </c>
      <c r="L425" s="40"/>
      <c r="M425" s="174" t="s">
        <v>3</v>
      </c>
      <c r="N425" s="175" t="s">
        <v>40</v>
      </c>
      <c r="O425" s="73"/>
      <c r="P425" s="176">
        <f>O425*H425</f>
        <v>0</v>
      </c>
      <c r="Q425" s="176">
        <v>0.0022300000000000002</v>
      </c>
      <c r="R425" s="176">
        <f>Q425*H425</f>
        <v>0.013380000000000001</v>
      </c>
      <c r="S425" s="176">
        <v>0</v>
      </c>
      <c r="T425" s="177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178" t="s">
        <v>131</v>
      </c>
      <c r="AT425" s="178" t="s">
        <v>127</v>
      </c>
      <c r="AU425" s="178" t="s">
        <v>81</v>
      </c>
      <c r="AY425" s="20" t="s">
        <v>124</v>
      </c>
      <c r="BE425" s="179">
        <f>IF(N425="základní",J425,0)</f>
        <v>0</v>
      </c>
      <c r="BF425" s="179">
        <f>IF(N425="snížená",J425,0)</f>
        <v>0</v>
      </c>
      <c r="BG425" s="179">
        <f>IF(N425="zákl. přenesená",J425,0)</f>
        <v>0</v>
      </c>
      <c r="BH425" s="179">
        <f>IF(N425="sníž. přenesená",J425,0)</f>
        <v>0</v>
      </c>
      <c r="BI425" s="179">
        <f>IF(N425="nulová",J425,0)</f>
        <v>0</v>
      </c>
      <c r="BJ425" s="20" t="s">
        <v>74</v>
      </c>
      <c r="BK425" s="179">
        <f>ROUND(I425*H425,2)</f>
        <v>0</v>
      </c>
      <c r="BL425" s="20" t="s">
        <v>131</v>
      </c>
      <c r="BM425" s="178" t="s">
        <v>866</v>
      </c>
    </row>
    <row r="426" s="2" customFormat="1">
      <c r="A426" s="39"/>
      <c r="B426" s="40"/>
      <c r="C426" s="39"/>
      <c r="D426" s="180" t="s">
        <v>133</v>
      </c>
      <c r="E426" s="39"/>
      <c r="F426" s="181" t="s">
        <v>867</v>
      </c>
      <c r="G426" s="39"/>
      <c r="H426" s="39"/>
      <c r="I426" s="182"/>
      <c r="J426" s="39"/>
      <c r="K426" s="39"/>
      <c r="L426" s="40"/>
      <c r="M426" s="183"/>
      <c r="N426" s="184"/>
      <c r="O426" s="73"/>
      <c r="P426" s="73"/>
      <c r="Q426" s="73"/>
      <c r="R426" s="73"/>
      <c r="S426" s="73"/>
      <c r="T426" s="74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T426" s="20" t="s">
        <v>133</v>
      </c>
      <c r="AU426" s="20" t="s">
        <v>81</v>
      </c>
    </row>
    <row r="427" s="13" customFormat="1">
      <c r="A427" s="13"/>
      <c r="B427" s="187"/>
      <c r="C427" s="13"/>
      <c r="D427" s="185" t="s">
        <v>137</v>
      </c>
      <c r="E427" s="188" t="s">
        <v>3</v>
      </c>
      <c r="F427" s="189" t="s">
        <v>868</v>
      </c>
      <c r="G427" s="13"/>
      <c r="H427" s="190">
        <v>6</v>
      </c>
      <c r="I427" s="191"/>
      <c r="J427" s="13"/>
      <c r="K427" s="13"/>
      <c r="L427" s="187"/>
      <c r="M427" s="192"/>
      <c r="N427" s="193"/>
      <c r="O427" s="193"/>
      <c r="P427" s="193"/>
      <c r="Q427" s="193"/>
      <c r="R427" s="193"/>
      <c r="S427" s="193"/>
      <c r="T427" s="194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188" t="s">
        <v>137</v>
      </c>
      <c r="AU427" s="188" t="s">
        <v>81</v>
      </c>
      <c r="AV427" s="13" t="s">
        <v>78</v>
      </c>
      <c r="AW427" s="13" t="s">
        <v>31</v>
      </c>
      <c r="AX427" s="13" t="s">
        <v>74</v>
      </c>
      <c r="AY427" s="188" t="s">
        <v>124</v>
      </c>
    </row>
    <row r="428" s="2" customFormat="1" ht="33" customHeight="1">
      <c r="A428" s="39"/>
      <c r="B428" s="166"/>
      <c r="C428" s="167" t="s">
        <v>869</v>
      </c>
      <c r="D428" s="167" t="s">
        <v>127</v>
      </c>
      <c r="E428" s="168" t="s">
        <v>870</v>
      </c>
      <c r="F428" s="169" t="s">
        <v>871</v>
      </c>
      <c r="G428" s="170" t="s">
        <v>140</v>
      </c>
      <c r="H428" s="171">
        <v>3.3999999999999999</v>
      </c>
      <c r="I428" s="172"/>
      <c r="J428" s="173">
        <f>ROUND(I428*H428,2)</f>
        <v>0</v>
      </c>
      <c r="K428" s="169" t="s">
        <v>130</v>
      </c>
      <c r="L428" s="40"/>
      <c r="M428" s="174" t="s">
        <v>3</v>
      </c>
      <c r="N428" s="175" t="s">
        <v>40</v>
      </c>
      <c r="O428" s="73"/>
      <c r="P428" s="176">
        <f>O428*H428</f>
        <v>0</v>
      </c>
      <c r="Q428" s="176">
        <v>0.0017099999999999999</v>
      </c>
      <c r="R428" s="176">
        <f>Q428*H428</f>
        <v>0.0058139999999999997</v>
      </c>
      <c r="S428" s="176">
        <v>0</v>
      </c>
      <c r="T428" s="177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178" t="s">
        <v>131</v>
      </c>
      <c r="AT428" s="178" t="s">
        <v>127</v>
      </c>
      <c r="AU428" s="178" t="s">
        <v>81</v>
      </c>
      <c r="AY428" s="20" t="s">
        <v>124</v>
      </c>
      <c r="BE428" s="179">
        <f>IF(N428="základní",J428,0)</f>
        <v>0</v>
      </c>
      <c r="BF428" s="179">
        <f>IF(N428="snížená",J428,0)</f>
        <v>0</v>
      </c>
      <c r="BG428" s="179">
        <f>IF(N428="zákl. přenesená",J428,0)</f>
        <v>0</v>
      </c>
      <c r="BH428" s="179">
        <f>IF(N428="sníž. přenesená",J428,0)</f>
        <v>0</v>
      </c>
      <c r="BI428" s="179">
        <f>IF(N428="nulová",J428,0)</f>
        <v>0</v>
      </c>
      <c r="BJ428" s="20" t="s">
        <v>74</v>
      </c>
      <c r="BK428" s="179">
        <f>ROUND(I428*H428,2)</f>
        <v>0</v>
      </c>
      <c r="BL428" s="20" t="s">
        <v>131</v>
      </c>
      <c r="BM428" s="178" t="s">
        <v>872</v>
      </c>
    </row>
    <row r="429" s="2" customFormat="1">
      <c r="A429" s="39"/>
      <c r="B429" s="40"/>
      <c r="C429" s="39"/>
      <c r="D429" s="180" t="s">
        <v>133</v>
      </c>
      <c r="E429" s="39"/>
      <c r="F429" s="181" t="s">
        <v>873</v>
      </c>
      <c r="G429" s="39"/>
      <c r="H429" s="39"/>
      <c r="I429" s="182"/>
      <c r="J429" s="39"/>
      <c r="K429" s="39"/>
      <c r="L429" s="40"/>
      <c r="M429" s="183"/>
      <c r="N429" s="184"/>
      <c r="O429" s="73"/>
      <c r="P429" s="73"/>
      <c r="Q429" s="73"/>
      <c r="R429" s="73"/>
      <c r="S429" s="73"/>
      <c r="T429" s="74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T429" s="20" t="s">
        <v>133</v>
      </c>
      <c r="AU429" s="20" t="s">
        <v>81</v>
      </c>
    </row>
    <row r="430" s="13" customFormat="1">
      <c r="A430" s="13"/>
      <c r="B430" s="187"/>
      <c r="C430" s="13"/>
      <c r="D430" s="185" t="s">
        <v>137</v>
      </c>
      <c r="E430" s="188" t="s">
        <v>3</v>
      </c>
      <c r="F430" s="189" t="s">
        <v>874</v>
      </c>
      <c r="G430" s="13"/>
      <c r="H430" s="190">
        <v>0.80000000000000004</v>
      </c>
      <c r="I430" s="191"/>
      <c r="J430" s="13"/>
      <c r="K430" s="13"/>
      <c r="L430" s="187"/>
      <c r="M430" s="192"/>
      <c r="N430" s="193"/>
      <c r="O430" s="193"/>
      <c r="P430" s="193"/>
      <c r="Q430" s="193"/>
      <c r="R430" s="193"/>
      <c r="S430" s="193"/>
      <c r="T430" s="194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188" t="s">
        <v>137</v>
      </c>
      <c r="AU430" s="188" t="s">
        <v>81</v>
      </c>
      <c r="AV430" s="13" t="s">
        <v>78</v>
      </c>
      <c r="AW430" s="13" t="s">
        <v>31</v>
      </c>
      <c r="AX430" s="13" t="s">
        <v>69</v>
      </c>
      <c r="AY430" s="188" t="s">
        <v>124</v>
      </c>
    </row>
    <row r="431" s="13" customFormat="1">
      <c r="A431" s="13"/>
      <c r="B431" s="187"/>
      <c r="C431" s="13"/>
      <c r="D431" s="185" t="s">
        <v>137</v>
      </c>
      <c r="E431" s="188" t="s">
        <v>3</v>
      </c>
      <c r="F431" s="189" t="s">
        <v>875</v>
      </c>
      <c r="G431" s="13"/>
      <c r="H431" s="190">
        <v>0.80000000000000004</v>
      </c>
      <c r="I431" s="191"/>
      <c r="J431" s="13"/>
      <c r="K431" s="13"/>
      <c r="L431" s="187"/>
      <c r="M431" s="192"/>
      <c r="N431" s="193"/>
      <c r="O431" s="193"/>
      <c r="P431" s="193"/>
      <c r="Q431" s="193"/>
      <c r="R431" s="193"/>
      <c r="S431" s="193"/>
      <c r="T431" s="194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188" t="s">
        <v>137</v>
      </c>
      <c r="AU431" s="188" t="s">
        <v>81</v>
      </c>
      <c r="AV431" s="13" t="s">
        <v>78</v>
      </c>
      <c r="AW431" s="13" t="s">
        <v>31</v>
      </c>
      <c r="AX431" s="13" t="s">
        <v>69</v>
      </c>
      <c r="AY431" s="188" t="s">
        <v>124</v>
      </c>
    </row>
    <row r="432" s="13" customFormat="1">
      <c r="A432" s="13"/>
      <c r="B432" s="187"/>
      <c r="C432" s="13"/>
      <c r="D432" s="185" t="s">
        <v>137</v>
      </c>
      <c r="E432" s="188" t="s">
        <v>3</v>
      </c>
      <c r="F432" s="189" t="s">
        <v>876</v>
      </c>
      <c r="G432" s="13"/>
      <c r="H432" s="190">
        <v>1.8</v>
      </c>
      <c r="I432" s="191"/>
      <c r="J432" s="13"/>
      <c r="K432" s="13"/>
      <c r="L432" s="187"/>
      <c r="M432" s="192"/>
      <c r="N432" s="193"/>
      <c r="O432" s="193"/>
      <c r="P432" s="193"/>
      <c r="Q432" s="193"/>
      <c r="R432" s="193"/>
      <c r="S432" s="193"/>
      <c r="T432" s="194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188" t="s">
        <v>137</v>
      </c>
      <c r="AU432" s="188" t="s">
        <v>81</v>
      </c>
      <c r="AV432" s="13" t="s">
        <v>78</v>
      </c>
      <c r="AW432" s="13" t="s">
        <v>31</v>
      </c>
      <c r="AX432" s="13" t="s">
        <v>69</v>
      </c>
      <c r="AY432" s="188" t="s">
        <v>124</v>
      </c>
    </row>
    <row r="433" s="14" customFormat="1">
      <c r="A433" s="14"/>
      <c r="B433" s="195"/>
      <c r="C433" s="14"/>
      <c r="D433" s="185" t="s">
        <v>137</v>
      </c>
      <c r="E433" s="196" t="s">
        <v>3</v>
      </c>
      <c r="F433" s="197" t="s">
        <v>156</v>
      </c>
      <c r="G433" s="14"/>
      <c r="H433" s="198">
        <v>3.3999999999999999</v>
      </c>
      <c r="I433" s="199"/>
      <c r="J433" s="14"/>
      <c r="K433" s="14"/>
      <c r="L433" s="195"/>
      <c r="M433" s="200"/>
      <c r="N433" s="201"/>
      <c r="O433" s="201"/>
      <c r="P433" s="201"/>
      <c r="Q433" s="201"/>
      <c r="R433" s="201"/>
      <c r="S433" s="201"/>
      <c r="T433" s="202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196" t="s">
        <v>137</v>
      </c>
      <c r="AU433" s="196" t="s">
        <v>81</v>
      </c>
      <c r="AV433" s="14" t="s">
        <v>149</v>
      </c>
      <c r="AW433" s="14" t="s">
        <v>31</v>
      </c>
      <c r="AX433" s="14" t="s">
        <v>74</v>
      </c>
      <c r="AY433" s="196" t="s">
        <v>124</v>
      </c>
    </row>
    <row r="434" s="12" customFormat="1" ht="22.8" customHeight="1">
      <c r="A434" s="12"/>
      <c r="B434" s="153"/>
      <c r="C434" s="12"/>
      <c r="D434" s="154" t="s">
        <v>68</v>
      </c>
      <c r="E434" s="164" t="s">
        <v>877</v>
      </c>
      <c r="F434" s="164" t="s">
        <v>878</v>
      </c>
      <c r="G434" s="12"/>
      <c r="H434" s="12"/>
      <c r="I434" s="156"/>
      <c r="J434" s="165">
        <f>BK434</f>
        <v>0</v>
      </c>
      <c r="K434" s="12"/>
      <c r="L434" s="153"/>
      <c r="M434" s="158"/>
      <c r="N434" s="159"/>
      <c r="O434" s="159"/>
      <c r="P434" s="160">
        <f>P435+SUM(P436:P442)+P468</f>
        <v>0</v>
      </c>
      <c r="Q434" s="159"/>
      <c r="R434" s="160">
        <f>R435+SUM(R436:R442)+R468</f>
        <v>0.92789993849999997</v>
      </c>
      <c r="S434" s="159"/>
      <c r="T434" s="161">
        <f>T435+SUM(T436:T442)+T468</f>
        <v>0</v>
      </c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R434" s="154" t="s">
        <v>78</v>
      </c>
      <c r="AT434" s="162" t="s">
        <v>68</v>
      </c>
      <c r="AU434" s="162" t="s">
        <v>74</v>
      </c>
      <c r="AY434" s="154" t="s">
        <v>124</v>
      </c>
      <c r="BK434" s="163">
        <f>BK435+SUM(BK436:BK442)+BK468</f>
        <v>0</v>
      </c>
    </row>
    <row r="435" s="2" customFormat="1" ht="16.5" customHeight="1">
      <c r="A435" s="39"/>
      <c r="B435" s="166"/>
      <c r="C435" s="167" t="s">
        <v>879</v>
      </c>
      <c r="D435" s="167" t="s">
        <v>127</v>
      </c>
      <c r="E435" s="168" t="s">
        <v>880</v>
      </c>
      <c r="F435" s="169" t="s">
        <v>881</v>
      </c>
      <c r="G435" s="170" t="s">
        <v>140</v>
      </c>
      <c r="H435" s="171">
        <v>25.596</v>
      </c>
      <c r="I435" s="172"/>
      <c r="J435" s="173">
        <f>ROUND(I435*H435,2)</f>
        <v>0</v>
      </c>
      <c r="K435" s="169" t="s">
        <v>130</v>
      </c>
      <c r="L435" s="40"/>
      <c r="M435" s="174" t="s">
        <v>3</v>
      </c>
      <c r="N435" s="175" t="s">
        <v>40</v>
      </c>
      <c r="O435" s="73"/>
      <c r="P435" s="176">
        <f>O435*H435</f>
        <v>0</v>
      </c>
      <c r="Q435" s="176">
        <v>1.0000000000000001E-05</v>
      </c>
      <c r="R435" s="176">
        <f>Q435*H435</f>
        <v>0.00025596000000000001</v>
      </c>
      <c r="S435" s="176">
        <v>0</v>
      </c>
      <c r="T435" s="177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178" t="s">
        <v>131</v>
      </c>
      <c r="AT435" s="178" t="s">
        <v>127</v>
      </c>
      <c r="AU435" s="178" t="s">
        <v>78</v>
      </c>
      <c r="AY435" s="20" t="s">
        <v>124</v>
      </c>
      <c r="BE435" s="179">
        <f>IF(N435="základní",J435,0)</f>
        <v>0</v>
      </c>
      <c r="BF435" s="179">
        <f>IF(N435="snížená",J435,0)</f>
        <v>0</v>
      </c>
      <c r="BG435" s="179">
        <f>IF(N435="zákl. přenesená",J435,0)</f>
        <v>0</v>
      </c>
      <c r="BH435" s="179">
        <f>IF(N435="sníž. přenesená",J435,0)</f>
        <v>0</v>
      </c>
      <c r="BI435" s="179">
        <f>IF(N435="nulová",J435,0)</f>
        <v>0</v>
      </c>
      <c r="BJ435" s="20" t="s">
        <v>74</v>
      </c>
      <c r="BK435" s="179">
        <f>ROUND(I435*H435,2)</f>
        <v>0</v>
      </c>
      <c r="BL435" s="20" t="s">
        <v>131</v>
      </c>
      <c r="BM435" s="178" t="s">
        <v>882</v>
      </c>
    </row>
    <row r="436" s="2" customFormat="1">
      <c r="A436" s="39"/>
      <c r="B436" s="40"/>
      <c r="C436" s="39"/>
      <c r="D436" s="180" t="s">
        <v>133</v>
      </c>
      <c r="E436" s="39"/>
      <c r="F436" s="181" t="s">
        <v>883</v>
      </c>
      <c r="G436" s="39"/>
      <c r="H436" s="39"/>
      <c r="I436" s="182"/>
      <c r="J436" s="39"/>
      <c r="K436" s="39"/>
      <c r="L436" s="40"/>
      <c r="M436" s="183"/>
      <c r="N436" s="184"/>
      <c r="O436" s="73"/>
      <c r="P436" s="73"/>
      <c r="Q436" s="73"/>
      <c r="R436" s="73"/>
      <c r="S436" s="73"/>
      <c r="T436" s="74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T436" s="20" t="s">
        <v>133</v>
      </c>
      <c r="AU436" s="20" t="s">
        <v>78</v>
      </c>
    </row>
    <row r="437" s="13" customFormat="1">
      <c r="A437" s="13"/>
      <c r="B437" s="187"/>
      <c r="C437" s="13"/>
      <c r="D437" s="185" t="s">
        <v>137</v>
      </c>
      <c r="E437" s="188" t="s">
        <v>3</v>
      </c>
      <c r="F437" s="189" t="s">
        <v>884</v>
      </c>
      <c r="G437" s="13"/>
      <c r="H437" s="190">
        <v>25.596</v>
      </c>
      <c r="I437" s="191"/>
      <c r="J437" s="13"/>
      <c r="K437" s="13"/>
      <c r="L437" s="187"/>
      <c r="M437" s="192"/>
      <c r="N437" s="193"/>
      <c r="O437" s="193"/>
      <c r="P437" s="193"/>
      <c r="Q437" s="193"/>
      <c r="R437" s="193"/>
      <c r="S437" s="193"/>
      <c r="T437" s="194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188" t="s">
        <v>137</v>
      </c>
      <c r="AU437" s="188" t="s">
        <v>78</v>
      </c>
      <c r="AV437" s="13" t="s">
        <v>78</v>
      </c>
      <c r="AW437" s="13" t="s">
        <v>31</v>
      </c>
      <c r="AX437" s="13" t="s">
        <v>74</v>
      </c>
      <c r="AY437" s="188" t="s">
        <v>124</v>
      </c>
    </row>
    <row r="438" s="2" customFormat="1" ht="16.5" customHeight="1">
      <c r="A438" s="39"/>
      <c r="B438" s="166"/>
      <c r="C438" s="215" t="s">
        <v>885</v>
      </c>
      <c r="D438" s="215" t="s">
        <v>427</v>
      </c>
      <c r="E438" s="216" t="s">
        <v>886</v>
      </c>
      <c r="F438" s="217" t="s">
        <v>887</v>
      </c>
      <c r="G438" s="218" t="s">
        <v>140</v>
      </c>
      <c r="H438" s="219">
        <v>26.364000000000001</v>
      </c>
      <c r="I438" s="220"/>
      <c r="J438" s="221">
        <f>ROUND(I438*H438,2)</f>
        <v>0</v>
      </c>
      <c r="K438" s="217" t="s">
        <v>130</v>
      </c>
      <c r="L438" s="222"/>
      <c r="M438" s="223" t="s">
        <v>3</v>
      </c>
      <c r="N438" s="224" t="s">
        <v>40</v>
      </c>
      <c r="O438" s="73"/>
      <c r="P438" s="176">
        <f>O438*H438</f>
        <v>0</v>
      </c>
      <c r="Q438" s="176">
        <v>0.00010000000000000001</v>
      </c>
      <c r="R438" s="176">
        <f>Q438*H438</f>
        <v>0.0026364000000000001</v>
      </c>
      <c r="S438" s="176">
        <v>0</v>
      </c>
      <c r="T438" s="177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178" t="s">
        <v>430</v>
      </c>
      <c r="AT438" s="178" t="s">
        <v>427</v>
      </c>
      <c r="AU438" s="178" t="s">
        <v>78</v>
      </c>
      <c r="AY438" s="20" t="s">
        <v>124</v>
      </c>
      <c r="BE438" s="179">
        <f>IF(N438="základní",J438,0)</f>
        <v>0</v>
      </c>
      <c r="BF438" s="179">
        <f>IF(N438="snížená",J438,0)</f>
        <v>0</v>
      </c>
      <c r="BG438" s="179">
        <f>IF(N438="zákl. přenesená",J438,0)</f>
        <v>0</v>
      </c>
      <c r="BH438" s="179">
        <f>IF(N438="sníž. přenesená",J438,0)</f>
        <v>0</v>
      </c>
      <c r="BI438" s="179">
        <f>IF(N438="nulová",J438,0)</f>
        <v>0</v>
      </c>
      <c r="BJ438" s="20" t="s">
        <v>74</v>
      </c>
      <c r="BK438" s="179">
        <f>ROUND(I438*H438,2)</f>
        <v>0</v>
      </c>
      <c r="BL438" s="20" t="s">
        <v>131</v>
      </c>
      <c r="BM438" s="178" t="s">
        <v>888</v>
      </c>
    </row>
    <row r="439" s="13" customFormat="1">
      <c r="A439" s="13"/>
      <c r="B439" s="187"/>
      <c r="C439" s="13"/>
      <c r="D439" s="185" t="s">
        <v>137</v>
      </c>
      <c r="E439" s="13"/>
      <c r="F439" s="189" t="s">
        <v>889</v>
      </c>
      <c r="G439" s="13"/>
      <c r="H439" s="190">
        <v>26.364000000000001</v>
      </c>
      <c r="I439" s="191"/>
      <c r="J439" s="13"/>
      <c r="K439" s="13"/>
      <c r="L439" s="187"/>
      <c r="M439" s="192"/>
      <c r="N439" s="193"/>
      <c r="O439" s="193"/>
      <c r="P439" s="193"/>
      <c r="Q439" s="193"/>
      <c r="R439" s="193"/>
      <c r="S439" s="193"/>
      <c r="T439" s="194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188" t="s">
        <v>137</v>
      </c>
      <c r="AU439" s="188" t="s">
        <v>78</v>
      </c>
      <c r="AV439" s="13" t="s">
        <v>78</v>
      </c>
      <c r="AW439" s="13" t="s">
        <v>4</v>
      </c>
      <c r="AX439" s="13" t="s">
        <v>74</v>
      </c>
      <c r="AY439" s="188" t="s">
        <v>124</v>
      </c>
    </row>
    <row r="440" s="2" customFormat="1" ht="49.05" customHeight="1">
      <c r="A440" s="39"/>
      <c r="B440" s="166"/>
      <c r="C440" s="167" t="s">
        <v>890</v>
      </c>
      <c r="D440" s="167" t="s">
        <v>127</v>
      </c>
      <c r="E440" s="168" t="s">
        <v>891</v>
      </c>
      <c r="F440" s="169" t="s">
        <v>892</v>
      </c>
      <c r="G440" s="170" t="s">
        <v>260</v>
      </c>
      <c r="H440" s="171">
        <v>0.879</v>
      </c>
      <c r="I440" s="172"/>
      <c r="J440" s="173">
        <f>ROUND(I440*H440,2)</f>
        <v>0</v>
      </c>
      <c r="K440" s="169" t="s">
        <v>130</v>
      </c>
      <c r="L440" s="40"/>
      <c r="M440" s="174" t="s">
        <v>3</v>
      </c>
      <c r="N440" s="175" t="s">
        <v>40</v>
      </c>
      <c r="O440" s="73"/>
      <c r="P440" s="176">
        <f>O440*H440</f>
        <v>0</v>
      </c>
      <c r="Q440" s="176">
        <v>0</v>
      </c>
      <c r="R440" s="176">
        <f>Q440*H440</f>
        <v>0</v>
      </c>
      <c r="S440" s="176">
        <v>0</v>
      </c>
      <c r="T440" s="177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178" t="s">
        <v>131</v>
      </c>
      <c r="AT440" s="178" t="s">
        <v>127</v>
      </c>
      <c r="AU440" s="178" t="s">
        <v>78</v>
      </c>
      <c r="AY440" s="20" t="s">
        <v>124</v>
      </c>
      <c r="BE440" s="179">
        <f>IF(N440="základní",J440,0)</f>
        <v>0</v>
      </c>
      <c r="BF440" s="179">
        <f>IF(N440="snížená",J440,0)</f>
        <v>0</v>
      </c>
      <c r="BG440" s="179">
        <f>IF(N440="zákl. přenesená",J440,0)</f>
        <v>0</v>
      </c>
      <c r="BH440" s="179">
        <f>IF(N440="sníž. přenesená",J440,0)</f>
        <v>0</v>
      </c>
      <c r="BI440" s="179">
        <f>IF(N440="nulová",J440,0)</f>
        <v>0</v>
      </c>
      <c r="BJ440" s="20" t="s">
        <v>74</v>
      </c>
      <c r="BK440" s="179">
        <f>ROUND(I440*H440,2)</f>
        <v>0</v>
      </c>
      <c r="BL440" s="20" t="s">
        <v>131</v>
      </c>
      <c r="BM440" s="178" t="s">
        <v>893</v>
      </c>
    </row>
    <row r="441" s="2" customFormat="1">
      <c r="A441" s="39"/>
      <c r="B441" s="40"/>
      <c r="C441" s="39"/>
      <c r="D441" s="180" t="s">
        <v>133</v>
      </c>
      <c r="E441" s="39"/>
      <c r="F441" s="181" t="s">
        <v>894</v>
      </c>
      <c r="G441" s="39"/>
      <c r="H441" s="39"/>
      <c r="I441" s="182"/>
      <c r="J441" s="39"/>
      <c r="K441" s="39"/>
      <c r="L441" s="40"/>
      <c r="M441" s="183"/>
      <c r="N441" s="184"/>
      <c r="O441" s="73"/>
      <c r="P441" s="73"/>
      <c r="Q441" s="73"/>
      <c r="R441" s="73"/>
      <c r="S441" s="73"/>
      <c r="T441" s="74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T441" s="20" t="s">
        <v>133</v>
      </c>
      <c r="AU441" s="20" t="s">
        <v>78</v>
      </c>
    </row>
    <row r="442" s="12" customFormat="1" ht="20.88" customHeight="1">
      <c r="A442" s="12"/>
      <c r="B442" s="153"/>
      <c r="C442" s="12"/>
      <c r="D442" s="154" t="s">
        <v>68</v>
      </c>
      <c r="E442" s="164" t="s">
        <v>895</v>
      </c>
      <c r="F442" s="164" t="s">
        <v>896</v>
      </c>
      <c r="G442" s="12"/>
      <c r="H442" s="12"/>
      <c r="I442" s="156"/>
      <c r="J442" s="165">
        <f>BK442</f>
        <v>0</v>
      </c>
      <c r="K442" s="12"/>
      <c r="L442" s="153"/>
      <c r="M442" s="158"/>
      <c r="N442" s="159"/>
      <c r="O442" s="159"/>
      <c r="P442" s="160">
        <f>SUM(P443:P467)</f>
        <v>0</v>
      </c>
      <c r="Q442" s="159"/>
      <c r="R442" s="160">
        <f>SUM(R443:R467)</f>
        <v>0.11342880750000001</v>
      </c>
      <c r="S442" s="159"/>
      <c r="T442" s="161">
        <f>SUM(T443:T467)</f>
        <v>0</v>
      </c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R442" s="154" t="s">
        <v>78</v>
      </c>
      <c r="AT442" s="162" t="s">
        <v>68</v>
      </c>
      <c r="AU442" s="162" t="s">
        <v>78</v>
      </c>
      <c r="AY442" s="154" t="s">
        <v>124</v>
      </c>
      <c r="BK442" s="163">
        <f>SUM(BK443:BK467)</f>
        <v>0</v>
      </c>
    </row>
    <row r="443" s="2" customFormat="1" ht="37.8" customHeight="1">
      <c r="A443" s="39"/>
      <c r="B443" s="166"/>
      <c r="C443" s="167" t="s">
        <v>897</v>
      </c>
      <c r="D443" s="167" t="s">
        <v>127</v>
      </c>
      <c r="E443" s="168" t="s">
        <v>898</v>
      </c>
      <c r="F443" s="169" t="s">
        <v>899</v>
      </c>
      <c r="G443" s="170" t="s">
        <v>140</v>
      </c>
      <c r="H443" s="171">
        <v>22.655000000000001</v>
      </c>
      <c r="I443" s="172"/>
      <c r="J443" s="173">
        <f>ROUND(I443*H443,2)</f>
        <v>0</v>
      </c>
      <c r="K443" s="169" t="s">
        <v>130</v>
      </c>
      <c r="L443" s="40"/>
      <c r="M443" s="174" t="s">
        <v>3</v>
      </c>
      <c r="N443" s="175" t="s">
        <v>40</v>
      </c>
      <c r="O443" s="73"/>
      <c r="P443" s="176">
        <f>O443*H443</f>
        <v>0</v>
      </c>
      <c r="Q443" s="176">
        <v>0.0019365000000000001</v>
      </c>
      <c r="R443" s="176">
        <f>Q443*H443</f>
        <v>0.043871407500000001</v>
      </c>
      <c r="S443" s="176">
        <v>0</v>
      </c>
      <c r="T443" s="177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178" t="s">
        <v>131</v>
      </c>
      <c r="AT443" s="178" t="s">
        <v>127</v>
      </c>
      <c r="AU443" s="178" t="s">
        <v>81</v>
      </c>
      <c r="AY443" s="20" t="s">
        <v>124</v>
      </c>
      <c r="BE443" s="179">
        <f>IF(N443="základní",J443,0)</f>
        <v>0</v>
      </c>
      <c r="BF443" s="179">
        <f>IF(N443="snížená",J443,0)</f>
        <v>0</v>
      </c>
      <c r="BG443" s="179">
        <f>IF(N443="zákl. přenesená",J443,0)</f>
        <v>0</v>
      </c>
      <c r="BH443" s="179">
        <f>IF(N443="sníž. přenesená",J443,0)</f>
        <v>0</v>
      </c>
      <c r="BI443" s="179">
        <f>IF(N443="nulová",J443,0)</f>
        <v>0</v>
      </c>
      <c r="BJ443" s="20" t="s">
        <v>74</v>
      </c>
      <c r="BK443" s="179">
        <f>ROUND(I443*H443,2)</f>
        <v>0</v>
      </c>
      <c r="BL443" s="20" t="s">
        <v>131</v>
      </c>
      <c r="BM443" s="178" t="s">
        <v>900</v>
      </c>
    </row>
    <row r="444" s="2" customFormat="1">
      <c r="A444" s="39"/>
      <c r="B444" s="40"/>
      <c r="C444" s="39"/>
      <c r="D444" s="180" t="s">
        <v>133</v>
      </c>
      <c r="E444" s="39"/>
      <c r="F444" s="181" t="s">
        <v>901</v>
      </c>
      <c r="G444" s="39"/>
      <c r="H444" s="39"/>
      <c r="I444" s="182"/>
      <c r="J444" s="39"/>
      <c r="K444" s="39"/>
      <c r="L444" s="40"/>
      <c r="M444" s="183"/>
      <c r="N444" s="184"/>
      <c r="O444" s="73"/>
      <c r="P444" s="73"/>
      <c r="Q444" s="73"/>
      <c r="R444" s="73"/>
      <c r="S444" s="73"/>
      <c r="T444" s="74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T444" s="20" t="s">
        <v>133</v>
      </c>
      <c r="AU444" s="20" t="s">
        <v>81</v>
      </c>
    </row>
    <row r="445" s="13" customFormat="1">
      <c r="A445" s="13"/>
      <c r="B445" s="187"/>
      <c r="C445" s="13"/>
      <c r="D445" s="185" t="s">
        <v>137</v>
      </c>
      <c r="E445" s="188" t="s">
        <v>3</v>
      </c>
      <c r="F445" s="189" t="s">
        <v>338</v>
      </c>
      <c r="G445" s="13"/>
      <c r="H445" s="190">
        <v>22.655000000000001</v>
      </c>
      <c r="I445" s="191"/>
      <c r="J445" s="13"/>
      <c r="K445" s="13"/>
      <c r="L445" s="187"/>
      <c r="M445" s="192"/>
      <c r="N445" s="193"/>
      <c r="O445" s="193"/>
      <c r="P445" s="193"/>
      <c r="Q445" s="193"/>
      <c r="R445" s="193"/>
      <c r="S445" s="193"/>
      <c r="T445" s="194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188" t="s">
        <v>137</v>
      </c>
      <c r="AU445" s="188" t="s">
        <v>81</v>
      </c>
      <c r="AV445" s="13" t="s">
        <v>78</v>
      </c>
      <c r="AW445" s="13" t="s">
        <v>31</v>
      </c>
      <c r="AX445" s="13" t="s">
        <v>74</v>
      </c>
      <c r="AY445" s="188" t="s">
        <v>124</v>
      </c>
    </row>
    <row r="446" s="2" customFormat="1" ht="37.8" customHeight="1">
      <c r="A446" s="39"/>
      <c r="B446" s="166"/>
      <c r="C446" s="215" t="s">
        <v>902</v>
      </c>
      <c r="D446" s="215" t="s">
        <v>427</v>
      </c>
      <c r="E446" s="216" t="s">
        <v>903</v>
      </c>
      <c r="F446" s="217" t="s">
        <v>904</v>
      </c>
      <c r="G446" s="218" t="s">
        <v>89</v>
      </c>
      <c r="H446" s="219">
        <v>299.947</v>
      </c>
      <c r="I446" s="220"/>
      <c r="J446" s="221">
        <f>ROUND(I446*H446,2)</f>
        <v>0</v>
      </c>
      <c r="K446" s="217" t="s">
        <v>130</v>
      </c>
      <c r="L446" s="222"/>
      <c r="M446" s="223" t="s">
        <v>3</v>
      </c>
      <c r="N446" s="224" t="s">
        <v>40</v>
      </c>
      <c r="O446" s="73"/>
      <c r="P446" s="176">
        <f>O446*H446</f>
        <v>0</v>
      </c>
      <c r="Q446" s="176">
        <v>0.00020000000000000001</v>
      </c>
      <c r="R446" s="176">
        <f>Q446*H446</f>
        <v>0.059989400000000005</v>
      </c>
      <c r="S446" s="176">
        <v>0</v>
      </c>
      <c r="T446" s="177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178" t="s">
        <v>430</v>
      </c>
      <c r="AT446" s="178" t="s">
        <v>427</v>
      </c>
      <c r="AU446" s="178" t="s">
        <v>81</v>
      </c>
      <c r="AY446" s="20" t="s">
        <v>124</v>
      </c>
      <c r="BE446" s="179">
        <f>IF(N446="základní",J446,0)</f>
        <v>0</v>
      </c>
      <c r="BF446" s="179">
        <f>IF(N446="snížená",J446,0)</f>
        <v>0</v>
      </c>
      <c r="BG446" s="179">
        <f>IF(N446="zákl. přenesená",J446,0)</f>
        <v>0</v>
      </c>
      <c r="BH446" s="179">
        <f>IF(N446="sníž. přenesená",J446,0)</f>
        <v>0</v>
      </c>
      <c r="BI446" s="179">
        <f>IF(N446="nulová",J446,0)</f>
        <v>0</v>
      </c>
      <c r="BJ446" s="20" t="s">
        <v>74</v>
      </c>
      <c r="BK446" s="179">
        <f>ROUND(I446*H446,2)</f>
        <v>0</v>
      </c>
      <c r="BL446" s="20" t="s">
        <v>131</v>
      </c>
      <c r="BM446" s="178" t="s">
        <v>905</v>
      </c>
    </row>
    <row r="447" s="2" customFormat="1">
      <c r="A447" s="39"/>
      <c r="B447" s="40"/>
      <c r="C447" s="39"/>
      <c r="D447" s="185" t="s">
        <v>135</v>
      </c>
      <c r="E447" s="39"/>
      <c r="F447" s="186" t="s">
        <v>906</v>
      </c>
      <c r="G447" s="39"/>
      <c r="H447" s="39"/>
      <c r="I447" s="182"/>
      <c r="J447" s="39"/>
      <c r="K447" s="39"/>
      <c r="L447" s="40"/>
      <c r="M447" s="183"/>
      <c r="N447" s="184"/>
      <c r="O447" s="73"/>
      <c r="P447" s="73"/>
      <c r="Q447" s="73"/>
      <c r="R447" s="73"/>
      <c r="S447" s="73"/>
      <c r="T447" s="74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T447" s="20" t="s">
        <v>135</v>
      </c>
      <c r="AU447" s="20" t="s">
        <v>81</v>
      </c>
    </row>
    <row r="448" s="15" customFormat="1">
      <c r="A448" s="15"/>
      <c r="B448" s="203"/>
      <c r="C448" s="15"/>
      <c r="D448" s="185" t="s">
        <v>137</v>
      </c>
      <c r="E448" s="204" t="s">
        <v>3</v>
      </c>
      <c r="F448" s="205" t="s">
        <v>722</v>
      </c>
      <c r="G448" s="15"/>
      <c r="H448" s="204" t="s">
        <v>3</v>
      </c>
      <c r="I448" s="206"/>
      <c r="J448" s="15"/>
      <c r="K448" s="15"/>
      <c r="L448" s="203"/>
      <c r="M448" s="207"/>
      <c r="N448" s="208"/>
      <c r="O448" s="208"/>
      <c r="P448" s="208"/>
      <c r="Q448" s="208"/>
      <c r="R448" s="208"/>
      <c r="S448" s="208"/>
      <c r="T448" s="209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04" t="s">
        <v>137</v>
      </c>
      <c r="AU448" s="204" t="s">
        <v>81</v>
      </c>
      <c r="AV448" s="15" t="s">
        <v>74</v>
      </c>
      <c r="AW448" s="15" t="s">
        <v>31</v>
      </c>
      <c r="AX448" s="15" t="s">
        <v>69</v>
      </c>
      <c r="AY448" s="204" t="s">
        <v>124</v>
      </c>
    </row>
    <row r="449" s="13" customFormat="1">
      <c r="A449" s="13"/>
      <c r="B449" s="187"/>
      <c r="C449" s="13"/>
      <c r="D449" s="185" t="s">
        <v>137</v>
      </c>
      <c r="E449" s="188" t="s">
        <v>3</v>
      </c>
      <c r="F449" s="189" t="s">
        <v>329</v>
      </c>
      <c r="G449" s="13"/>
      <c r="H449" s="190">
        <v>150.56700000000001</v>
      </c>
      <c r="I449" s="191"/>
      <c r="J449" s="13"/>
      <c r="K449" s="13"/>
      <c r="L449" s="187"/>
      <c r="M449" s="192"/>
      <c r="N449" s="193"/>
      <c r="O449" s="193"/>
      <c r="P449" s="193"/>
      <c r="Q449" s="193"/>
      <c r="R449" s="193"/>
      <c r="S449" s="193"/>
      <c r="T449" s="194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188" t="s">
        <v>137</v>
      </c>
      <c r="AU449" s="188" t="s">
        <v>81</v>
      </c>
      <c r="AV449" s="13" t="s">
        <v>78</v>
      </c>
      <c r="AW449" s="13" t="s">
        <v>31</v>
      </c>
      <c r="AX449" s="13" t="s">
        <v>69</v>
      </c>
      <c r="AY449" s="188" t="s">
        <v>124</v>
      </c>
    </row>
    <row r="450" s="13" customFormat="1">
      <c r="A450" s="13"/>
      <c r="B450" s="187"/>
      <c r="C450" s="13"/>
      <c r="D450" s="185" t="s">
        <v>137</v>
      </c>
      <c r="E450" s="188" t="s">
        <v>3</v>
      </c>
      <c r="F450" s="189" t="s">
        <v>907</v>
      </c>
      <c r="G450" s="13"/>
      <c r="H450" s="190">
        <v>9.0169999999999995</v>
      </c>
      <c r="I450" s="191"/>
      <c r="J450" s="13"/>
      <c r="K450" s="13"/>
      <c r="L450" s="187"/>
      <c r="M450" s="192"/>
      <c r="N450" s="193"/>
      <c r="O450" s="193"/>
      <c r="P450" s="193"/>
      <c r="Q450" s="193"/>
      <c r="R450" s="193"/>
      <c r="S450" s="193"/>
      <c r="T450" s="194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188" t="s">
        <v>137</v>
      </c>
      <c r="AU450" s="188" t="s">
        <v>81</v>
      </c>
      <c r="AV450" s="13" t="s">
        <v>78</v>
      </c>
      <c r="AW450" s="13" t="s">
        <v>31</v>
      </c>
      <c r="AX450" s="13" t="s">
        <v>69</v>
      </c>
      <c r="AY450" s="188" t="s">
        <v>124</v>
      </c>
    </row>
    <row r="451" s="15" customFormat="1">
      <c r="A451" s="15"/>
      <c r="B451" s="203"/>
      <c r="C451" s="15"/>
      <c r="D451" s="185" t="s">
        <v>137</v>
      </c>
      <c r="E451" s="204" t="s">
        <v>3</v>
      </c>
      <c r="F451" s="205" t="s">
        <v>908</v>
      </c>
      <c r="G451" s="15"/>
      <c r="H451" s="204" t="s">
        <v>3</v>
      </c>
      <c r="I451" s="206"/>
      <c r="J451" s="15"/>
      <c r="K451" s="15"/>
      <c r="L451" s="203"/>
      <c r="M451" s="207"/>
      <c r="N451" s="208"/>
      <c r="O451" s="208"/>
      <c r="P451" s="208"/>
      <c r="Q451" s="208"/>
      <c r="R451" s="208"/>
      <c r="S451" s="208"/>
      <c r="T451" s="209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04" t="s">
        <v>137</v>
      </c>
      <c r="AU451" s="204" t="s">
        <v>81</v>
      </c>
      <c r="AV451" s="15" t="s">
        <v>74</v>
      </c>
      <c r="AW451" s="15" t="s">
        <v>31</v>
      </c>
      <c r="AX451" s="15" t="s">
        <v>69</v>
      </c>
      <c r="AY451" s="204" t="s">
        <v>124</v>
      </c>
    </row>
    <row r="452" s="13" customFormat="1">
      <c r="A452" s="13"/>
      <c r="B452" s="187"/>
      <c r="C452" s="13"/>
      <c r="D452" s="185" t="s">
        <v>137</v>
      </c>
      <c r="E452" s="188" t="s">
        <v>3</v>
      </c>
      <c r="F452" s="189" t="s">
        <v>313</v>
      </c>
      <c r="G452" s="13"/>
      <c r="H452" s="190">
        <v>97.881</v>
      </c>
      <c r="I452" s="191"/>
      <c r="J452" s="13"/>
      <c r="K452" s="13"/>
      <c r="L452" s="187"/>
      <c r="M452" s="192"/>
      <c r="N452" s="193"/>
      <c r="O452" s="193"/>
      <c r="P452" s="193"/>
      <c r="Q452" s="193"/>
      <c r="R452" s="193"/>
      <c r="S452" s="193"/>
      <c r="T452" s="194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188" t="s">
        <v>137</v>
      </c>
      <c r="AU452" s="188" t="s">
        <v>81</v>
      </c>
      <c r="AV452" s="13" t="s">
        <v>78</v>
      </c>
      <c r="AW452" s="13" t="s">
        <v>31</v>
      </c>
      <c r="AX452" s="13" t="s">
        <v>69</v>
      </c>
      <c r="AY452" s="188" t="s">
        <v>124</v>
      </c>
    </row>
    <row r="453" s="14" customFormat="1">
      <c r="A453" s="14"/>
      <c r="B453" s="195"/>
      <c r="C453" s="14"/>
      <c r="D453" s="185" t="s">
        <v>137</v>
      </c>
      <c r="E453" s="196" t="s">
        <v>3</v>
      </c>
      <c r="F453" s="197" t="s">
        <v>156</v>
      </c>
      <c r="G453" s="14"/>
      <c r="H453" s="198">
        <v>257.46500000000003</v>
      </c>
      <c r="I453" s="199"/>
      <c r="J453" s="14"/>
      <c r="K453" s="14"/>
      <c r="L453" s="195"/>
      <c r="M453" s="200"/>
      <c r="N453" s="201"/>
      <c r="O453" s="201"/>
      <c r="P453" s="201"/>
      <c r="Q453" s="201"/>
      <c r="R453" s="201"/>
      <c r="S453" s="201"/>
      <c r="T453" s="202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196" t="s">
        <v>137</v>
      </c>
      <c r="AU453" s="196" t="s">
        <v>81</v>
      </c>
      <c r="AV453" s="14" t="s">
        <v>149</v>
      </c>
      <c r="AW453" s="14" t="s">
        <v>31</v>
      </c>
      <c r="AX453" s="14" t="s">
        <v>74</v>
      </c>
      <c r="AY453" s="196" t="s">
        <v>124</v>
      </c>
    </row>
    <row r="454" s="13" customFormat="1">
      <c r="A454" s="13"/>
      <c r="B454" s="187"/>
      <c r="C454" s="13"/>
      <c r="D454" s="185" t="s">
        <v>137</v>
      </c>
      <c r="E454" s="13"/>
      <c r="F454" s="189" t="s">
        <v>909</v>
      </c>
      <c r="G454" s="13"/>
      <c r="H454" s="190">
        <v>299.947</v>
      </c>
      <c r="I454" s="191"/>
      <c r="J454" s="13"/>
      <c r="K454" s="13"/>
      <c r="L454" s="187"/>
      <c r="M454" s="192"/>
      <c r="N454" s="193"/>
      <c r="O454" s="193"/>
      <c r="P454" s="193"/>
      <c r="Q454" s="193"/>
      <c r="R454" s="193"/>
      <c r="S454" s="193"/>
      <c r="T454" s="194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188" t="s">
        <v>137</v>
      </c>
      <c r="AU454" s="188" t="s">
        <v>81</v>
      </c>
      <c r="AV454" s="13" t="s">
        <v>78</v>
      </c>
      <c r="AW454" s="13" t="s">
        <v>4</v>
      </c>
      <c r="AX454" s="13" t="s">
        <v>74</v>
      </c>
      <c r="AY454" s="188" t="s">
        <v>124</v>
      </c>
    </row>
    <row r="455" s="2" customFormat="1" ht="24.15" customHeight="1">
      <c r="A455" s="39"/>
      <c r="B455" s="166"/>
      <c r="C455" s="215" t="s">
        <v>910</v>
      </c>
      <c r="D455" s="215" t="s">
        <v>427</v>
      </c>
      <c r="E455" s="216" t="s">
        <v>911</v>
      </c>
      <c r="F455" s="217" t="s">
        <v>912</v>
      </c>
      <c r="G455" s="218" t="s">
        <v>140</v>
      </c>
      <c r="H455" s="219">
        <v>478.39999999999998</v>
      </c>
      <c r="I455" s="220"/>
      <c r="J455" s="221">
        <f>ROUND(I455*H455,2)</f>
        <v>0</v>
      </c>
      <c r="K455" s="217" t="s">
        <v>130</v>
      </c>
      <c r="L455" s="222"/>
      <c r="M455" s="223" t="s">
        <v>3</v>
      </c>
      <c r="N455" s="224" t="s">
        <v>40</v>
      </c>
      <c r="O455" s="73"/>
      <c r="P455" s="176">
        <f>O455*H455</f>
        <v>0</v>
      </c>
      <c r="Q455" s="176">
        <v>2.0000000000000002E-05</v>
      </c>
      <c r="R455" s="176">
        <f>Q455*H455</f>
        <v>0.0095680000000000001</v>
      </c>
      <c r="S455" s="176">
        <v>0</v>
      </c>
      <c r="T455" s="177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178" t="s">
        <v>430</v>
      </c>
      <c r="AT455" s="178" t="s">
        <v>427</v>
      </c>
      <c r="AU455" s="178" t="s">
        <v>81</v>
      </c>
      <c r="AY455" s="20" t="s">
        <v>124</v>
      </c>
      <c r="BE455" s="179">
        <f>IF(N455="základní",J455,0)</f>
        <v>0</v>
      </c>
      <c r="BF455" s="179">
        <f>IF(N455="snížená",J455,0)</f>
        <v>0</v>
      </c>
      <c r="BG455" s="179">
        <f>IF(N455="zákl. přenesená",J455,0)</f>
        <v>0</v>
      </c>
      <c r="BH455" s="179">
        <f>IF(N455="sníž. přenesená",J455,0)</f>
        <v>0</v>
      </c>
      <c r="BI455" s="179">
        <f>IF(N455="nulová",J455,0)</f>
        <v>0</v>
      </c>
      <c r="BJ455" s="20" t="s">
        <v>74</v>
      </c>
      <c r="BK455" s="179">
        <f>ROUND(I455*H455,2)</f>
        <v>0</v>
      </c>
      <c r="BL455" s="20" t="s">
        <v>131</v>
      </c>
      <c r="BM455" s="178" t="s">
        <v>913</v>
      </c>
    </row>
    <row r="456" s="13" customFormat="1">
      <c r="A456" s="13"/>
      <c r="B456" s="187"/>
      <c r="C456" s="13"/>
      <c r="D456" s="185" t="s">
        <v>137</v>
      </c>
      <c r="E456" s="188" t="s">
        <v>3</v>
      </c>
      <c r="F456" s="189" t="s">
        <v>914</v>
      </c>
      <c r="G456" s="13"/>
      <c r="H456" s="190">
        <v>478.39999999999998</v>
      </c>
      <c r="I456" s="191"/>
      <c r="J456" s="13"/>
      <c r="K456" s="13"/>
      <c r="L456" s="187"/>
      <c r="M456" s="192"/>
      <c r="N456" s="193"/>
      <c r="O456" s="193"/>
      <c r="P456" s="193"/>
      <c r="Q456" s="193"/>
      <c r="R456" s="193"/>
      <c r="S456" s="193"/>
      <c r="T456" s="194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188" t="s">
        <v>137</v>
      </c>
      <c r="AU456" s="188" t="s">
        <v>81</v>
      </c>
      <c r="AV456" s="13" t="s">
        <v>78</v>
      </c>
      <c r="AW456" s="13" t="s">
        <v>31</v>
      </c>
      <c r="AX456" s="13" t="s">
        <v>74</v>
      </c>
      <c r="AY456" s="188" t="s">
        <v>124</v>
      </c>
    </row>
    <row r="457" s="2" customFormat="1" ht="37.8" customHeight="1">
      <c r="A457" s="39"/>
      <c r="B457" s="166"/>
      <c r="C457" s="167" t="s">
        <v>378</v>
      </c>
      <c r="D457" s="167" t="s">
        <v>127</v>
      </c>
      <c r="E457" s="168" t="s">
        <v>915</v>
      </c>
      <c r="F457" s="169" t="s">
        <v>916</v>
      </c>
      <c r="G457" s="170" t="s">
        <v>89</v>
      </c>
      <c r="H457" s="171">
        <v>248.44800000000001</v>
      </c>
      <c r="I457" s="172"/>
      <c r="J457" s="173">
        <f>ROUND(I457*H457,2)</f>
        <v>0</v>
      </c>
      <c r="K457" s="169" t="s">
        <v>130</v>
      </c>
      <c r="L457" s="40"/>
      <c r="M457" s="174" t="s">
        <v>3</v>
      </c>
      <c r="N457" s="175" t="s">
        <v>40</v>
      </c>
      <c r="O457" s="73"/>
      <c r="P457" s="176">
        <f>O457*H457</f>
        <v>0</v>
      </c>
      <c r="Q457" s="176">
        <v>0</v>
      </c>
      <c r="R457" s="176">
        <f>Q457*H457</f>
        <v>0</v>
      </c>
      <c r="S457" s="176">
        <v>0</v>
      </c>
      <c r="T457" s="177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178" t="s">
        <v>131</v>
      </c>
      <c r="AT457" s="178" t="s">
        <v>127</v>
      </c>
      <c r="AU457" s="178" t="s">
        <v>81</v>
      </c>
      <c r="AY457" s="20" t="s">
        <v>124</v>
      </c>
      <c r="BE457" s="179">
        <f>IF(N457="základní",J457,0)</f>
        <v>0</v>
      </c>
      <c r="BF457" s="179">
        <f>IF(N457="snížená",J457,0)</f>
        <v>0</v>
      </c>
      <c r="BG457" s="179">
        <f>IF(N457="zákl. přenesená",J457,0)</f>
        <v>0</v>
      </c>
      <c r="BH457" s="179">
        <f>IF(N457="sníž. přenesená",J457,0)</f>
        <v>0</v>
      </c>
      <c r="BI457" s="179">
        <f>IF(N457="nulová",J457,0)</f>
        <v>0</v>
      </c>
      <c r="BJ457" s="20" t="s">
        <v>74</v>
      </c>
      <c r="BK457" s="179">
        <f>ROUND(I457*H457,2)</f>
        <v>0</v>
      </c>
      <c r="BL457" s="20" t="s">
        <v>131</v>
      </c>
      <c r="BM457" s="178" t="s">
        <v>917</v>
      </c>
    </row>
    <row r="458" s="2" customFormat="1">
      <c r="A458" s="39"/>
      <c r="B458" s="40"/>
      <c r="C458" s="39"/>
      <c r="D458" s="180" t="s">
        <v>133</v>
      </c>
      <c r="E458" s="39"/>
      <c r="F458" s="181" t="s">
        <v>918</v>
      </c>
      <c r="G458" s="39"/>
      <c r="H458" s="39"/>
      <c r="I458" s="182"/>
      <c r="J458" s="39"/>
      <c r="K458" s="39"/>
      <c r="L458" s="40"/>
      <c r="M458" s="183"/>
      <c r="N458" s="184"/>
      <c r="O458" s="73"/>
      <c r="P458" s="73"/>
      <c r="Q458" s="73"/>
      <c r="R458" s="73"/>
      <c r="S458" s="73"/>
      <c r="T458" s="74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T458" s="20" t="s">
        <v>133</v>
      </c>
      <c r="AU458" s="20" t="s">
        <v>81</v>
      </c>
    </row>
    <row r="459" s="13" customFormat="1">
      <c r="A459" s="13"/>
      <c r="B459" s="187"/>
      <c r="C459" s="13"/>
      <c r="D459" s="185" t="s">
        <v>137</v>
      </c>
      <c r="E459" s="188" t="s">
        <v>3</v>
      </c>
      <c r="F459" s="189" t="s">
        <v>919</v>
      </c>
      <c r="G459" s="13"/>
      <c r="H459" s="190">
        <v>150.56700000000001</v>
      </c>
      <c r="I459" s="191"/>
      <c r="J459" s="13"/>
      <c r="K459" s="13"/>
      <c r="L459" s="187"/>
      <c r="M459" s="192"/>
      <c r="N459" s="193"/>
      <c r="O459" s="193"/>
      <c r="P459" s="193"/>
      <c r="Q459" s="193"/>
      <c r="R459" s="193"/>
      <c r="S459" s="193"/>
      <c r="T459" s="194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188" t="s">
        <v>137</v>
      </c>
      <c r="AU459" s="188" t="s">
        <v>81</v>
      </c>
      <c r="AV459" s="13" t="s">
        <v>78</v>
      </c>
      <c r="AW459" s="13" t="s">
        <v>31</v>
      </c>
      <c r="AX459" s="13" t="s">
        <v>69</v>
      </c>
      <c r="AY459" s="188" t="s">
        <v>124</v>
      </c>
    </row>
    <row r="460" s="13" customFormat="1">
      <c r="A460" s="13"/>
      <c r="B460" s="187"/>
      <c r="C460" s="13"/>
      <c r="D460" s="185" t="s">
        <v>137</v>
      </c>
      <c r="E460" s="188" t="s">
        <v>3</v>
      </c>
      <c r="F460" s="189" t="s">
        <v>920</v>
      </c>
      <c r="G460" s="13"/>
      <c r="H460" s="190">
        <v>97.881</v>
      </c>
      <c r="I460" s="191"/>
      <c r="J460" s="13"/>
      <c r="K460" s="13"/>
      <c r="L460" s="187"/>
      <c r="M460" s="192"/>
      <c r="N460" s="193"/>
      <c r="O460" s="193"/>
      <c r="P460" s="193"/>
      <c r="Q460" s="193"/>
      <c r="R460" s="193"/>
      <c r="S460" s="193"/>
      <c r="T460" s="194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188" t="s">
        <v>137</v>
      </c>
      <c r="AU460" s="188" t="s">
        <v>81</v>
      </c>
      <c r="AV460" s="13" t="s">
        <v>78</v>
      </c>
      <c r="AW460" s="13" t="s">
        <v>31</v>
      </c>
      <c r="AX460" s="13" t="s">
        <v>69</v>
      </c>
      <c r="AY460" s="188" t="s">
        <v>124</v>
      </c>
    </row>
    <row r="461" s="14" customFormat="1">
      <c r="A461" s="14"/>
      <c r="B461" s="195"/>
      <c r="C461" s="14"/>
      <c r="D461" s="185" t="s">
        <v>137</v>
      </c>
      <c r="E461" s="196" t="s">
        <v>3</v>
      </c>
      <c r="F461" s="197" t="s">
        <v>156</v>
      </c>
      <c r="G461" s="14"/>
      <c r="H461" s="198">
        <v>248.44800000000001</v>
      </c>
      <c r="I461" s="199"/>
      <c r="J461" s="14"/>
      <c r="K461" s="14"/>
      <c r="L461" s="195"/>
      <c r="M461" s="200"/>
      <c r="N461" s="201"/>
      <c r="O461" s="201"/>
      <c r="P461" s="201"/>
      <c r="Q461" s="201"/>
      <c r="R461" s="201"/>
      <c r="S461" s="201"/>
      <c r="T461" s="202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196" t="s">
        <v>137</v>
      </c>
      <c r="AU461" s="196" t="s">
        <v>81</v>
      </c>
      <c r="AV461" s="14" t="s">
        <v>149</v>
      </c>
      <c r="AW461" s="14" t="s">
        <v>31</v>
      </c>
      <c r="AX461" s="14" t="s">
        <v>74</v>
      </c>
      <c r="AY461" s="196" t="s">
        <v>124</v>
      </c>
    </row>
    <row r="462" s="2" customFormat="1" ht="24.15" customHeight="1">
      <c r="A462" s="39"/>
      <c r="B462" s="166"/>
      <c r="C462" s="167" t="s">
        <v>921</v>
      </c>
      <c r="D462" s="167" t="s">
        <v>127</v>
      </c>
      <c r="E462" s="168" t="s">
        <v>922</v>
      </c>
      <c r="F462" s="169" t="s">
        <v>923</v>
      </c>
      <c r="G462" s="170" t="s">
        <v>140</v>
      </c>
      <c r="H462" s="171">
        <v>18.033999999999999</v>
      </c>
      <c r="I462" s="172"/>
      <c r="J462" s="173">
        <f>ROUND(I462*H462,2)</f>
        <v>0</v>
      </c>
      <c r="K462" s="169" t="s">
        <v>130</v>
      </c>
      <c r="L462" s="40"/>
      <c r="M462" s="174" t="s">
        <v>3</v>
      </c>
      <c r="N462" s="175" t="s">
        <v>40</v>
      </c>
      <c r="O462" s="73"/>
      <c r="P462" s="176">
        <f>O462*H462</f>
        <v>0</v>
      </c>
      <c r="Q462" s="176">
        <v>0</v>
      </c>
      <c r="R462" s="176">
        <f>Q462*H462</f>
        <v>0</v>
      </c>
      <c r="S462" s="176">
        <v>0</v>
      </c>
      <c r="T462" s="177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178" t="s">
        <v>131</v>
      </c>
      <c r="AT462" s="178" t="s">
        <v>127</v>
      </c>
      <c r="AU462" s="178" t="s">
        <v>81</v>
      </c>
      <c r="AY462" s="20" t="s">
        <v>124</v>
      </c>
      <c r="BE462" s="179">
        <f>IF(N462="základní",J462,0)</f>
        <v>0</v>
      </c>
      <c r="BF462" s="179">
        <f>IF(N462="snížená",J462,0)</f>
        <v>0</v>
      </c>
      <c r="BG462" s="179">
        <f>IF(N462="zákl. přenesená",J462,0)</f>
        <v>0</v>
      </c>
      <c r="BH462" s="179">
        <f>IF(N462="sníž. přenesená",J462,0)</f>
        <v>0</v>
      </c>
      <c r="BI462" s="179">
        <f>IF(N462="nulová",J462,0)</f>
        <v>0</v>
      </c>
      <c r="BJ462" s="20" t="s">
        <v>74</v>
      </c>
      <c r="BK462" s="179">
        <f>ROUND(I462*H462,2)</f>
        <v>0</v>
      </c>
      <c r="BL462" s="20" t="s">
        <v>131</v>
      </c>
      <c r="BM462" s="178" t="s">
        <v>924</v>
      </c>
    </row>
    <row r="463" s="2" customFormat="1">
      <c r="A463" s="39"/>
      <c r="B463" s="40"/>
      <c r="C463" s="39"/>
      <c r="D463" s="180" t="s">
        <v>133</v>
      </c>
      <c r="E463" s="39"/>
      <c r="F463" s="181" t="s">
        <v>925</v>
      </c>
      <c r="G463" s="39"/>
      <c r="H463" s="39"/>
      <c r="I463" s="182"/>
      <c r="J463" s="39"/>
      <c r="K463" s="39"/>
      <c r="L463" s="40"/>
      <c r="M463" s="183"/>
      <c r="N463" s="184"/>
      <c r="O463" s="73"/>
      <c r="P463" s="73"/>
      <c r="Q463" s="73"/>
      <c r="R463" s="73"/>
      <c r="S463" s="73"/>
      <c r="T463" s="74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T463" s="20" t="s">
        <v>133</v>
      </c>
      <c r="AU463" s="20" t="s">
        <v>81</v>
      </c>
    </row>
    <row r="464" s="13" customFormat="1">
      <c r="A464" s="13"/>
      <c r="B464" s="187"/>
      <c r="C464" s="13"/>
      <c r="D464" s="185" t="s">
        <v>137</v>
      </c>
      <c r="E464" s="188" t="s">
        <v>3</v>
      </c>
      <c r="F464" s="189" t="s">
        <v>333</v>
      </c>
      <c r="G464" s="13"/>
      <c r="H464" s="190">
        <v>18.033999999999999</v>
      </c>
      <c r="I464" s="191"/>
      <c r="J464" s="13"/>
      <c r="K464" s="13"/>
      <c r="L464" s="187"/>
      <c r="M464" s="192"/>
      <c r="N464" s="193"/>
      <c r="O464" s="193"/>
      <c r="P464" s="193"/>
      <c r="Q464" s="193"/>
      <c r="R464" s="193"/>
      <c r="S464" s="193"/>
      <c r="T464" s="194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188" t="s">
        <v>137</v>
      </c>
      <c r="AU464" s="188" t="s">
        <v>81</v>
      </c>
      <c r="AV464" s="13" t="s">
        <v>78</v>
      </c>
      <c r="AW464" s="13" t="s">
        <v>31</v>
      </c>
      <c r="AX464" s="13" t="s">
        <v>74</v>
      </c>
      <c r="AY464" s="188" t="s">
        <v>124</v>
      </c>
    </row>
    <row r="465" s="2" customFormat="1" ht="24.15" customHeight="1">
      <c r="A465" s="39"/>
      <c r="B465" s="166"/>
      <c r="C465" s="167" t="s">
        <v>926</v>
      </c>
      <c r="D465" s="167" t="s">
        <v>127</v>
      </c>
      <c r="E465" s="168" t="s">
        <v>927</v>
      </c>
      <c r="F465" s="169" t="s">
        <v>928</v>
      </c>
      <c r="G465" s="170" t="s">
        <v>140</v>
      </c>
      <c r="H465" s="171">
        <v>22.655000000000001</v>
      </c>
      <c r="I465" s="172"/>
      <c r="J465" s="173">
        <f>ROUND(I465*H465,2)</f>
        <v>0</v>
      </c>
      <c r="K465" s="169" t="s">
        <v>130</v>
      </c>
      <c r="L465" s="40"/>
      <c r="M465" s="174" t="s">
        <v>3</v>
      </c>
      <c r="N465" s="175" t="s">
        <v>40</v>
      </c>
      <c r="O465" s="73"/>
      <c r="P465" s="176">
        <f>O465*H465</f>
        <v>0</v>
      </c>
      <c r="Q465" s="176">
        <v>0</v>
      </c>
      <c r="R465" s="176">
        <f>Q465*H465</f>
        <v>0</v>
      </c>
      <c r="S465" s="176">
        <v>0</v>
      </c>
      <c r="T465" s="177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178" t="s">
        <v>131</v>
      </c>
      <c r="AT465" s="178" t="s">
        <v>127</v>
      </c>
      <c r="AU465" s="178" t="s">
        <v>81</v>
      </c>
      <c r="AY465" s="20" t="s">
        <v>124</v>
      </c>
      <c r="BE465" s="179">
        <f>IF(N465="základní",J465,0)</f>
        <v>0</v>
      </c>
      <c r="BF465" s="179">
        <f>IF(N465="snížená",J465,0)</f>
        <v>0</v>
      </c>
      <c r="BG465" s="179">
        <f>IF(N465="zákl. přenesená",J465,0)</f>
        <v>0</v>
      </c>
      <c r="BH465" s="179">
        <f>IF(N465="sníž. přenesená",J465,0)</f>
        <v>0</v>
      </c>
      <c r="BI465" s="179">
        <f>IF(N465="nulová",J465,0)</f>
        <v>0</v>
      </c>
      <c r="BJ465" s="20" t="s">
        <v>74</v>
      </c>
      <c r="BK465" s="179">
        <f>ROUND(I465*H465,2)</f>
        <v>0</v>
      </c>
      <c r="BL465" s="20" t="s">
        <v>131</v>
      </c>
      <c r="BM465" s="178" t="s">
        <v>929</v>
      </c>
    </row>
    <row r="466" s="2" customFormat="1">
      <c r="A466" s="39"/>
      <c r="B466" s="40"/>
      <c r="C466" s="39"/>
      <c r="D466" s="180" t="s">
        <v>133</v>
      </c>
      <c r="E466" s="39"/>
      <c r="F466" s="181" t="s">
        <v>930</v>
      </c>
      <c r="G466" s="39"/>
      <c r="H466" s="39"/>
      <c r="I466" s="182"/>
      <c r="J466" s="39"/>
      <c r="K466" s="39"/>
      <c r="L466" s="40"/>
      <c r="M466" s="183"/>
      <c r="N466" s="184"/>
      <c r="O466" s="73"/>
      <c r="P466" s="73"/>
      <c r="Q466" s="73"/>
      <c r="R466" s="73"/>
      <c r="S466" s="73"/>
      <c r="T466" s="74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T466" s="20" t="s">
        <v>133</v>
      </c>
      <c r="AU466" s="20" t="s">
        <v>81</v>
      </c>
    </row>
    <row r="467" s="13" customFormat="1">
      <c r="A467" s="13"/>
      <c r="B467" s="187"/>
      <c r="C467" s="13"/>
      <c r="D467" s="185" t="s">
        <v>137</v>
      </c>
      <c r="E467" s="188" t="s">
        <v>3</v>
      </c>
      <c r="F467" s="189" t="s">
        <v>338</v>
      </c>
      <c r="G467" s="13"/>
      <c r="H467" s="190">
        <v>22.655000000000001</v>
      </c>
      <c r="I467" s="191"/>
      <c r="J467" s="13"/>
      <c r="K467" s="13"/>
      <c r="L467" s="187"/>
      <c r="M467" s="192"/>
      <c r="N467" s="193"/>
      <c r="O467" s="193"/>
      <c r="P467" s="193"/>
      <c r="Q467" s="193"/>
      <c r="R467" s="193"/>
      <c r="S467" s="193"/>
      <c r="T467" s="194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188" t="s">
        <v>137</v>
      </c>
      <c r="AU467" s="188" t="s">
        <v>81</v>
      </c>
      <c r="AV467" s="13" t="s">
        <v>78</v>
      </c>
      <c r="AW467" s="13" t="s">
        <v>31</v>
      </c>
      <c r="AX467" s="13" t="s">
        <v>74</v>
      </c>
      <c r="AY467" s="188" t="s">
        <v>124</v>
      </c>
    </row>
    <row r="468" s="12" customFormat="1" ht="20.88" customHeight="1">
      <c r="A468" s="12"/>
      <c r="B468" s="153"/>
      <c r="C468" s="12"/>
      <c r="D468" s="154" t="s">
        <v>68</v>
      </c>
      <c r="E468" s="164" t="s">
        <v>931</v>
      </c>
      <c r="F468" s="164" t="s">
        <v>932</v>
      </c>
      <c r="G468" s="12"/>
      <c r="H468" s="12"/>
      <c r="I468" s="156"/>
      <c r="J468" s="165">
        <f>BK468</f>
        <v>0</v>
      </c>
      <c r="K468" s="12"/>
      <c r="L468" s="153"/>
      <c r="M468" s="158"/>
      <c r="N468" s="159"/>
      <c r="O468" s="159"/>
      <c r="P468" s="160">
        <f>SUM(P469:P505)</f>
        <v>0</v>
      </c>
      <c r="Q468" s="159"/>
      <c r="R468" s="160">
        <f>SUM(R469:R505)</f>
        <v>0.81157877099999998</v>
      </c>
      <c r="S468" s="159"/>
      <c r="T468" s="161">
        <f>SUM(T469:T505)</f>
        <v>0</v>
      </c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R468" s="154" t="s">
        <v>78</v>
      </c>
      <c r="AT468" s="162" t="s">
        <v>68</v>
      </c>
      <c r="AU468" s="162" t="s">
        <v>78</v>
      </c>
      <c r="AY468" s="154" t="s">
        <v>124</v>
      </c>
      <c r="BK468" s="163">
        <f>SUM(BK469:BK505)</f>
        <v>0</v>
      </c>
    </row>
    <row r="469" s="2" customFormat="1" ht="24.15" customHeight="1">
      <c r="A469" s="39"/>
      <c r="B469" s="166"/>
      <c r="C469" s="167" t="s">
        <v>933</v>
      </c>
      <c r="D469" s="167" t="s">
        <v>127</v>
      </c>
      <c r="E469" s="168" t="s">
        <v>934</v>
      </c>
      <c r="F469" s="169" t="s">
        <v>935</v>
      </c>
      <c r="G469" s="170" t="s">
        <v>89</v>
      </c>
      <c r="H469" s="171">
        <v>150.56700000000001</v>
      </c>
      <c r="I469" s="172"/>
      <c r="J469" s="173">
        <f>ROUND(I469*H469,2)</f>
        <v>0</v>
      </c>
      <c r="K469" s="169" t="s">
        <v>130</v>
      </c>
      <c r="L469" s="40"/>
      <c r="M469" s="174" t="s">
        <v>3</v>
      </c>
      <c r="N469" s="175" t="s">
        <v>40</v>
      </c>
      <c r="O469" s="73"/>
      <c r="P469" s="176">
        <f>O469*H469</f>
        <v>0</v>
      </c>
      <c r="Q469" s="176">
        <v>0</v>
      </c>
      <c r="R469" s="176">
        <f>Q469*H469</f>
        <v>0</v>
      </c>
      <c r="S469" s="176">
        <v>0</v>
      </c>
      <c r="T469" s="177">
        <f>S469*H469</f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178" t="s">
        <v>131</v>
      </c>
      <c r="AT469" s="178" t="s">
        <v>127</v>
      </c>
      <c r="AU469" s="178" t="s">
        <v>81</v>
      </c>
      <c r="AY469" s="20" t="s">
        <v>124</v>
      </c>
      <c r="BE469" s="179">
        <f>IF(N469="základní",J469,0)</f>
        <v>0</v>
      </c>
      <c r="BF469" s="179">
        <f>IF(N469="snížená",J469,0)</f>
        <v>0</v>
      </c>
      <c r="BG469" s="179">
        <f>IF(N469="zákl. přenesená",J469,0)</f>
        <v>0</v>
      </c>
      <c r="BH469" s="179">
        <f>IF(N469="sníž. přenesená",J469,0)</f>
        <v>0</v>
      </c>
      <c r="BI469" s="179">
        <f>IF(N469="nulová",J469,0)</f>
        <v>0</v>
      </c>
      <c r="BJ469" s="20" t="s">
        <v>74</v>
      </c>
      <c r="BK469" s="179">
        <f>ROUND(I469*H469,2)</f>
        <v>0</v>
      </c>
      <c r="BL469" s="20" t="s">
        <v>131</v>
      </c>
      <c r="BM469" s="178" t="s">
        <v>936</v>
      </c>
    </row>
    <row r="470" s="2" customFormat="1">
      <c r="A470" s="39"/>
      <c r="B470" s="40"/>
      <c r="C470" s="39"/>
      <c r="D470" s="180" t="s">
        <v>133</v>
      </c>
      <c r="E470" s="39"/>
      <c r="F470" s="181" t="s">
        <v>937</v>
      </c>
      <c r="G470" s="39"/>
      <c r="H470" s="39"/>
      <c r="I470" s="182"/>
      <c r="J470" s="39"/>
      <c r="K470" s="39"/>
      <c r="L470" s="40"/>
      <c r="M470" s="183"/>
      <c r="N470" s="184"/>
      <c r="O470" s="73"/>
      <c r="P470" s="73"/>
      <c r="Q470" s="73"/>
      <c r="R470" s="73"/>
      <c r="S470" s="73"/>
      <c r="T470" s="74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T470" s="20" t="s">
        <v>133</v>
      </c>
      <c r="AU470" s="20" t="s">
        <v>81</v>
      </c>
    </row>
    <row r="471" s="13" customFormat="1">
      <c r="A471" s="13"/>
      <c r="B471" s="187"/>
      <c r="C471" s="13"/>
      <c r="D471" s="185" t="s">
        <v>137</v>
      </c>
      <c r="E471" s="188" t="s">
        <v>3</v>
      </c>
      <c r="F471" s="189" t="s">
        <v>938</v>
      </c>
      <c r="G471" s="13"/>
      <c r="H471" s="190">
        <v>150.56700000000001</v>
      </c>
      <c r="I471" s="191"/>
      <c r="J471" s="13"/>
      <c r="K471" s="13"/>
      <c r="L471" s="187"/>
      <c r="M471" s="192"/>
      <c r="N471" s="193"/>
      <c r="O471" s="193"/>
      <c r="P471" s="193"/>
      <c r="Q471" s="193"/>
      <c r="R471" s="193"/>
      <c r="S471" s="193"/>
      <c r="T471" s="194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188" t="s">
        <v>137</v>
      </c>
      <c r="AU471" s="188" t="s">
        <v>81</v>
      </c>
      <c r="AV471" s="13" t="s">
        <v>78</v>
      </c>
      <c r="AW471" s="13" t="s">
        <v>31</v>
      </c>
      <c r="AX471" s="13" t="s">
        <v>74</v>
      </c>
      <c r="AY471" s="188" t="s">
        <v>124</v>
      </c>
    </row>
    <row r="472" s="2" customFormat="1" ht="21.75" customHeight="1">
      <c r="A472" s="39"/>
      <c r="B472" s="166"/>
      <c r="C472" s="215" t="s">
        <v>939</v>
      </c>
      <c r="D472" s="215" t="s">
        <v>427</v>
      </c>
      <c r="E472" s="216" t="s">
        <v>940</v>
      </c>
      <c r="F472" s="217" t="s">
        <v>941</v>
      </c>
      <c r="G472" s="218" t="s">
        <v>180</v>
      </c>
      <c r="H472" s="219">
        <v>180.684</v>
      </c>
      <c r="I472" s="220"/>
      <c r="J472" s="221">
        <f>ROUND(I472*H472,2)</f>
        <v>0</v>
      </c>
      <c r="K472" s="217" t="s">
        <v>130</v>
      </c>
      <c r="L472" s="222"/>
      <c r="M472" s="223" t="s">
        <v>3</v>
      </c>
      <c r="N472" s="224" t="s">
        <v>40</v>
      </c>
      <c r="O472" s="73"/>
      <c r="P472" s="176">
        <f>O472*H472</f>
        <v>0</v>
      </c>
      <c r="Q472" s="176">
        <v>0.0035999999999999999</v>
      </c>
      <c r="R472" s="176">
        <f>Q472*H472</f>
        <v>0.6504624</v>
      </c>
      <c r="S472" s="176">
        <v>0</v>
      </c>
      <c r="T472" s="177">
        <f>S472*H472</f>
        <v>0</v>
      </c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R472" s="178" t="s">
        <v>430</v>
      </c>
      <c r="AT472" s="178" t="s">
        <v>427</v>
      </c>
      <c r="AU472" s="178" t="s">
        <v>81</v>
      </c>
      <c r="AY472" s="20" t="s">
        <v>124</v>
      </c>
      <c r="BE472" s="179">
        <f>IF(N472="základní",J472,0)</f>
        <v>0</v>
      </c>
      <c r="BF472" s="179">
        <f>IF(N472="snížená",J472,0)</f>
        <v>0</v>
      </c>
      <c r="BG472" s="179">
        <f>IF(N472="zákl. přenesená",J472,0)</f>
        <v>0</v>
      </c>
      <c r="BH472" s="179">
        <f>IF(N472="sníž. přenesená",J472,0)</f>
        <v>0</v>
      </c>
      <c r="BI472" s="179">
        <f>IF(N472="nulová",J472,0)</f>
        <v>0</v>
      </c>
      <c r="BJ472" s="20" t="s">
        <v>74</v>
      </c>
      <c r="BK472" s="179">
        <f>ROUND(I472*H472,2)</f>
        <v>0</v>
      </c>
      <c r="BL472" s="20" t="s">
        <v>131</v>
      </c>
      <c r="BM472" s="178" t="s">
        <v>942</v>
      </c>
    </row>
    <row r="473" s="15" customFormat="1">
      <c r="A473" s="15"/>
      <c r="B473" s="203"/>
      <c r="C473" s="15"/>
      <c r="D473" s="185" t="s">
        <v>137</v>
      </c>
      <c r="E473" s="204" t="s">
        <v>3</v>
      </c>
      <c r="F473" s="205" t="s">
        <v>943</v>
      </c>
      <c r="G473" s="15"/>
      <c r="H473" s="204" t="s">
        <v>3</v>
      </c>
      <c r="I473" s="206"/>
      <c r="J473" s="15"/>
      <c r="K473" s="15"/>
      <c r="L473" s="203"/>
      <c r="M473" s="207"/>
      <c r="N473" s="208"/>
      <c r="O473" s="208"/>
      <c r="P473" s="208"/>
      <c r="Q473" s="208"/>
      <c r="R473" s="208"/>
      <c r="S473" s="208"/>
      <c r="T473" s="209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T473" s="204" t="s">
        <v>137</v>
      </c>
      <c r="AU473" s="204" t="s">
        <v>81</v>
      </c>
      <c r="AV473" s="15" t="s">
        <v>74</v>
      </c>
      <c r="AW473" s="15" t="s">
        <v>31</v>
      </c>
      <c r="AX473" s="15" t="s">
        <v>69</v>
      </c>
      <c r="AY473" s="204" t="s">
        <v>124</v>
      </c>
    </row>
    <row r="474" s="13" customFormat="1">
      <c r="A474" s="13"/>
      <c r="B474" s="187"/>
      <c r="C474" s="13"/>
      <c r="D474" s="185" t="s">
        <v>137</v>
      </c>
      <c r="E474" s="188" t="s">
        <v>3</v>
      </c>
      <c r="F474" s="189" t="s">
        <v>944</v>
      </c>
      <c r="G474" s="13"/>
      <c r="H474" s="190">
        <v>15.057</v>
      </c>
      <c r="I474" s="191"/>
      <c r="J474" s="13"/>
      <c r="K474" s="13"/>
      <c r="L474" s="187"/>
      <c r="M474" s="192"/>
      <c r="N474" s="193"/>
      <c r="O474" s="193"/>
      <c r="P474" s="193"/>
      <c r="Q474" s="193"/>
      <c r="R474" s="193"/>
      <c r="S474" s="193"/>
      <c r="T474" s="194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188" t="s">
        <v>137</v>
      </c>
      <c r="AU474" s="188" t="s">
        <v>81</v>
      </c>
      <c r="AV474" s="13" t="s">
        <v>78</v>
      </c>
      <c r="AW474" s="13" t="s">
        <v>31</v>
      </c>
      <c r="AX474" s="13" t="s">
        <v>69</v>
      </c>
      <c r="AY474" s="188" t="s">
        <v>124</v>
      </c>
    </row>
    <row r="475" s="14" customFormat="1">
      <c r="A475" s="14"/>
      <c r="B475" s="195"/>
      <c r="C475" s="14"/>
      <c r="D475" s="185" t="s">
        <v>137</v>
      </c>
      <c r="E475" s="196" t="s">
        <v>3</v>
      </c>
      <c r="F475" s="197" t="s">
        <v>156</v>
      </c>
      <c r="G475" s="14"/>
      <c r="H475" s="198">
        <v>15.057</v>
      </c>
      <c r="I475" s="199"/>
      <c r="J475" s="14"/>
      <c r="K475" s="14"/>
      <c r="L475" s="195"/>
      <c r="M475" s="200"/>
      <c r="N475" s="201"/>
      <c r="O475" s="201"/>
      <c r="P475" s="201"/>
      <c r="Q475" s="201"/>
      <c r="R475" s="201"/>
      <c r="S475" s="201"/>
      <c r="T475" s="202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196" t="s">
        <v>137</v>
      </c>
      <c r="AU475" s="196" t="s">
        <v>81</v>
      </c>
      <c r="AV475" s="14" t="s">
        <v>149</v>
      </c>
      <c r="AW475" s="14" t="s">
        <v>31</v>
      </c>
      <c r="AX475" s="14" t="s">
        <v>74</v>
      </c>
      <c r="AY475" s="196" t="s">
        <v>124</v>
      </c>
    </row>
    <row r="476" s="13" customFormat="1">
      <c r="A476" s="13"/>
      <c r="B476" s="187"/>
      <c r="C476" s="13"/>
      <c r="D476" s="185" t="s">
        <v>137</v>
      </c>
      <c r="E476" s="13"/>
      <c r="F476" s="189" t="s">
        <v>945</v>
      </c>
      <c r="G476" s="13"/>
      <c r="H476" s="190">
        <v>180.684</v>
      </c>
      <c r="I476" s="191"/>
      <c r="J476" s="13"/>
      <c r="K476" s="13"/>
      <c r="L476" s="187"/>
      <c r="M476" s="192"/>
      <c r="N476" s="193"/>
      <c r="O476" s="193"/>
      <c r="P476" s="193"/>
      <c r="Q476" s="193"/>
      <c r="R476" s="193"/>
      <c r="S476" s="193"/>
      <c r="T476" s="194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188" t="s">
        <v>137</v>
      </c>
      <c r="AU476" s="188" t="s">
        <v>81</v>
      </c>
      <c r="AV476" s="13" t="s">
        <v>78</v>
      </c>
      <c r="AW476" s="13" t="s">
        <v>4</v>
      </c>
      <c r="AX476" s="13" t="s">
        <v>74</v>
      </c>
      <c r="AY476" s="188" t="s">
        <v>124</v>
      </c>
    </row>
    <row r="477" s="2" customFormat="1" ht="24.15" customHeight="1">
      <c r="A477" s="39"/>
      <c r="B477" s="166"/>
      <c r="C477" s="167" t="s">
        <v>946</v>
      </c>
      <c r="D477" s="167" t="s">
        <v>127</v>
      </c>
      <c r="E477" s="168" t="s">
        <v>947</v>
      </c>
      <c r="F477" s="169" t="s">
        <v>948</v>
      </c>
      <c r="G477" s="170" t="s">
        <v>140</v>
      </c>
      <c r="H477" s="171">
        <v>22.655000000000001</v>
      </c>
      <c r="I477" s="172"/>
      <c r="J477" s="173">
        <f>ROUND(I477*H477,2)</f>
        <v>0</v>
      </c>
      <c r="K477" s="169" t="s">
        <v>130</v>
      </c>
      <c r="L477" s="40"/>
      <c r="M477" s="174" t="s">
        <v>3</v>
      </c>
      <c r="N477" s="175" t="s">
        <v>40</v>
      </c>
      <c r="O477" s="73"/>
      <c r="P477" s="176">
        <f>O477*H477</f>
        <v>0</v>
      </c>
      <c r="Q477" s="176">
        <v>7.9999999999999996E-06</v>
      </c>
      <c r="R477" s="176">
        <f>Q477*H477</f>
        <v>0.00018123999999999999</v>
      </c>
      <c r="S477" s="176">
        <v>0</v>
      </c>
      <c r="T477" s="177">
        <f>S477*H477</f>
        <v>0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R477" s="178" t="s">
        <v>131</v>
      </c>
      <c r="AT477" s="178" t="s">
        <v>127</v>
      </c>
      <c r="AU477" s="178" t="s">
        <v>81</v>
      </c>
      <c r="AY477" s="20" t="s">
        <v>124</v>
      </c>
      <c r="BE477" s="179">
        <f>IF(N477="základní",J477,0)</f>
        <v>0</v>
      </c>
      <c r="BF477" s="179">
        <f>IF(N477="snížená",J477,0)</f>
        <v>0</v>
      </c>
      <c r="BG477" s="179">
        <f>IF(N477="zákl. přenesená",J477,0)</f>
        <v>0</v>
      </c>
      <c r="BH477" s="179">
        <f>IF(N477="sníž. přenesená",J477,0)</f>
        <v>0</v>
      </c>
      <c r="BI477" s="179">
        <f>IF(N477="nulová",J477,0)</f>
        <v>0</v>
      </c>
      <c r="BJ477" s="20" t="s">
        <v>74</v>
      </c>
      <c r="BK477" s="179">
        <f>ROUND(I477*H477,2)</f>
        <v>0</v>
      </c>
      <c r="BL477" s="20" t="s">
        <v>131</v>
      </c>
      <c r="BM477" s="178" t="s">
        <v>949</v>
      </c>
    </row>
    <row r="478" s="2" customFormat="1">
      <c r="A478" s="39"/>
      <c r="B478" s="40"/>
      <c r="C478" s="39"/>
      <c r="D478" s="180" t="s">
        <v>133</v>
      </c>
      <c r="E478" s="39"/>
      <c r="F478" s="181" t="s">
        <v>950</v>
      </c>
      <c r="G478" s="39"/>
      <c r="H478" s="39"/>
      <c r="I478" s="182"/>
      <c r="J478" s="39"/>
      <c r="K478" s="39"/>
      <c r="L478" s="40"/>
      <c r="M478" s="183"/>
      <c r="N478" s="184"/>
      <c r="O478" s="73"/>
      <c r="P478" s="73"/>
      <c r="Q478" s="73"/>
      <c r="R478" s="73"/>
      <c r="S478" s="73"/>
      <c r="T478" s="74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T478" s="20" t="s">
        <v>133</v>
      </c>
      <c r="AU478" s="20" t="s">
        <v>81</v>
      </c>
    </row>
    <row r="479" s="13" customFormat="1">
      <c r="A479" s="13"/>
      <c r="B479" s="187"/>
      <c r="C479" s="13"/>
      <c r="D479" s="185" t="s">
        <v>137</v>
      </c>
      <c r="E479" s="188" t="s">
        <v>3</v>
      </c>
      <c r="F479" s="189" t="s">
        <v>338</v>
      </c>
      <c r="G479" s="13"/>
      <c r="H479" s="190">
        <v>22.655000000000001</v>
      </c>
      <c r="I479" s="191"/>
      <c r="J479" s="13"/>
      <c r="K479" s="13"/>
      <c r="L479" s="187"/>
      <c r="M479" s="192"/>
      <c r="N479" s="193"/>
      <c r="O479" s="193"/>
      <c r="P479" s="193"/>
      <c r="Q479" s="193"/>
      <c r="R479" s="193"/>
      <c r="S479" s="193"/>
      <c r="T479" s="194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188" t="s">
        <v>137</v>
      </c>
      <c r="AU479" s="188" t="s">
        <v>81</v>
      </c>
      <c r="AV479" s="13" t="s">
        <v>78</v>
      </c>
      <c r="AW479" s="13" t="s">
        <v>31</v>
      </c>
      <c r="AX479" s="13" t="s">
        <v>74</v>
      </c>
      <c r="AY479" s="188" t="s">
        <v>124</v>
      </c>
    </row>
    <row r="480" s="2" customFormat="1" ht="16.5" customHeight="1">
      <c r="A480" s="39"/>
      <c r="B480" s="166"/>
      <c r="C480" s="215" t="s">
        <v>951</v>
      </c>
      <c r="D480" s="215" t="s">
        <v>427</v>
      </c>
      <c r="E480" s="216" t="s">
        <v>886</v>
      </c>
      <c r="F480" s="217" t="s">
        <v>887</v>
      </c>
      <c r="G480" s="218" t="s">
        <v>140</v>
      </c>
      <c r="H480" s="219">
        <v>24.920999999999999</v>
      </c>
      <c r="I480" s="220"/>
      <c r="J480" s="221">
        <f>ROUND(I480*H480,2)</f>
        <v>0</v>
      </c>
      <c r="K480" s="217" t="s">
        <v>130</v>
      </c>
      <c r="L480" s="222"/>
      <c r="M480" s="223" t="s">
        <v>3</v>
      </c>
      <c r="N480" s="224" t="s">
        <v>40</v>
      </c>
      <c r="O480" s="73"/>
      <c r="P480" s="176">
        <f>O480*H480</f>
        <v>0</v>
      </c>
      <c r="Q480" s="176">
        <v>0.00010000000000000001</v>
      </c>
      <c r="R480" s="176">
        <f>Q480*H480</f>
        <v>0.0024921000000000001</v>
      </c>
      <c r="S480" s="176">
        <v>0</v>
      </c>
      <c r="T480" s="177">
        <f>S480*H480</f>
        <v>0</v>
      </c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R480" s="178" t="s">
        <v>430</v>
      </c>
      <c r="AT480" s="178" t="s">
        <v>427</v>
      </c>
      <c r="AU480" s="178" t="s">
        <v>81</v>
      </c>
      <c r="AY480" s="20" t="s">
        <v>124</v>
      </c>
      <c r="BE480" s="179">
        <f>IF(N480="základní",J480,0)</f>
        <v>0</v>
      </c>
      <c r="BF480" s="179">
        <f>IF(N480="snížená",J480,0)</f>
        <v>0</v>
      </c>
      <c r="BG480" s="179">
        <f>IF(N480="zákl. přenesená",J480,0)</f>
        <v>0</v>
      </c>
      <c r="BH480" s="179">
        <f>IF(N480="sníž. přenesená",J480,0)</f>
        <v>0</v>
      </c>
      <c r="BI480" s="179">
        <f>IF(N480="nulová",J480,0)</f>
        <v>0</v>
      </c>
      <c r="BJ480" s="20" t="s">
        <v>74</v>
      </c>
      <c r="BK480" s="179">
        <f>ROUND(I480*H480,2)</f>
        <v>0</v>
      </c>
      <c r="BL480" s="20" t="s">
        <v>131</v>
      </c>
      <c r="BM480" s="178" t="s">
        <v>952</v>
      </c>
    </row>
    <row r="481" s="13" customFormat="1">
      <c r="A481" s="13"/>
      <c r="B481" s="187"/>
      <c r="C481" s="13"/>
      <c r="D481" s="185" t="s">
        <v>137</v>
      </c>
      <c r="E481" s="13"/>
      <c r="F481" s="189" t="s">
        <v>953</v>
      </c>
      <c r="G481" s="13"/>
      <c r="H481" s="190">
        <v>24.920999999999999</v>
      </c>
      <c r="I481" s="191"/>
      <c r="J481" s="13"/>
      <c r="K481" s="13"/>
      <c r="L481" s="187"/>
      <c r="M481" s="192"/>
      <c r="N481" s="193"/>
      <c r="O481" s="193"/>
      <c r="P481" s="193"/>
      <c r="Q481" s="193"/>
      <c r="R481" s="193"/>
      <c r="S481" s="193"/>
      <c r="T481" s="194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188" t="s">
        <v>137</v>
      </c>
      <c r="AU481" s="188" t="s">
        <v>81</v>
      </c>
      <c r="AV481" s="13" t="s">
        <v>78</v>
      </c>
      <c r="AW481" s="13" t="s">
        <v>4</v>
      </c>
      <c r="AX481" s="13" t="s">
        <v>74</v>
      </c>
      <c r="AY481" s="188" t="s">
        <v>124</v>
      </c>
    </row>
    <row r="482" s="2" customFormat="1" ht="24.15" customHeight="1">
      <c r="A482" s="39"/>
      <c r="B482" s="166"/>
      <c r="C482" s="167" t="s">
        <v>954</v>
      </c>
      <c r="D482" s="167" t="s">
        <v>127</v>
      </c>
      <c r="E482" s="168" t="s">
        <v>955</v>
      </c>
      <c r="F482" s="169" t="s">
        <v>956</v>
      </c>
      <c r="G482" s="170" t="s">
        <v>140</v>
      </c>
      <c r="H482" s="171">
        <v>18.033999999999999</v>
      </c>
      <c r="I482" s="172"/>
      <c r="J482" s="173">
        <f>ROUND(I482*H482,2)</f>
        <v>0</v>
      </c>
      <c r="K482" s="169" t="s">
        <v>130</v>
      </c>
      <c r="L482" s="40"/>
      <c r="M482" s="174" t="s">
        <v>3</v>
      </c>
      <c r="N482" s="175" t="s">
        <v>40</v>
      </c>
      <c r="O482" s="73"/>
      <c r="P482" s="176">
        <f>O482*H482</f>
        <v>0</v>
      </c>
      <c r="Q482" s="176">
        <v>0.0012465</v>
      </c>
      <c r="R482" s="176">
        <f>Q482*H482</f>
        <v>0.022479381</v>
      </c>
      <c r="S482" s="176">
        <v>0</v>
      </c>
      <c r="T482" s="177">
        <f>S482*H482</f>
        <v>0</v>
      </c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R482" s="178" t="s">
        <v>131</v>
      </c>
      <c r="AT482" s="178" t="s">
        <v>127</v>
      </c>
      <c r="AU482" s="178" t="s">
        <v>81</v>
      </c>
      <c r="AY482" s="20" t="s">
        <v>124</v>
      </c>
      <c r="BE482" s="179">
        <f>IF(N482="základní",J482,0)</f>
        <v>0</v>
      </c>
      <c r="BF482" s="179">
        <f>IF(N482="snížená",J482,0)</f>
        <v>0</v>
      </c>
      <c r="BG482" s="179">
        <f>IF(N482="zákl. přenesená",J482,0)</f>
        <v>0</v>
      </c>
      <c r="BH482" s="179">
        <f>IF(N482="sníž. přenesená",J482,0)</f>
        <v>0</v>
      </c>
      <c r="BI482" s="179">
        <f>IF(N482="nulová",J482,0)</f>
        <v>0</v>
      </c>
      <c r="BJ482" s="20" t="s">
        <v>74</v>
      </c>
      <c r="BK482" s="179">
        <f>ROUND(I482*H482,2)</f>
        <v>0</v>
      </c>
      <c r="BL482" s="20" t="s">
        <v>131</v>
      </c>
      <c r="BM482" s="178" t="s">
        <v>957</v>
      </c>
    </row>
    <row r="483" s="2" customFormat="1">
      <c r="A483" s="39"/>
      <c r="B483" s="40"/>
      <c r="C483" s="39"/>
      <c r="D483" s="180" t="s">
        <v>133</v>
      </c>
      <c r="E483" s="39"/>
      <c r="F483" s="181" t="s">
        <v>958</v>
      </c>
      <c r="G483" s="39"/>
      <c r="H483" s="39"/>
      <c r="I483" s="182"/>
      <c r="J483" s="39"/>
      <c r="K483" s="39"/>
      <c r="L483" s="40"/>
      <c r="M483" s="183"/>
      <c r="N483" s="184"/>
      <c r="O483" s="73"/>
      <c r="P483" s="73"/>
      <c r="Q483" s="73"/>
      <c r="R483" s="73"/>
      <c r="S483" s="73"/>
      <c r="T483" s="74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T483" s="20" t="s">
        <v>133</v>
      </c>
      <c r="AU483" s="20" t="s">
        <v>81</v>
      </c>
    </row>
    <row r="484" s="13" customFormat="1">
      <c r="A484" s="13"/>
      <c r="B484" s="187"/>
      <c r="C484" s="13"/>
      <c r="D484" s="185" t="s">
        <v>137</v>
      </c>
      <c r="E484" s="188" t="s">
        <v>3</v>
      </c>
      <c r="F484" s="189" t="s">
        <v>333</v>
      </c>
      <c r="G484" s="13"/>
      <c r="H484" s="190">
        <v>18.033999999999999</v>
      </c>
      <c r="I484" s="191"/>
      <c r="J484" s="13"/>
      <c r="K484" s="13"/>
      <c r="L484" s="187"/>
      <c r="M484" s="192"/>
      <c r="N484" s="193"/>
      <c r="O484" s="193"/>
      <c r="P484" s="193"/>
      <c r="Q484" s="193"/>
      <c r="R484" s="193"/>
      <c r="S484" s="193"/>
      <c r="T484" s="194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188" t="s">
        <v>137</v>
      </c>
      <c r="AU484" s="188" t="s">
        <v>81</v>
      </c>
      <c r="AV484" s="13" t="s">
        <v>78</v>
      </c>
      <c r="AW484" s="13" t="s">
        <v>31</v>
      </c>
      <c r="AX484" s="13" t="s">
        <v>74</v>
      </c>
      <c r="AY484" s="188" t="s">
        <v>124</v>
      </c>
    </row>
    <row r="485" s="2" customFormat="1" ht="24.15" customHeight="1">
      <c r="A485" s="39"/>
      <c r="B485" s="166"/>
      <c r="C485" s="215" t="s">
        <v>959</v>
      </c>
      <c r="D485" s="215" t="s">
        <v>427</v>
      </c>
      <c r="E485" s="216" t="s">
        <v>960</v>
      </c>
      <c r="F485" s="217" t="s">
        <v>961</v>
      </c>
      <c r="G485" s="218" t="s">
        <v>180</v>
      </c>
      <c r="H485" s="219">
        <v>6</v>
      </c>
      <c r="I485" s="220"/>
      <c r="J485" s="221">
        <f>ROUND(I485*H485,2)</f>
        <v>0</v>
      </c>
      <c r="K485" s="217" t="s">
        <v>130</v>
      </c>
      <c r="L485" s="222"/>
      <c r="M485" s="223" t="s">
        <v>3</v>
      </c>
      <c r="N485" s="224" t="s">
        <v>40</v>
      </c>
      <c r="O485" s="73"/>
      <c r="P485" s="176">
        <f>O485*H485</f>
        <v>0</v>
      </c>
      <c r="Q485" s="176">
        <v>0.0032000000000000002</v>
      </c>
      <c r="R485" s="176">
        <f>Q485*H485</f>
        <v>0.019200000000000002</v>
      </c>
      <c r="S485" s="176">
        <v>0</v>
      </c>
      <c r="T485" s="177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178" t="s">
        <v>430</v>
      </c>
      <c r="AT485" s="178" t="s">
        <v>427</v>
      </c>
      <c r="AU485" s="178" t="s">
        <v>81</v>
      </c>
      <c r="AY485" s="20" t="s">
        <v>124</v>
      </c>
      <c r="BE485" s="179">
        <f>IF(N485="základní",J485,0)</f>
        <v>0</v>
      </c>
      <c r="BF485" s="179">
        <f>IF(N485="snížená",J485,0)</f>
        <v>0</v>
      </c>
      <c r="BG485" s="179">
        <f>IF(N485="zákl. přenesená",J485,0)</f>
        <v>0</v>
      </c>
      <c r="BH485" s="179">
        <f>IF(N485="sníž. přenesená",J485,0)</f>
        <v>0</v>
      </c>
      <c r="BI485" s="179">
        <f>IF(N485="nulová",J485,0)</f>
        <v>0</v>
      </c>
      <c r="BJ485" s="20" t="s">
        <v>74</v>
      </c>
      <c r="BK485" s="179">
        <f>ROUND(I485*H485,2)</f>
        <v>0</v>
      </c>
      <c r="BL485" s="20" t="s">
        <v>131</v>
      </c>
      <c r="BM485" s="178" t="s">
        <v>962</v>
      </c>
    </row>
    <row r="486" s="13" customFormat="1">
      <c r="A486" s="13"/>
      <c r="B486" s="187"/>
      <c r="C486" s="13"/>
      <c r="D486" s="185" t="s">
        <v>137</v>
      </c>
      <c r="E486" s="13"/>
      <c r="F486" s="189" t="s">
        <v>963</v>
      </c>
      <c r="G486" s="13"/>
      <c r="H486" s="190">
        <v>6</v>
      </c>
      <c r="I486" s="191"/>
      <c r="J486" s="13"/>
      <c r="K486" s="13"/>
      <c r="L486" s="187"/>
      <c r="M486" s="192"/>
      <c r="N486" s="193"/>
      <c r="O486" s="193"/>
      <c r="P486" s="193"/>
      <c r="Q486" s="193"/>
      <c r="R486" s="193"/>
      <c r="S486" s="193"/>
      <c r="T486" s="194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188" t="s">
        <v>137</v>
      </c>
      <c r="AU486" s="188" t="s">
        <v>81</v>
      </c>
      <c r="AV486" s="13" t="s">
        <v>78</v>
      </c>
      <c r="AW486" s="13" t="s">
        <v>4</v>
      </c>
      <c r="AX486" s="13" t="s">
        <v>74</v>
      </c>
      <c r="AY486" s="188" t="s">
        <v>124</v>
      </c>
    </row>
    <row r="487" s="2" customFormat="1" ht="21.75" customHeight="1">
      <c r="A487" s="39"/>
      <c r="B487" s="166"/>
      <c r="C487" s="215" t="s">
        <v>964</v>
      </c>
      <c r="D487" s="215" t="s">
        <v>427</v>
      </c>
      <c r="E487" s="216" t="s">
        <v>965</v>
      </c>
      <c r="F487" s="217" t="s">
        <v>966</v>
      </c>
      <c r="G487" s="218" t="s">
        <v>140</v>
      </c>
      <c r="H487" s="219">
        <v>19.837</v>
      </c>
      <c r="I487" s="220"/>
      <c r="J487" s="221">
        <f>ROUND(I487*H487,2)</f>
        <v>0</v>
      </c>
      <c r="K487" s="217" t="s">
        <v>130</v>
      </c>
      <c r="L487" s="222"/>
      <c r="M487" s="223" t="s">
        <v>3</v>
      </c>
      <c r="N487" s="224" t="s">
        <v>40</v>
      </c>
      <c r="O487" s="73"/>
      <c r="P487" s="176">
        <f>O487*H487</f>
        <v>0</v>
      </c>
      <c r="Q487" s="176">
        <v>0.0012999999999999999</v>
      </c>
      <c r="R487" s="176">
        <f>Q487*H487</f>
        <v>0.025788099999999998</v>
      </c>
      <c r="S487" s="176">
        <v>0</v>
      </c>
      <c r="T487" s="177">
        <f>S487*H487</f>
        <v>0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178" t="s">
        <v>967</v>
      </c>
      <c r="AT487" s="178" t="s">
        <v>427</v>
      </c>
      <c r="AU487" s="178" t="s">
        <v>81</v>
      </c>
      <c r="AY487" s="20" t="s">
        <v>124</v>
      </c>
      <c r="BE487" s="179">
        <f>IF(N487="základní",J487,0)</f>
        <v>0</v>
      </c>
      <c r="BF487" s="179">
        <f>IF(N487="snížená",J487,0)</f>
        <v>0</v>
      </c>
      <c r="BG487" s="179">
        <f>IF(N487="zákl. přenesená",J487,0)</f>
        <v>0</v>
      </c>
      <c r="BH487" s="179">
        <f>IF(N487="sníž. přenesená",J487,0)</f>
        <v>0</v>
      </c>
      <c r="BI487" s="179">
        <f>IF(N487="nulová",J487,0)</f>
        <v>0</v>
      </c>
      <c r="BJ487" s="20" t="s">
        <v>74</v>
      </c>
      <c r="BK487" s="179">
        <f>ROUND(I487*H487,2)</f>
        <v>0</v>
      </c>
      <c r="BL487" s="20" t="s">
        <v>967</v>
      </c>
      <c r="BM487" s="178" t="s">
        <v>968</v>
      </c>
    </row>
    <row r="488" s="13" customFormat="1">
      <c r="A488" s="13"/>
      <c r="B488" s="187"/>
      <c r="C488" s="13"/>
      <c r="D488" s="185" t="s">
        <v>137</v>
      </c>
      <c r="E488" s="13"/>
      <c r="F488" s="189" t="s">
        <v>969</v>
      </c>
      <c r="G488" s="13"/>
      <c r="H488" s="190">
        <v>19.837</v>
      </c>
      <c r="I488" s="191"/>
      <c r="J488" s="13"/>
      <c r="K488" s="13"/>
      <c r="L488" s="187"/>
      <c r="M488" s="192"/>
      <c r="N488" s="193"/>
      <c r="O488" s="193"/>
      <c r="P488" s="193"/>
      <c r="Q488" s="193"/>
      <c r="R488" s="193"/>
      <c r="S488" s="193"/>
      <c r="T488" s="194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188" t="s">
        <v>137</v>
      </c>
      <c r="AU488" s="188" t="s">
        <v>81</v>
      </c>
      <c r="AV488" s="13" t="s">
        <v>78</v>
      </c>
      <c r="AW488" s="13" t="s">
        <v>4</v>
      </c>
      <c r="AX488" s="13" t="s">
        <v>74</v>
      </c>
      <c r="AY488" s="188" t="s">
        <v>124</v>
      </c>
    </row>
    <row r="489" s="2" customFormat="1" ht="24.15" customHeight="1">
      <c r="A489" s="39"/>
      <c r="B489" s="166"/>
      <c r="C489" s="215" t="s">
        <v>970</v>
      </c>
      <c r="D489" s="215" t="s">
        <v>427</v>
      </c>
      <c r="E489" s="216" t="s">
        <v>971</v>
      </c>
      <c r="F489" s="217" t="s">
        <v>972</v>
      </c>
      <c r="G489" s="218" t="s">
        <v>180</v>
      </c>
      <c r="H489" s="219">
        <v>19.837</v>
      </c>
      <c r="I489" s="220"/>
      <c r="J489" s="221">
        <f>ROUND(I489*H489,2)</f>
        <v>0</v>
      </c>
      <c r="K489" s="217" t="s">
        <v>130</v>
      </c>
      <c r="L489" s="222"/>
      <c r="M489" s="223" t="s">
        <v>3</v>
      </c>
      <c r="N489" s="224" t="s">
        <v>40</v>
      </c>
      <c r="O489" s="73"/>
      <c r="P489" s="176">
        <f>O489*H489</f>
        <v>0</v>
      </c>
      <c r="Q489" s="176">
        <v>0.00014999999999999999</v>
      </c>
      <c r="R489" s="176">
        <f>Q489*H489</f>
        <v>0.0029755499999999995</v>
      </c>
      <c r="S489" s="176">
        <v>0</v>
      </c>
      <c r="T489" s="177">
        <f>S489*H489</f>
        <v>0</v>
      </c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R489" s="178" t="s">
        <v>177</v>
      </c>
      <c r="AT489" s="178" t="s">
        <v>427</v>
      </c>
      <c r="AU489" s="178" t="s">
        <v>81</v>
      </c>
      <c r="AY489" s="20" t="s">
        <v>124</v>
      </c>
      <c r="BE489" s="179">
        <f>IF(N489="základní",J489,0)</f>
        <v>0</v>
      </c>
      <c r="BF489" s="179">
        <f>IF(N489="snížená",J489,0)</f>
        <v>0</v>
      </c>
      <c r="BG489" s="179">
        <f>IF(N489="zákl. přenesená",J489,0)</f>
        <v>0</v>
      </c>
      <c r="BH489" s="179">
        <f>IF(N489="sníž. přenesená",J489,0)</f>
        <v>0</v>
      </c>
      <c r="BI489" s="179">
        <f>IF(N489="nulová",J489,0)</f>
        <v>0</v>
      </c>
      <c r="BJ489" s="20" t="s">
        <v>74</v>
      </c>
      <c r="BK489" s="179">
        <f>ROUND(I489*H489,2)</f>
        <v>0</v>
      </c>
      <c r="BL489" s="20" t="s">
        <v>149</v>
      </c>
      <c r="BM489" s="178" t="s">
        <v>973</v>
      </c>
    </row>
    <row r="490" s="13" customFormat="1">
      <c r="A490" s="13"/>
      <c r="B490" s="187"/>
      <c r="C490" s="13"/>
      <c r="D490" s="185" t="s">
        <v>137</v>
      </c>
      <c r="E490" s="188" t="s">
        <v>3</v>
      </c>
      <c r="F490" s="189" t="s">
        <v>974</v>
      </c>
      <c r="G490" s="13"/>
      <c r="H490" s="190">
        <v>19.837</v>
      </c>
      <c r="I490" s="191"/>
      <c r="J490" s="13"/>
      <c r="K490" s="13"/>
      <c r="L490" s="187"/>
      <c r="M490" s="192"/>
      <c r="N490" s="193"/>
      <c r="O490" s="193"/>
      <c r="P490" s="193"/>
      <c r="Q490" s="193"/>
      <c r="R490" s="193"/>
      <c r="S490" s="193"/>
      <c r="T490" s="194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188" t="s">
        <v>137</v>
      </c>
      <c r="AU490" s="188" t="s">
        <v>81</v>
      </c>
      <c r="AV490" s="13" t="s">
        <v>78</v>
      </c>
      <c r="AW490" s="13" t="s">
        <v>31</v>
      </c>
      <c r="AX490" s="13" t="s">
        <v>74</v>
      </c>
      <c r="AY490" s="188" t="s">
        <v>124</v>
      </c>
    </row>
    <row r="491" s="2" customFormat="1" ht="49.05" customHeight="1">
      <c r="A491" s="39"/>
      <c r="B491" s="166"/>
      <c r="C491" s="167" t="s">
        <v>975</v>
      </c>
      <c r="D491" s="167" t="s">
        <v>127</v>
      </c>
      <c r="E491" s="168" t="s">
        <v>976</v>
      </c>
      <c r="F491" s="169" t="s">
        <v>977</v>
      </c>
      <c r="G491" s="170" t="s">
        <v>180</v>
      </c>
      <c r="H491" s="171">
        <v>2</v>
      </c>
      <c r="I491" s="172"/>
      <c r="J491" s="173">
        <f>ROUND(I491*H491,2)</f>
        <v>0</v>
      </c>
      <c r="K491" s="169" t="s">
        <v>130</v>
      </c>
      <c r="L491" s="40"/>
      <c r="M491" s="174" t="s">
        <v>3</v>
      </c>
      <c r="N491" s="175" t="s">
        <v>40</v>
      </c>
      <c r="O491" s="73"/>
      <c r="P491" s="176">
        <f>O491*H491</f>
        <v>0</v>
      </c>
      <c r="Q491" s="176">
        <v>0</v>
      </c>
      <c r="R491" s="176">
        <f>Q491*H491</f>
        <v>0</v>
      </c>
      <c r="S491" s="176">
        <v>0</v>
      </c>
      <c r="T491" s="177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178" t="s">
        <v>131</v>
      </c>
      <c r="AT491" s="178" t="s">
        <v>127</v>
      </c>
      <c r="AU491" s="178" t="s">
        <v>81</v>
      </c>
      <c r="AY491" s="20" t="s">
        <v>124</v>
      </c>
      <c r="BE491" s="179">
        <f>IF(N491="základní",J491,0)</f>
        <v>0</v>
      </c>
      <c r="BF491" s="179">
        <f>IF(N491="snížená",J491,0)</f>
        <v>0</v>
      </c>
      <c r="BG491" s="179">
        <f>IF(N491="zákl. přenesená",J491,0)</f>
        <v>0</v>
      </c>
      <c r="BH491" s="179">
        <f>IF(N491="sníž. přenesená",J491,0)</f>
        <v>0</v>
      </c>
      <c r="BI491" s="179">
        <f>IF(N491="nulová",J491,0)</f>
        <v>0</v>
      </c>
      <c r="BJ491" s="20" t="s">
        <v>74</v>
      </c>
      <c r="BK491" s="179">
        <f>ROUND(I491*H491,2)</f>
        <v>0</v>
      </c>
      <c r="BL491" s="20" t="s">
        <v>131</v>
      </c>
      <c r="BM491" s="178" t="s">
        <v>978</v>
      </c>
    </row>
    <row r="492" s="2" customFormat="1">
      <c r="A492" s="39"/>
      <c r="B492" s="40"/>
      <c r="C492" s="39"/>
      <c r="D492" s="180" t="s">
        <v>133</v>
      </c>
      <c r="E492" s="39"/>
      <c r="F492" s="181" t="s">
        <v>979</v>
      </c>
      <c r="G492" s="39"/>
      <c r="H492" s="39"/>
      <c r="I492" s="182"/>
      <c r="J492" s="39"/>
      <c r="K492" s="39"/>
      <c r="L492" s="40"/>
      <c r="M492" s="183"/>
      <c r="N492" s="184"/>
      <c r="O492" s="73"/>
      <c r="P492" s="73"/>
      <c r="Q492" s="73"/>
      <c r="R492" s="73"/>
      <c r="S492" s="73"/>
      <c r="T492" s="74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T492" s="20" t="s">
        <v>133</v>
      </c>
      <c r="AU492" s="20" t="s">
        <v>81</v>
      </c>
    </row>
    <row r="493" s="2" customFormat="1" ht="33" customHeight="1">
      <c r="A493" s="39"/>
      <c r="B493" s="166"/>
      <c r="C493" s="215" t="s">
        <v>980</v>
      </c>
      <c r="D493" s="215" t="s">
        <v>427</v>
      </c>
      <c r="E493" s="216" t="s">
        <v>981</v>
      </c>
      <c r="F493" s="217" t="s">
        <v>982</v>
      </c>
      <c r="G493" s="218" t="s">
        <v>180</v>
      </c>
      <c r="H493" s="219">
        <v>2</v>
      </c>
      <c r="I493" s="220"/>
      <c r="J493" s="221">
        <f>ROUND(I493*H493,2)</f>
        <v>0</v>
      </c>
      <c r="K493" s="217" t="s">
        <v>130</v>
      </c>
      <c r="L493" s="222"/>
      <c r="M493" s="223" t="s">
        <v>3</v>
      </c>
      <c r="N493" s="224" t="s">
        <v>40</v>
      </c>
      <c r="O493" s="73"/>
      <c r="P493" s="176">
        <f>O493*H493</f>
        <v>0</v>
      </c>
      <c r="Q493" s="176">
        <v>0.010200000000000001</v>
      </c>
      <c r="R493" s="176">
        <f>Q493*H493</f>
        <v>0.020400000000000001</v>
      </c>
      <c r="S493" s="176">
        <v>0</v>
      </c>
      <c r="T493" s="177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178" t="s">
        <v>967</v>
      </c>
      <c r="AT493" s="178" t="s">
        <v>427</v>
      </c>
      <c r="AU493" s="178" t="s">
        <v>81</v>
      </c>
      <c r="AY493" s="20" t="s">
        <v>124</v>
      </c>
      <c r="BE493" s="179">
        <f>IF(N493="základní",J493,0)</f>
        <v>0</v>
      </c>
      <c r="BF493" s="179">
        <f>IF(N493="snížená",J493,0)</f>
        <v>0</v>
      </c>
      <c r="BG493" s="179">
        <f>IF(N493="zákl. přenesená",J493,0)</f>
        <v>0</v>
      </c>
      <c r="BH493" s="179">
        <f>IF(N493="sníž. přenesená",J493,0)</f>
        <v>0</v>
      </c>
      <c r="BI493" s="179">
        <f>IF(N493="nulová",J493,0)</f>
        <v>0</v>
      </c>
      <c r="BJ493" s="20" t="s">
        <v>74</v>
      </c>
      <c r="BK493" s="179">
        <f>ROUND(I493*H493,2)</f>
        <v>0</v>
      </c>
      <c r="BL493" s="20" t="s">
        <v>967</v>
      </c>
      <c r="BM493" s="178" t="s">
        <v>983</v>
      </c>
    </row>
    <row r="494" s="13" customFormat="1">
      <c r="A494" s="13"/>
      <c r="B494" s="187"/>
      <c r="C494" s="13"/>
      <c r="D494" s="185" t="s">
        <v>137</v>
      </c>
      <c r="E494" s="188" t="s">
        <v>3</v>
      </c>
      <c r="F494" s="189" t="s">
        <v>984</v>
      </c>
      <c r="G494" s="13"/>
      <c r="H494" s="190">
        <v>2</v>
      </c>
      <c r="I494" s="191"/>
      <c r="J494" s="13"/>
      <c r="K494" s="13"/>
      <c r="L494" s="187"/>
      <c r="M494" s="192"/>
      <c r="N494" s="193"/>
      <c r="O494" s="193"/>
      <c r="P494" s="193"/>
      <c r="Q494" s="193"/>
      <c r="R494" s="193"/>
      <c r="S494" s="193"/>
      <c r="T494" s="194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188" t="s">
        <v>137</v>
      </c>
      <c r="AU494" s="188" t="s">
        <v>81</v>
      </c>
      <c r="AV494" s="13" t="s">
        <v>78</v>
      </c>
      <c r="AW494" s="13" t="s">
        <v>31</v>
      </c>
      <c r="AX494" s="13" t="s">
        <v>69</v>
      </c>
      <c r="AY494" s="188" t="s">
        <v>124</v>
      </c>
    </row>
    <row r="495" s="13" customFormat="1">
      <c r="A495" s="13"/>
      <c r="B495" s="187"/>
      <c r="C495" s="13"/>
      <c r="D495" s="185" t="s">
        <v>137</v>
      </c>
      <c r="E495" s="188" t="s">
        <v>3</v>
      </c>
      <c r="F495" s="189" t="s">
        <v>985</v>
      </c>
      <c r="G495" s="13"/>
      <c r="H495" s="190">
        <v>0</v>
      </c>
      <c r="I495" s="191"/>
      <c r="J495" s="13"/>
      <c r="K495" s="13"/>
      <c r="L495" s="187"/>
      <c r="M495" s="192"/>
      <c r="N495" s="193"/>
      <c r="O495" s="193"/>
      <c r="P495" s="193"/>
      <c r="Q495" s="193"/>
      <c r="R495" s="193"/>
      <c r="S495" s="193"/>
      <c r="T495" s="194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188" t="s">
        <v>137</v>
      </c>
      <c r="AU495" s="188" t="s">
        <v>81</v>
      </c>
      <c r="AV495" s="13" t="s">
        <v>78</v>
      </c>
      <c r="AW495" s="13" t="s">
        <v>31</v>
      </c>
      <c r="AX495" s="13" t="s">
        <v>69</v>
      </c>
      <c r="AY495" s="188" t="s">
        <v>124</v>
      </c>
    </row>
    <row r="496" s="14" customFormat="1">
      <c r="A496" s="14"/>
      <c r="B496" s="195"/>
      <c r="C496" s="14"/>
      <c r="D496" s="185" t="s">
        <v>137</v>
      </c>
      <c r="E496" s="196" t="s">
        <v>3</v>
      </c>
      <c r="F496" s="197" t="s">
        <v>156</v>
      </c>
      <c r="G496" s="14"/>
      <c r="H496" s="198">
        <v>2</v>
      </c>
      <c r="I496" s="199"/>
      <c r="J496" s="14"/>
      <c r="K496" s="14"/>
      <c r="L496" s="195"/>
      <c r="M496" s="200"/>
      <c r="N496" s="201"/>
      <c r="O496" s="201"/>
      <c r="P496" s="201"/>
      <c r="Q496" s="201"/>
      <c r="R496" s="201"/>
      <c r="S496" s="201"/>
      <c r="T496" s="202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196" t="s">
        <v>137</v>
      </c>
      <c r="AU496" s="196" t="s">
        <v>81</v>
      </c>
      <c r="AV496" s="14" t="s">
        <v>149</v>
      </c>
      <c r="AW496" s="14" t="s">
        <v>31</v>
      </c>
      <c r="AX496" s="14" t="s">
        <v>74</v>
      </c>
      <c r="AY496" s="196" t="s">
        <v>124</v>
      </c>
    </row>
    <row r="497" s="2" customFormat="1" ht="24.15" customHeight="1">
      <c r="A497" s="39"/>
      <c r="B497" s="166"/>
      <c r="C497" s="167" t="s">
        <v>986</v>
      </c>
      <c r="D497" s="167" t="s">
        <v>127</v>
      </c>
      <c r="E497" s="168" t="s">
        <v>987</v>
      </c>
      <c r="F497" s="169" t="s">
        <v>988</v>
      </c>
      <c r="G497" s="170" t="s">
        <v>180</v>
      </c>
      <c r="H497" s="171">
        <v>11</v>
      </c>
      <c r="I497" s="172"/>
      <c r="J497" s="173">
        <f>ROUND(I497*H497,2)</f>
        <v>0</v>
      </c>
      <c r="K497" s="169" t="s">
        <v>130</v>
      </c>
      <c r="L497" s="40"/>
      <c r="M497" s="174" t="s">
        <v>3</v>
      </c>
      <c r="N497" s="175" t="s">
        <v>40</v>
      </c>
      <c r="O497" s="73"/>
      <c r="P497" s="176">
        <f>O497*H497</f>
        <v>0</v>
      </c>
      <c r="Q497" s="176">
        <v>0</v>
      </c>
      <c r="R497" s="176">
        <f>Q497*H497</f>
        <v>0</v>
      </c>
      <c r="S497" s="176">
        <v>0</v>
      </c>
      <c r="T497" s="177">
        <f>S497*H497</f>
        <v>0</v>
      </c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R497" s="178" t="s">
        <v>131</v>
      </c>
      <c r="AT497" s="178" t="s">
        <v>127</v>
      </c>
      <c r="AU497" s="178" t="s">
        <v>81</v>
      </c>
      <c r="AY497" s="20" t="s">
        <v>124</v>
      </c>
      <c r="BE497" s="179">
        <f>IF(N497="základní",J497,0)</f>
        <v>0</v>
      </c>
      <c r="BF497" s="179">
        <f>IF(N497="snížená",J497,0)</f>
        <v>0</v>
      </c>
      <c r="BG497" s="179">
        <f>IF(N497="zákl. přenesená",J497,0)</f>
        <v>0</v>
      </c>
      <c r="BH497" s="179">
        <f>IF(N497="sníž. přenesená",J497,0)</f>
        <v>0</v>
      </c>
      <c r="BI497" s="179">
        <f>IF(N497="nulová",J497,0)</f>
        <v>0</v>
      </c>
      <c r="BJ497" s="20" t="s">
        <v>74</v>
      </c>
      <c r="BK497" s="179">
        <f>ROUND(I497*H497,2)</f>
        <v>0</v>
      </c>
      <c r="BL497" s="20" t="s">
        <v>131</v>
      </c>
      <c r="BM497" s="178" t="s">
        <v>989</v>
      </c>
    </row>
    <row r="498" s="2" customFormat="1">
      <c r="A498" s="39"/>
      <c r="B498" s="40"/>
      <c r="C498" s="39"/>
      <c r="D498" s="180" t="s">
        <v>133</v>
      </c>
      <c r="E498" s="39"/>
      <c r="F498" s="181" t="s">
        <v>990</v>
      </c>
      <c r="G498" s="39"/>
      <c r="H498" s="39"/>
      <c r="I498" s="182"/>
      <c r="J498" s="39"/>
      <c r="K498" s="39"/>
      <c r="L498" s="40"/>
      <c r="M498" s="183"/>
      <c r="N498" s="184"/>
      <c r="O498" s="73"/>
      <c r="P498" s="73"/>
      <c r="Q498" s="73"/>
      <c r="R498" s="73"/>
      <c r="S498" s="73"/>
      <c r="T498" s="74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T498" s="20" t="s">
        <v>133</v>
      </c>
      <c r="AU498" s="20" t="s">
        <v>81</v>
      </c>
    </row>
    <row r="499" s="2" customFormat="1" ht="37.8" customHeight="1">
      <c r="A499" s="39"/>
      <c r="B499" s="166"/>
      <c r="C499" s="215" t="s">
        <v>991</v>
      </c>
      <c r="D499" s="215" t="s">
        <v>427</v>
      </c>
      <c r="E499" s="216" t="s">
        <v>992</v>
      </c>
      <c r="F499" s="217" t="s">
        <v>993</v>
      </c>
      <c r="G499" s="218" t="s">
        <v>994</v>
      </c>
      <c r="H499" s="219">
        <v>1</v>
      </c>
      <c r="I499" s="220"/>
      <c r="J499" s="221">
        <f>ROUND(I499*H499,2)</f>
        <v>0</v>
      </c>
      <c r="K499" s="217" t="s">
        <v>130</v>
      </c>
      <c r="L499" s="222"/>
      <c r="M499" s="223" t="s">
        <v>3</v>
      </c>
      <c r="N499" s="224" t="s">
        <v>40</v>
      </c>
      <c r="O499" s="73"/>
      <c r="P499" s="176">
        <f>O499*H499</f>
        <v>0</v>
      </c>
      <c r="Q499" s="176">
        <v>0.0076</v>
      </c>
      <c r="R499" s="176">
        <f>Q499*H499</f>
        <v>0.0076</v>
      </c>
      <c r="S499" s="176">
        <v>0</v>
      </c>
      <c r="T499" s="177">
        <f>S499*H499</f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178" t="s">
        <v>430</v>
      </c>
      <c r="AT499" s="178" t="s">
        <v>427</v>
      </c>
      <c r="AU499" s="178" t="s">
        <v>81</v>
      </c>
      <c r="AY499" s="20" t="s">
        <v>124</v>
      </c>
      <c r="BE499" s="179">
        <f>IF(N499="základní",J499,0)</f>
        <v>0</v>
      </c>
      <c r="BF499" s="179">
        <f>IF(N499="snížená",J499,0)</f>
        <v>0</v>
      </c>
      <c r="BG499" s="179">
        <f>IF(N499="zákl. přenesená",J499,0)</f>
        <v>0</v>
      </c>
      <c r="BH499" s="179">
        <f>IF(N499="sníž. přenesená",J499,0)</f>
        <v>0</v>
      </c>
      <c r="BI499" s="179">
        <f>IF(N499="nulová",J499,0)</f>
        <v>0</v>
      </c>
      <c r="BJ499" s="20" t="s">
        <v>74</v>
      </c>
      <c r="BK499" s="179">
        <f>ROUND(I499*H499,2)</f>
        <v>0</v>
      </c>
      <c r="BL499" s="20" t="s">
        <v>131</v>
      </c>
      <c r="BM499" s="178" t="s">
        <v>995</v>
      </c>
    </row>
    <row r="500" s="13" customFormat="1">
      <c r="A500" s="13"/>
      <c r="B500" s="187"/>
      <c r="C500" s="13"/>
      <c r="D500" s="185" t="s">
        <v>137</v>
      </c>
      <c r="E500" s="188" t="s">
        <v>3</v>
      </c>
      <c r="F500" s="189" t="s">
        <v>996</v>
      </c>
      <c r="G500" s="13"/>
      <c r="H500" s="190">
        <v>1</v>
      </c>
      <c r="I500" s="191"/>
      <c r="J500" s="13"/>
      <c r="K500" s="13"/>
      <c r="L500" s="187"/>
      <c r="M500" s="192"/>
      <c r="N500" s="193"/>
      <c r="O500" s="193"/>
      <c r="P500" s="193"/>
      <c r="Q500" s="193"/>
      <c r="R500" s="193"/>
      <c r="S500" s="193"/>
      <c r="T500" s="194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188" t="s">
        <v>137</v>
      </c>
      <c r="AU500" s="188" t="s">
        <v>81</v>
      </c>
      <c r="AV500" s="13" t="s">
        <v>78</v>
      </c>
      <c r="AW500" s="13" t="s">
        <v>31</v>
      </c>
      <c r="AX500" s="13" t="s">
        <v>74</v>
      </c>
      <c r="AY500" s="188" t="s">
        <v>124</v>
      </c>
    </row>
    <row r="501" s="2" customFormat="1" ht="37.8" customHeight="1">
      <c r="A501" s="39"/>
      <c r="B501" s="166"/>
      <c r="C501" s="215" t="s">
        <v>997</v>
      </c>
      <c r="D501" s="215" t="s">
        <v>427</v>
      </c>
      <c r="E501" s="216" t="s">
        <v>998</v>
      </c>
      <c r="F501" s="217" t="s">
        <v>999</v>
      </c>
      <c r="G501" s="218" t="s">
        <v>994</v>
      </c>
      <c r="H501" s="219">
        <v>10</v>
      </c>
      <c r="I501" s="220"/>
      <c r="J501" s="221">
        <f>ROUND(I501*H501,2)</f>
        <v>0</v>
      </c>
      <c r="K501" s="217" t="s">
        <v>130</v>
      </c>
      <c r="L501" s="222"/>
      <c r="M501" s="223" t="s">
        <v>3</v>
      </c>
      <c r="N501" s="224" t="s">
        <v>40</v>
      </c>
      <c r="O501" s="73"/>
      <c r="P501" s="176">
        <f>O501*H501</f>
        <v>0</v>
      </c>
      <c r="Q501" s="176">
        <v>0.0060000000000000001</v>
      </c>
      <c r="R501" s="176">
        <f>Q501*H501</f>
        <v>0.059999999999999998</v>
      </c>
      <c r="S501" s="176">
        <v>0</v>
      </c>
      <c r="T501" s="177">
        <f>S501*H501</f>
        <v>0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R501" s="178" t="s">
        <v>430</v>
      </c>
      <c r="AT501" s="178" t="s">
        <v>427</v>
      </c>
      <c r="AU501" s="178" t="s">
        <v>81</v>
      </c>
      <c r="AY501" s="20" t="s">
        <v>124</v>
      </c>
      <c r="BE501" s="179">
        <f>IF(N501="základní",J501,0)</f>
        <v>0</v>
      </c>
      <c r="BF501" s="179">
        <f>IF(N501="snížená",J501,0)</f>
        <v>0</v>
      </c>
      <c r="BG501" s="179">
        <f>IF(N501="zákl. přenesená",J501,0)</f>
        <v>0</v>
      </c>
      <c r="BH501" s="179">
        <f>IF(N501="sníž. přenesená",J501,0)</f>
        <v>0</v>
      </c>
      <c r="BI501" s="179">
        <f>IF(N501="nulová",J501,0)</f>
        <v>0</v>
      </c>
      <c r="BJ501" s="20" t="s">
        <v>74</v>
      </c>
      <c r="BK501" s="179">
        <f>ROUND(I501*H501,2)</f>
        <v>0</v>
      </c>
      <c r="BL501" s="20" t="s">
        <v>131</v>
      </c>
      <c r="BM501" s="178" t="s">
        <v>1000</v>
      </c>
    </row>
    <row r="502" s="13" customFormat="1">
      <c r="A502" s="13"/>
      <c r="B502" s="187"/>
      <c r="C502" s="13"/>
      <c r="D502" s="185" t="s">
        <v>137</v>
      </c>
      <c r="E502" s="188" t="s">
        <v>3</v>
      </c>
      <c r="F502" s="189" t="s">
        <v>1001</v>
      </c>
      <c r="G502" s="13"/>
      <c r="H502" s="190">
        <v>10</v>
      </c>
      <c r="I502" s="191"/>
      <c r="J502" s="13"/>
      <c r="K502" s="13"/>
      <c r="L502" s="187"/>
      <c r="M502" s="192"/>
      <c r="N502" s="193"/>
      <c r="O502" s="193"/>
      <c r="P502" s="193"/>
      <c r="Q502" s="193"/>
      <c r="R502" s="193"/>
      <c r="S502" s="193"/>
      <c r="T502" s="194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188" t="s">
        <v>137</v>
      </c>
      <c r="AU502" s="188" t="s">
        <v>81</v>
      </c>
      <c r="AV502" s="13" t="s">
        <v>78</v>
      </c>
      <c r="AW502" s="13" t="s">
        <v>31</v>
      </c>
      <c r="AX502" s="13" t="s">
        <v>74</v>
      </c>
      <c r="AY502" s="188" t="s">
        <v>124</v>
      </c>
    </row>
    <row r="503" s="2" customFormat="1" ht="24.15" customHeight="1">
      <c r="A503" s="39"/>
      <c r="B503" s="166"/>
      <c r="C503" s="167" t="s">
        <v>1002</v>
      </c>
      <c r="D503" s="167" t="s">
        <v>127</v>
      </c>
      <c r="E503" s="168" t="s">
        <v>1003</v>
      </c>
      <c r="F503" s="169" t="s">
        <v>1004</v>
      </c>
      <c r="G503" s="170" t="s">
        <v>140</v>
      </c>
      <c r="H503" s="171">
        <v>27</v>
      </c>
      <c r="I503" s="172"/>
      <c r="J503" s="173">
        <f>ROUND(I503*H503,2)</f>
        <v>0</v>
      </c>
      <c r="K503" s="169" t="s">
        <v>130</v>
      </c>
      <c r="L503" s="40"/>
      <c r="M503" s="174" t="s">
        <v>3</v>
      </c>
      <c r="N503" s="175" t="s">
        <v>40</v>
      </c>
      <c r="O503" s="73"/>
      <c r="P503" s="176">
        <f>O503*H503</f>
        <v>0</v>
      </c>
      <c r="Q503" s="176">
        <v>0</v>
      </c>
      <c r="R503" s="176">
        <f>Q503*H503</f>
        <v>0</v>
      </c>
      <c r="S503" s="176">
        <v>0</v>
      </c>
      <c r="T503" s="177">
        <f>S503*H503</f>
        <v>0</v>
      </c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R503" s="178" t="s">
        <v>131</v>
      </c>
      <c r="AT503" s="178" t="s">
        <v>127</v>
      </c>
      <c r="AU503" s="178" t="s">
        <v>81</v>
      </c>
      <c r="AY503" s="20" t="s">
        <v>124</v>
      </c>
      <c r="BE503" s="179">
        <f>IF(N503="základní",J503,0)</f>
        <v>0</v>
      </c>
      <c r="BF503" s="179">
        <f>IF(N503="snížená",J503,0)</f>
        <v>0</v>
      </c>
      <c r="BG503" s="179">
        <f>IF(N503="zákl. přenesená",J503,0)</f>
        <v>0</v>
      </c>
      <c r="BH503" s="179">
        <f>IF(N503="sníž. přenesená",J503,0)</f>
        <v>0</v>
      </c>
      <c r="BI503" s="179">
        <f>IF(N503="nulová",J503,0)</f>
        <v>0</v>
      </c>
      <c r="BJ503" s="20" t="s">
        <v>74</v>
      </c>
      <c r="BK503" s="179">
        <f>ROUND(I503*H503,2)</f>
        <v>0</v>
      </c>
      <c r="BL503" s="20" t="s">
        <v>131</v>
      </c>
      <c r="BM503" s="178" t="s">
        <v>1005</v>
      </c>
    </row>
    <row r="504" s="2" customFormat="1">
      <c r="A504" s="39"/>
      <c r="B504" s="40"/>
      <c r="C504" s="39"/>
      <c r="D504" s="180" t="s">
        <v>133</v>
      </c>
      <c r="E504" s="39"/>
      <c r="F504" s="181" t="s">
        <v>1006</v>
      </c>
      <c r="G504" s="39"/>
      <c r="H504" s="39"/>
      <c r="I504" s="182"/>
      <c r="J504" s="39"/>
      <c r="K504" s="39"/>
      <c r="L504" s="40"/>
      <c r="M504" s="183"/>
      <c r="N504" s="184"/>
      <c r="O504" s="73"/>
      <c r="P504" s="73"/>
      <c r="Q504" s="73"/>
      <c r="R504" s="73"/>
      <c r="S504" s="73"/>
      <c r="T504" s="74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T504" s="20" t="s">
        <v>133</v>
      </c>
      <c r="AU504" s="20" t="s">
        <v>81</v>
      </c>
    </row>
    <row r="505" s="13" customFormat="1">
      <c r="A505" s="13"/>
      <c r="B505" s="187"/>
      <c r="C505" s="13"/>
      <c r="D505" s="185" t="s">
        <v>137</v>
      </c>
      <c r="E505" s="188" t="s">
        <v>3</v>
      </c>
      <c r="F505" s="189" t="s">
        <v>1007</v>
      </c>
      <c r="G505" s="13"/>
      <c r="H505" s="190">
        <v>27</v>
      </c>
      <c r="I505" s="191"/>
      <c r="J505" s="13"/>
      <c r="K505" s="13"/>
      <c r="L505" s="187"/>
      <c r="M505" s="192"/>
      <c r="N505" s="193"/>
      <c r="O505" s="193"/>
      <c r="P505" s="193"/>
      <c r="Q505" s="193"/>
      <c r="R505" s="193"/>
      <c r="S505" s="193"/>
      <c r="T505" s="194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188" t="s">
        <v>137</v>
      </c>
      <c r="AU505" s="188" t="s">
        <v>81</v>
      </c>
      <c r="AV505" s="13" t="s">
        <v>78</v>
      </c>
      <c r="AW505" s="13" t="s">
        <v>31</v>
      </c>
      <c r="AX505" s="13" t="s">
        <v>74</v>
      </c>
      <c r="AY505" s="188" t="s">
        <v>124</v>
      </c>
    </row>
    <row r="506" s="12" customFormat="1" ht="22.8" customHeight="1">
      <c r="A506" s="12"/>
      <c r="B506" s="153"/>
      <c r="C506" s="12"/>
      <c r="D506" s="154" t="s">
        <v>68</v>
      </c>
      <c r="E506" s="164" t="s">
        <v>1008</v>
      </c>
      <c r="F506" s="164" t="s">
        <v>1009</v>
      </c>
      <c r="G506" s="12"/>
      <c r="H506" s="12"/>
      <c r="I506" s="156"/>
      <c r="J506" s="165">
        <f>BK506</f>
        <v>0</v>
      </c>
      <c r="K506" s="12"/>
      <c r="L506" s="153"/>
      <c r="M506" s="158"/>
      <c r="N506" s="159"/>
      <c r="O506" s="159"/>
      <c r="P506" s="160">
        <f>P507+P508+P509</f>
        <v>0</v>
      </c>
      <c r="Q506" s="159"/>
      <c r="R506" s="160">
        <f>R507+R508+R509</f>
        <v>0.48683999999999994</v>
      </c>
      <c r="S506" s="159"/>
      <c r="T506" s="161">
        <f>T507+T508+T509</f>
        <v>0</v>
      </c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R506" s="154" t="s">
        <v>78</v>
      </c>
      <c r="AT506" s="162" t="s">
        <v>68</v>
      </c>
      <c r="AU506" s="162" t="s">
        <v>74</v>
      </c>
      <c r="AY506" s="154" t="s">
        <v>124</v>
      </c>
      <c r="BK506" s="163">
        <f>BK507+BK508+BK509</f>
        <v>0</v>
      </c>
    </row>
    <row r="507" s="2" customFormat="1" ht="49.05" customHeight="1">
      <c r="A507" s="39"/>
      <c r="B507" s="166"/>
      <c r="C507" s="167" t="s">
        <v>1010</v>
      </c>
      <c r="D507" s="167" t="s">
        <v>127</v>
      </c>
      <c r="E507" s="168" t="s">
        <v>1011</v>
      </c>
      <c r="F507" s="169" t="s">
        <v>1012</v>
      </c>
      <c r="G507" s="170" t="s">
        <v>260</v>
      </c>
      <c r="H507" s="171">
        <v>0.48699999999999999</v>
      </c>
      <c r="I507" s="172"/>
      <c r="J507" s="173">
        <f>ROUND(I507*H507,2)</f>
        <v>0</v>
      </c>
      <c r="K507" s="169" t="s">
        <v>130</v>
      </c>
      <c r="L507" s="40"/>
      <c r="M507" s="174" t="s">
        <v>3</v>
      </c>
      <c r="N507" s="175" t="s">
        <v>40</v>
      </c>
      <c r="O507" s="73"/>
      <c r="P507" s="176">
        <f>O507*H507</f>
        <v>0</v>
      </c>
      <c r="Q507" s="176">
        <v>0</v>
      </c>
      <c r="R507" s="176">
        <f>Q507*H507</f>
        <v>0</v>
      </c>
      <c r="S507" s="176">
        <v>0</v>
      </c>
      <c r="T507" s="177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178" t="s">
        <v>131</v>
      </c>
      <c r="AT507" s="178" t="s">
        <v>127</v>
      </c>
      <c r="AU507" s="178" t="s">
        <v>78</v>
      </c>
      <c r="AY507" s="20" t="s">
        <v>124</v>
      </c>
      <c r="BE507" s="179">
        <f>IF(N507="základní",J507,0)</f>
        <v>0</v>
      </c>
      <c r="BF507" s="179">
        <f>IF(N507="snížená",J507,0)</f>
        <v>0</v>
      </c>
      <c r="BG507" s="179">
        <f>IF(N507="zákl. přenesená",J507,0)</f>
        <v>0</v>
      </c>
      <c r="BH507" s="179">
        <f>IF(N507="sníž. přenesená",J507,0)</f>
        <v>0</v>
      </c>
      <c r="BI507" s="179">
        <f>IF(N507="nulová",J507,0)</f>
        <v>0</v>
      </c>
      <c r="BJ507" s="20" t="s">
        <v>74</v>
      </c>
      <c r="BK507" s="179">
        <f>ROUND(I507*H507,2)</f>
        <v>0</v>
      </c>
      <c r="BL507" s="20" t="s">
        <v>131</v>
      </c>
      <c r="BM507" s="178" t="s">
        <v>1013</v>
      </c>
    </row>
    <row r="508" s="2" customFormat="1">
      <c r="A508" s="39"/>
      <c r="B508" s="40"/>
      <c r="C508" s="39"/>
      <c r="D508" s="180" t="s">
        <v>133</v>
      </c>
      <c r="E508" s="39"/>
      <c r="F508" s="181" t="s">
        <v>1014</v>
      </c>
      <c r="G508" s="39"/>
      <c r="H508" s="39"/>
      <c r="I508" s="182"/>
      <c r="J508" s="39"/>
      <c r="K508" s="39"/>
      <c r="L508" s="40"/>
      <c r="M508" s="183"/>
      <c r="N508" s="184"/>
      <c r="O508" s="73"/>
      <c r="P508" s="73"/>
      <c r="Q508" s="73"/>
      <c r="R508" s="73"/>
      <c r="S508" s="73"/>
      <c r="T508" s="74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T508" s="20" t="s">
        <v>133</v>
      </c>
      <c r="AU508" s="20" t="s">
        <v>78</v>
      </c>
    </row>
    <row r="509" s="12" customFormat="1" ht="20.88" customHeight="1">
      <c r="A509" s="12"/>
      <c r="B509" s="153"/>
      <c r="C509" s="12"/>
      <c r="D509" s="154" t="s">
        <v>68</v>
      </c>
      <c r="E509" s="164" t="s">
        <v>1015</v>
      </c>
      <c r="F509" s="164" t="s">
        <v>1016</v>
      </c>
      <c r="G509" s="12"/>
      <c r="H509" s="12"/>
      <c r="I509" s="156"/>
      <c r="J509" s="165">
        <f>BK509</f>
        <v>0</v>
      </c>
      <c r="K509" s="12"/>
      <c r="L509" s="153"/>
      <c r="M509" s="158"/>
      <c r="N509" s="159"/>
      <c r="O509" s="159"/>
      <c r="P509" s="160">
        <f>SUM(P510:P534)</f>
        <v>0</v>
      </c>
      <c r="Q509" s="159"/>
      <c r="R509" s="160">
        <f>SUM(R510:R534)</f>
        <v>0.48683999999999994</v>
      </c>
      <c r="S509" s="159"/>
      <c r="T509" s="161">
        <f>SUM(T510:T534)</f>
        <v>0</v>
      </c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R509" s="154" t="s">
        <v>78</v>
      </c>
      <c r="AT509" s="162" t="s">
        <v>68</v>
      </c>
      <c r="AU509" s="162" t="s">
        <v>78</v>
      </c>
      <c r="AY509" s="154" t="s">
        <v>124</v>
      </c>
      <c r="BK509" s="163">
        <f>SUM(BK510:BK534)</f>
        <v>0</v>
      </c>
    </row>
    <row r="510" s="2" customFormat="1" ht="62.7" customHeight="1">
      <c r="A510" s="39"/>
      <c r="B510" s="166"/>
      <c r="C510" s="167" t="s">
        <v>1017</v>
      </c>
      <c r="D510" s="167" t="s">
        <v>127</v>
      </c>
      <c r="E510" s="168" t="s">
        <v>1018</v>
      </c>
      <c r="F510" s="169" t="s">
        <v>1019</v>
      </c>
      <c r="G510" s="170" t="s">
        <v>180</v>
      </c>
      <c r="H510" s="171">
        <v>9</v>
      </c>
      <c r="I510" s="172"/>
      <c r="J510" s="173">
        <f>ROUND(I510*H510,2)</f>
        <v>0</v>
      </c>
      <c r="K510" s="169" t="s">
        <v>130</v>
      </c>
      <c r="L510" s="40"/>
      <c r="M510" s="174" t="s">
        <v>3</v>
      </c>
      <c r="N510" s="175" t="s">
        <v>40</v>
      </c>
      <c r="O510" s="73"/>
      <c r="P510" s="176">
        <f>O510*H510</f>
        <v>0</v>
      </c>
      <c r="Q510" s="176">
        <v>0.00025999999999999998</v>
      </c>
      <c r="R510" s="176">
        <f>Q510*H510</f>
        <v>0.0023399999999999996</v>
      </c>
      <c r="S510" s="176">
        <v>0</v>
      </c>
      <c r="T510" s="177">
        <f>S510*H510</f>
        <v>0</v>
      </c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R510" s="178" t="s">
        <v>131</v>
      </c>
      <c r="AT510" s="178" t="s">
        <v>127</v>
      </c>
      <c r="AU510" s="178" t="s">
        <v>81</v>
      </c>
      <c r="AY510" s="20" t="s">
        <v>124</v>
      </c>
      <c r="BE510" s="179">
        <f>IF(N510="základní",J510,0)</f>
        <v>0</v>
      </c>
      <c r="BF510" s="179">
        <f>IF(N510="snížená",J510,0)</f>
        <v>0</v>
      </c>
      <c r="BG510" s="179">
        <f>IF(N510="zákl. přenesená",J510,0)</f>
        <v>0</v>
      </c>
      <c r="BH510" s="179">
        <f>IF(N510="sníž. přenesená",J510,0)</f>
        <v>0</v>
      </c>
      <c r="BI510" s="179">
        <f>IF(N510="nulová",J510,0)</f>
        <v>0</v>
      </c>
      <c r="BJ510" s="20" t="s">
        <v>74</v>
      </c>
      <c r="BK510" s="179">
        <f>ROUND(I510*H510,2)</f>
        <v>0</v>
      </c>
      <c r="BL510" s="20" t="s">
        <v>131</v>
      </c>
      <c r="BM510" s="178" t="s">
        <v>1020</v>
      </c>
    </row>
    <row r="511" s="2" customFormat="1">
      <c r="A511" s="39"/>
      <c r="B511" s="40"/>
      <c r="C511" s="39"/>
      <c r="D511" s="180" t="s">
        <v>133</v>
      </c>
      <c r="E511" s="39"/>
      <c r="F511" s="181" t="s">
        <v>1021</v>
      </c>
      <c r="G511" s="39"/>
      <c r="H511" s="39"/>
      <c r="I511" s="182"/>
      <c r="J511" s="39"/>
      <c r="K511" s="39"/>
      <c r="L511" s="40"/>
      <c r="M511" s="183"/>
      <c r="N511" s="184"/>
      <c r="O511" s="73"/>
      <c r="P511" s="73"/>
      <c r="Q511" s="73"/>
      <c r="R511" s="73"/>
      <c r="S511" s="73"/>
      <c r="T511" s="74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T511" s="20" t="s">
        <v>133</v>
      </c>
      <c r="AU511" s="20" t="s">
        <v>81</v>
      </c>
    </row>
    <row r="512" s="13" customFormat="1">
      <c r="A512" s="13"/>
      <c r="B512" s="187"/>
      <c r="C512" s="13"/>
      <c r="D512" s="185" t="s">
        <v>137</v>
      </c>
      <c r="E512" s="188" t="s">
        <v>3</v>
      </c>
      <c r="F512" s="189" t="s">
        <v>1022</v>
      </c>
      <c r="G512" s="13"/>
      <c r="H512" s="190">
        <v>7</v>
      </c>
      <c r="I512" s="191"/>
      <c r="J512" s="13"/>
      <c r="K512" s="13"/>
      <c r="L512" s="187"/>
      <c r="M512" s="192"/>
      <c r="N512" s="193"/>
      <c r="O512" s="193"/>
      <c r="P512" s="193"/>
      <c r="Q512" s="193"/>
      <c r="R512" s="193"/>
      <c r="S512" s="193"/>
      <c r="T512" s="194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188" t="s">
        <v>137</v>
      </c>
      <c r="AU512" s="188" t="s">
        <v>81</v>
      </c>
      <c r="AV512" s="13" t="s">
        <v>78</v>
      </c>
      <c r="AW512" s="13" t="s">
        <v>31</v>
      </c>
      <c r="AX512" s="13" t="s">
        <v>69</v>
      </c>
      <c r="AY512" s="188" t="s">
        <v>124</v>
      </c>
    </row>
    <row r="513" s="13" customFormat="1">
      <c r="A513" s="13"/>
      <c r="B513" s="187"/>
      <c r="C513" s="13"/>
      <c r="D513" s="185" t="s">
        <v>137</v>
      </c>
      <c r="E513" s="188" t="s">
        <v>3</v>
      </c>
      <c r="F513" s="189" t="s">
        <v>1023</v>
      </c>
      <c r="G513" s="13"/>
      <c r="H513" s="190">
        <v>2</v>
      </c>
      <c r="I513" s="191"/>
      <c r="J513" s="13"/>
      <c r="K513" s="13"/>
      <c r="L513" s="187"/>
      <c r="M513" s="192"/>
      <c r="N513" s="193"/>
      <c r="O513" s="193"/>
      <c r="P513" s="193"/>
      <c r="Q513" s="193"/>
      <c r="R513" s="193"/>
      <c r="S513" s="193"/>
      <c r="T513" s="194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188" t="s">
        <v>137</v>
      </c>
      <c r="AU513" s="188" t="s">
        <v>81</v>
      </c>
      <c r="AV513" s="13" t="s">
        <v>78</v>
      </c>
      <c r="AW513" s="13" t="s">
        <v>31</v>
      </c>
      <c r="AX513" s="13" t="s">
        <v>69</v>
      </c>
      <c r="AY513" s="188" t="s">
        <v>124</v>
      </c>
    </row>
    <row r="514" s="14" customFormat="1">
      <c r="A514" s="14"/>
      <c r="B514" s="195"/>
      <c r="C514" s="14"/>
      <c r="D514" s="185" t="s">
        <v>137</v>
      </c>
      <c r="E514" s="196" t="s">
        <v>3</v>
      </c>
      <c r="F514" s="197" t="s">
        <v>156</v>
      </c>
      <c r="G514" s="14"/>
      <c r="H514" s="198">
        <v>9</v>
      </c>
      <c r="I514" s="199"/>
      <c r="J514" s="14"/>
      <c r="K514" s="14"/>
      <c r="L514" s="195"/>
      <c r="M514" s="200"/>
      <c r="N514" s="201"/>
      <c r="O514" s="201"/>
      <c r="P514" s="201"/>
      <c r="Q514" s="201"/>
      <c r="R514" s="201"/>
      <c r="S514" s="201"/>
      <c r="T514" s="202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196" t="s">
        <v>137</v>
      </c>
      <c r="AU514" s="196" t="s">
        <v>81</v>
      </c>
      <c r="AV514" s="14" t="s">
        <v>149</v>
      </c>
      <c r="AW514" s="14" t="s">
        <v>31</v>
      </c>
      <c r="AX514" s="14" t="s">
        <v>74</v>
      </c>
      <c r="AY514" s="196" t="s">
        <v>124</v>
      </c>
    </row>
    <row r="515" s="2" customFormat="1" ht="24.15" customHeight="1">
      <c r="A515" s="39"/>
      <c r="B515" s="166"/>
      <c r="C515" s="215" t="s">
        <v>1024</v>
      </c>
      <c r="D515" s="215" t="s">
        <v>427</v>
      </c>
      <c r="E515" s="216" t="s">
        <v>1025</v>
      </c>
      <c r="F515" s="217" t="s">
        <v>1026</v>
      </c>
      <c r="G515" s="218" t="s">
        <v>180</v>
      </c>
      <c r="H515" s="219">
        <v>9</v>
      </c>
      <c r="I515" s="220"/>
      <c r="J515" s="221">
        <f>ROUND(I515*H515,2)</f>
        <v>0</v>
      </c>
      <c r="K515" s="217" t="s">
        <v>130</v>
      </c>
      <c r="L515" s="222"/>
      <c r="M515" s="223" t="s">
        <v>3</v>
      </c>
      <c r="N515" s="224" t="s">
        <v>40</v>
      </c>
      <c r="O515" s="73"/>
      <c r="P515" s="176">
        <f>O515*H515</f>
        <v>0</v>
      </c>
      <c r="Q515" s="176">
        <v>0.035499999999999997</v>
      </c>
      <c r="R515" s="176">
        <f>Q515*H515</f>
        <v>0.31949999999999995</v>
      </c>
      <c r="S515" s="176">
        <v>0</v>
      </c>
      <c r="T515" s="177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178" t="s">
        <v>430</v>
      </c>
      <c r="AT515" s="178" t="s">
        <v>427</v>
      </c>
      <c r="AU515" s="178" t="s">
        <v>81</v>
      </c>
      <c r="AY515" s="20" t="s">
        <v>124</v>
      </c>
      <c r="BE515" s="179">
        <f>IF(N515="základní",J515,0)</f>
        <v>0</v>
      </c>
      <c r="BF515" s="179">
        <f>IF(N515="snížená",J515,0)</f>
        <v>0</v>
      </c>
      <c r="BG515" s="179">
        <f>IF(N515="zákl. přenesená",J515,0)</f>
        <v>0</v>
      </c>
      <c r="BH515" s="179">
        <f>IF(N515="sníž. přenesená",J515,0)</f>
        <v>0</v>
      </c>
      <c r="BI515" s="179">
        <f>IF(N515="nulová",J515,0)</f>
        <v>0</v>
      </c>
      <c r="BJ515" s="20" t="s">
        <v>74</v>
      </c>
      <c r="BK515" s="179">
        <f>ROUND(I515*H515,2)</f>
        <v>0</v>
      </c>
      <c r="BL515" s="20" t="s">
        <v>131</v>
      </c>
      <c r="BM515" s="178" t="s">
        <v>1027</v>
      </c>
    </row>
    <row r="516" s="2" customFormat="1" ht="24.15" customHeight="1">
      <c r="A516" s="39"/>
      <c r="B516" s="166"/>
      <c r="C516" s="215" t="s">
        <v>1028</v>
      </c>
      <c r="D516" s="215" t="s">
        <v>427</v>
      </c>
      <c r="E516" s="216" t="s">
        <v>1029</v>
      </c>
      <c r="F516" s="217" t="s">
        <v>1030</v>
      </c>
      <c r="G516" s="218" t="s">
        <v>180</v>
      </c>
      <c r="H516" s="219">
        <v>9</v>
      </c>
      <c r="I516" s="220"/>
      <c r="J516" s="221">
        <f>ROUND(I516*H516,2)</f>
        <v>0</v>
      </c>
      <c r="K516" s="217" t="s">
        <v>130</v>
      </c>
      <c r="L516" s="222"/>
      <c r="M516" s="223" t="s">
        <v>3</v>
      </c>
      <c r="N516" s="224" t="s">
        <v>40</v>
      </c>
      <c r="O516" s="73"/>
      <c r="P516" s="176">
        <f>O516*H516</f>
        <v>0</v>
      </c>
      <c r="Q516" s="176">
        <v>0.0058999999999999999</v>
      </c>
      <c r="R516" s="176">
        <f>Q516*H516</f>
        <v>0.053100000000000001</v>
      </c>
      <c r="S516" s="176">
        <v>0</v>
      </c>
      <c r="T516" s="177">
        <f>S516*H516</f>
        <v>0</v>
      </c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R516" s="178" t="s">
        <v>430</v>
      </c>
      <c r="AT516" s="178" t="s">
        <v>427</v>
      </c>
      <c r="AU516" s="178" t="s">
        <v>81</v>
      </c>
      <c r="AY516" s="20" t="s">
        <v>124</v>
      </c>
      <c r="BE516" s="179">
        <f>IF(N516="základní",J516,0)</f>
        <v>0</v>
      </c>
      <c r="BF516" s="179">
        <f>IF(N516="snížená",J516,0)</f>
        <v>0</v>
      </c>
      <c r="BG516" s="179">
        <f>IF(N516="zákl. přenesená",J516,0)</f>
        <v>0</v>
      </c>
      <c r="BH516" s="179">
        <f>IF(N516="sníž. přenesená",J516,0)</f>
        <v>0</v>
      </c>
      <c r="BI516" s="179">
        <f>IF(N516="nulová",J516,0)</f>
        <v>0</v>
      </c>
      <c r="BJ516" s="20" t="s">
        <v>74</v>
      </c>
      <c r="BK516" s="179">
        <f>ROUND(I516*H516,2)</f>
        <v>0</v>
      </c>
      <c r="BL516" s="20" t="s">
        <v>131</v>
      </c>
      <c r="BM516" s="178" t="s">
        <v>1031</v>
      </c>
    </row>
    <row r="517" s="2" customFormat="1" ht="24.15" customHeight="1">
      <c r="A517" s="39"/>
      <c r="B517" s="166"/>
      <c r="C517" s="215" t="s">
        <v>1032</v>
      </c>
      <c r="D517" s="215" t="s">
        <v>427</v>
      </c>
      <c r="E517" s="216" t="s">
        <v>1033</v>
      </c>
      <c r="F517" s="217" t="s">
        <v>1034</v>
      </c>
      <c r="G517" s="218" t="s">
        <v>994</v>
      </c>
      <c r="H517" s="219">
        <v>9</v>
      </c>
      <c r="I517" s="220"/>
      <c r="J517" s="221">
        <f>ROUND(I517*H517,2)</f>
        <v>0</v>
      </c>
      <c r="K517" s="217" t="s">
        <v>130</v>
      </c>
      <c r="L517" s="222"/>
      <c r="M517" s="223" t="s">
        <v>3</v>
      </c>
      <c r="N517" s="224" t="s">
        <v>40</v>
      </c>
      <c r="O517" s="73"/>
      <c r="P517" s="176">
        <f>O517*H517</f>
        <v>0</v>
      </c>
      <c r="Q517" s="176">
        <v>0.00029999999999999997</v>
      </c>
      <c r="R517" s="176">
        <f>Q517*H517</f>
        <v>0.0026999999999999997</v>
      </c>
      <c r="S517" s="176">
        <v>0</v>
      </c>
      <c r="T517" s="177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178" t="s">
        <v>430</v>
      </c>
      <c r="AT517" s="178" t="s">
        <v>427</v>
      </c>
      <c r="AU517" s="178" t="s">
        <v>81</v>
      </c>
      <c r="AY517" s="20" t="s">
        <v>124</v>
      </c>
      <c r="BE517" s="179">
        <f>IF(N517="základní",J517,0)</f>
        <v>0</v>
      </c>
      <c r="BF517" s="179">
        <f>IF(N517="snížená",J517,0)</f>
        <v>0</v>
      </c>
      <c r="BG517" s="179">
        <f>IF(N517="zákl. přenesená",J517,0)</f>
        <v>0</v>
      </c>
      <c r="BH517" s="179">
        <f>IF(N517="sníž. přenesená",J517,0)</f>
        <v>0</v>
      </c>
      <c r="BI517" s="179">
        <f>IF(N517="nulová",J517,0)</f>
        <v>0</v>
      </c>
      <c r="BJ517" s="20" t="s">
        <v>74</v>
      </c>
      <c r="BK517" s="179">
        <f>ROUND(I517*H517,2)</f>
        <v>0</v>
      </c>
      <c r="BL517" s="20" t="s">
        <v>131</v>
      </c>
      <c r="BM517" s="178" t="s">
        <v>1035</v>
      </c>
    </row>
    <row r="518" s="2" customFormat="1" ht="21.75" customHeight="1">
      <c r="A518" s="39"/>
      <c r="B518" s="166"/>
      <c r="C518" s="215" t="s">
        <v>1036</v>
      </c>
      <c r="D518" s="215" t="s">
        <v>427</v>
      </c>
      <c r="E518" s="216" t="s">
        <v>1037</v>
      </c>
      <c r="F518" s="217" t="s">
        <v>1038</v>
      </c>
      <c r="G518" s="218" t="s">
        <v>180</v>
      </c>
      <c r="H518" s="219">
        <v>9</v>
      </c>
      <c r="I518" s="220"/>
      <c r="J518" s="221">
        <f>ROUND(I518*H518,2)</f>
        <v>0</v>
      </c>
      <c r="K518" s="217" t="s">
        <v>130</v>
      </c>
      <c r="L518" s="222"/>
      <c r="M518" s="223" t="s">
        <v>3</v>
      </c>
      <c r="N518" s="224" t="s">
        <v>40</v>
      </c>
      <c r="O518" s="73"/>
      <c r="P518" s="176">
        <f>O518*H518</f>
        <v>0</v>
      </c>
      <c r="Q518" s="176">
        <v>0.00081999999999999998</v>
      </c>
      <c r="R518" s="176">
        <f>Q518*H518</f>
        <v>0.0073799999999999994</v>
      </c>
      <c r="S518" s="176">
        <v>0</v>
      </c>
      <c r="T518" s="177">
        <f>S518*H518</f>
        <v>0</v>
      </c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R518" s="178" t="s">
        <v>430</v>
      </c>
      <c r="AT518" s="178" t="s">
        <v>427</v>
      </c>
      <c r="AU518" s="178" t="s">
        <v>81</v>
      </c>
      <c r="AY518" s="20" t="s">
        <v>124</v>
      </c>
      <c r="BE518" s="179">
        <f>IF(N518="základní",J518,0)</f>
        <v>0</v>
      </c>
      <c r="BF518" s="179">
        <f>IF(N518="snížená",J518,0)</f>
        <v>0</v>
      </c>
      <c r="BG518" s="179">
        <f>IF(N518="zákl. přenesená",J518,0)</f>
        <v>0</v>
      </c>
      <c r="BH518" s="179">
        <f>IF(N518="sníž. přenesená",J518,0)</f>
        <v>0</v>
      </c>
      <c r="BI518" s="179">
        <f>IF(N518="nulová",J518,0)</f>
        <v>0</v>
      </c>
      <c r="BJ518" s="20" t="s">
        <v>74</v>
      </c>
      <c r="BK518" s="179">
        <f>ROUND(I518*H518,2)</f>
        <v>0</v>
      </c>
      <c r="BL518" s="20" t="s">
        <v>131</v>
      </c>
      <c r="BM518" s="178" t="s">
        <v>1039</v>
      </c>
    </row>
    <row r="519" s="2" customFormat="1" ht="62.7" customHeight="1">
      <c r="A519" s="39"/>
      <c r="B519" s="166"/>
      <c r="C519" s="167" t="s">
        <v>1040</v>
      </c>
      <c r="D519" s="167" t="s">
        <v>127</v>
      </c>
      <c r="E519" s="168" t="s">
        <v>1041</v>
      </c>
      <c r="F519" s="169" t="s">
        <v>1042</v>
      </c>
      <c r="G519" s="170" t="s">
        <v>180</v>
      </c>
      <c r="H519" s="171">
        <v>1</v>
      </c>
      <c r="I519" s="172"/>
      <c r="J519" s="173">
        <f>ROUND(I519*H519,2)</f>
        <v>0</v>
      </c>
      <c r="K519" s="169" t="s">
        <v>130</v>
      </c>
      <c r="L519" s="40"/>
      <c r="M519" s="174" t="s">
        <v>3</v>
      </c>
      <c r="N519" s="175" t="s">
        <v>40</v>
      </c>
      <c r="O519" s="73"/>
      <c r="P519" s="176">
        <f>O519*H519</f>
        <v>0</v>
      </c>
      <c r="Q519" s="176">
        <v>0.00025000000000000001</v>
      </c>
      <c r="R519" s="176">
        <f>Q519*H519</f>
        <v>0.00025000000000000001</v>
      </c>
      <c r="S519" s="176">
        <v>0</v>
      </c>
      <c r="T519" s="177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178" t="s">
        <v>131</v>
      </c>
      <c r="AT519" s="178" t="s">
        <v>127</v>
      </c>
      <c r="AU519" s="178" t="s">
        <v>81</v>
      </c>
      <c r="AY519" s="20" t="s">
        <v>124</v>
      </c>
      <c r="BE519" s="179">
        <f>IF(N519="základní",J519,0)</f>
        <v>0</v>
      </c>
      <c r="BF519" s="179">
        <f>IF(N519="snížená",J519,0)</f>
        <v>0</v>
      </c>
      <c r="BG519" s="179">
        <f>IF(N519="zákl. přenesená",J519,0)</f>
        <v>0</v>
      </c>
      <c r="BH519" s="179">
        <f>IF(N519="sníž. přenesená",J519,0)</f>
        <v>0</v>
      </c>
      <c r="BI519" s="179">
        <f>IF(N519="nulová",J519,0)</f>
        <v>0</v>
      </c>
      <c r="BJ519" s="20" t="s">
        <v>74</v>
      </c>
      <c r="BK519" s="179">
        <f>ROUND(I519*H519,2)</f>
        <v>0</v>
      </c>
      <c r="BL519" s="20" t="s">
        <v>131</v>
      </c>
      <c r="BM519" s="178" t="s">
        <v>1043</v>
      </c>
    </row>
    <row r="520" s="2" customFormat="1">
      <c r="A520" s="39"/>
      <c r="B520" s="40"/>
      <c r="C520" s="39"/>
      <c r="D520" s="180" t="s">
        <v>133</v>
      </c>
      <c r="E520" s="39"/>
      <c r="F520" s="181" t="s">
        <v>1044</v>
      </c>
      <c r="G520" s="39"/>
      <c r="H520" s="39"/>
      <c r="I520" s="182"/>
      <c r="J520" s="39"/>
      <c r="K520" s="39"/>
      <c r="L520" s="40"/>
      <c r="M520" s="183"/>
      <c r="N520" s="184"/>
      <c r="O520" s="73"/>
      <c r="P520" s="73"/>
      <c r="Q520" s="73"/>
      <c r="R520" s="73"/>
      <c r="S520" s="73"/>
      <c r="T520" s="74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T520" s="20" t="s">
        <v>133</v>
      </c>
      <c r="AU520" s="20" t="s">
        <v>81</v>
      </c>
    </row>
    <row r="521" s="13" customFormat="1">
      <c r="A521" s="13"/>
      <c r="B521" s="187"/>
      <c r="C521" s="13"/>
      <c r="D521" s="185" t="s">
        <v>137</v>
      </c>
      <c r="E521" s="188" t="s">
        <v>3</v>
      </c>
      <c r="F521" s="189" t="s">
        <v>1045</v>
      </c>
      <c r="G521" s="13"/>
      <c r="H521" s="190">
        <v>1</v>
      </c>
      <c r="I521" s="191"/>
      <c r="J521" s="13"/>
      <c r="K521" s="13"/>
      <c r="L521" s="187"/>
      <c r="M521" s="192"/>
      <c r="N521" s="193"/>
      <c r="O521" s="193"/>
      <c r="P521" s="193"/>
      <c r="Q521" s="193"/>
      <c r="R521" s="193"/>
      <c r="S521" s="193"/>
      <c r="T521" s="194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188" t="s">
        <v>137</v>
      </c>
      <c r="AU521" s="188" t="s">
        <v>81</v>
      </c>
      <c r="AV521" s="13" t="s">
        <v>78</v>
      </c>
      <c r="AW521" s="13" t="s">
        <v>31</v>
      </c>
      <c r="AX521" s="13" t="s">
        <v>74</v>
      </c>
      <c r="AY521" s="188" t="s">
        <v>124</v>
      </c>
    </row>
    <row r="522" s="2" customFormat="1" ht="24.15" customHeight="1">
      <c r="A522" s="39"/>
      <c r="B522" s="166"/>
      <c r="C522" s="215" t="s">
        <v>1046</v>
      </c>
      <c r="D522" s="215" t="s">
        <v>427</v>
      </c>
      <c r="E522" s="216" t="s">
        <v>1047</v>
      </c>
      <c r="F522" s="217" t="s">
        <v>1048</v>
      </c>
      <c r="G522" s="218" t="s">
        <v>180</v>
      </c>
      <c r="H522" s="219">
        <v>1</v>
      </c>
      <c r="I522" s="220"/>
      <c r="J522" s="221">
        <f>ROUND(I522*H522,2)</f>
        <v>0</v>
      </c>
      <c r="K522" s="217" t="s">
        <v>130</v>
      </c>
      <c r="L522" s="222"/>
      <c r="M522" s="223" t="s">
        <v>3</v>
      </c>
      <c r="N522" s="224" t="s">
        <v>40</v>
      </c>
      <c r="O522" s="73"/>
      <c r="P522" s="176">
        <f>O522*H522</f>
        <v>0</v>
      </c>
      <c r="Q522" s="176">
        <v>0.043999999999999997</v>
      </c>
      <c r="R522" s="176">
        <f>Q522*H522</f>
        <v>0.043999999999999997</v>
      </c>
      <c r="S522" s="176">
        <v>0</v>
      </c>
      <c r="T522" s="177">
        <f>S522*H522</f>
        <v>0</v>
      </c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R522" s="178" t="s">
        <v>430</v>
      </c>
      <c r="AT522" s="178" t="s">
        <v>427</v>
      </c>
      <c r="AU522" s="178" t="s">
        <v>81</v>
      </c>
      <c r="AY522" s="20" t="s">
        <v>124</v>
      </c>
      <c r="BE522" s="179">
        <f>IF(N522="základní",J522,0)</f>
        <v>0</v>
      </c>
      <c r="BF522" s="179">
        <f>IF(N522="snížená",J522,0)</f>
        <v>0</v>
      </c>
      <c r="BG522" s="179">
        <f>IF(N522="zákl. přenesená",J522,0)</f>
        <v>0</v>
      </c>
      <c r="BH522" s="179">
        <f>IF(N522="sníž. přenesená",J522,0)</f>
        <v>0</v>
      </c>
      <c r="BI522" s="179">
        <f>IF(N522="nulová",J522,0)</f>
        <v>0</v>
      </c>
      <c r="BJ522" s="20" t="s">
        <v>74</v>
      </c>
      <c r="BK522" s="179">
        <f>ROUND(I522*H522,2)</f>
        <v>0</v>
      </c>
      <c r="BL522" s="20" t="s">
        <v>131</v>
      </c>
      <c r="BM522" s="178" t="s">
        <v>1049</v>
      </c>
    </row>
    <row r="523" s="2" customFormat="1" ht="24.15" customHeight="1">
      <c r="A523" s="39"/>
      <c r="B523" s="166"/>
      <c r="C523" s="215" t="s">
        <v>1050</v>
      </c>
      <c r="D523" s="215" t="s">
        <v>427</v>
      </c>
      <c r="E523" s="216" t="s">
        <v>1051</v>
      </c>
      <c r="F523" s="217" t="s">
        <v>1052</v>
      </c>
      <c r="G523" s="218" t="s">
        <v>180</v>
      </c>
      <c r="H523" s="219">
        <v>1</v>
      </c>
      <c r="I523" s="220"/>
      <c r="J523" s="221">
        <f>ROUND(I523*H523,2)</f>
        <v>0</v>
      </c>
      <c r="K523" s="217" t="s">
        <v>130</v>
      </c>
      <c r="L523" s="222"/>
      <c r="M523" s="223" t="s">
        <v>3</v>
      </c>
      <c r="N523" s="224" t="s">
        <v>40</v>
      </c>
      <c r="O523" s="73"/>
      <c r="P523" s="176">
        <f>O523*H523</f>
        <v>0</v>
      </c>
      <c r="Q523" s="176">
        <v>0.0054999999999999997</v>
      </c>
      <c r="R523" s="176">
        <f>Q523*H523</f>
        <v>0.0054999999999999997</v>
      </c>
      <c r="S523" s="176">
        <v>0</v>
      </c>
      <c r="T523" s="177">
        <f>S523*H523</f>
        <v>0</v>
      </c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R523" s="178" t="s">
        <v>430</v>
      </c>
      <c r="AT523" s="178" t="s">
        <v>427</v>
      </c>
      <c r="AU523" s="178" t="s">
        <v>81</v>
      </c>
      <c r="AY523" s="20" t="s">
        <v>124</v>
      </c>
      <c r="BE523" s="179">
        <f>IF(N523="základní",J523,0)</f>
        <v>0</v>
      </c>
      <c r="BF523" s="179">
        <f>IF(N523="snížená",J523,0)</f>
        <v>0</v>
      </c>
      <c r="BG523" s="179">
        <f>IF(N523="zákl. přenesená",J523,0)</f>
        <v>0</v>
      </c>
      <c r="BH523" s="179">
        <f>IF(N523="sníž. přenesená",J523,0)</f>
        <v>0</v>
      </c>
      <c r="BI523" s="179">
        <f>IF(N523="nulová",J523,0)</f>
        <v>0</v>
      </c>
      <c r="BJ523" s="20" t="s">
        <v>74</v>
      </c>
      <c r="BK523" s="179">
        <f>ROUND(I523*H523,2)</f>
        <v>0</v>
      </c>
      <c r="BL523" s="20" t="s">
        <v>131</v>
      </c>
      <c r="BM523" s="178" t="s">
        <v>1053</v>
      </c>
    </row>
    <row r="524" s="2" customFormat="1" ht="24.15" customHeight="1">
      <c r="A524" s="39"/>
      <c r="B524" s="166"/>
      <c r="C524" s="215" t="s">
        <v>1054</v>
      </c>
      <c r="D524" s="215" t="s">
        <v>427</v>
      </c>
      <c r="E524" s="216" t="s">
        <v>1055</v>
      </c>
      <c r="F524" s="217" t="s">
        <v>1056</v>
      </c>
      <c r="G524" s="218" t="s">
        <v>994</v>
      </c>
      <c r="H524" s="219">
        <v>1</v>
      </c>
      <c r="I524" s="220"/>
      <c r="J524" s="221">
        <f>ROUND(I524*H524,2)</f>
        <v>0</v>
      </c>
      <c r="K524" s="217" t="s">
        <v>130</v>
      </c>
      <c r="L524" s="222"/>
      <c r="M524" s="223" t="s">
        <v>3</v>
      </c>
      <c r="N524" s="224" t="s">
        <v>40</v>
      </c>
      <c r="O524" s="73"/>
      <c r="P524" s="176">
        <f>O524*H524</f>
        <v>0</v>
      </c>
      <c r="Q524" s="176">
        <v>0.00029999999999999997</v>
      </c>
      <c r="R524" s="176">
        <f>Q524*H524</f>
        <v>0.00029999999999999997</v>
      </c>
      <c r="S524" s="176">
        <v>0</v>
      </c>
      <c r="T524" s="177">
        <f>S524*H524</f>
        <v>0</v>
      </c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R524" s="178" t="s">
        <v>430</v>
      </c>
      <c r="AT524" s="178" t="s">
        <v>427</v>
      </c>
      <c r="AU524" s="178" t="s">
        <v>81</v>
      </c>
      <c r="AY524" s="20" t="s">
        <v>124</v>
      </c>
      <c r="BE524" s="179">
        <f>IF(N524="základní",J524,0)</f>
        <v>0</v>
      </c>
      <c r="BF524" s="179">
        <f>IF(N524="snížená",J524,0)</f>
        <v>0</v>
      </c>
      <c r="BG524" s="179">
        <f>IF(N524="zákl. přenesená",J524,0)</f>
        <v>0</v>
      </c>
      <c r="BH524" s="179">
        <f>IF(N524="sníž. přenesená",J524,0)</f>
        <v>0</v>
      </c>
      <c r="BI524" s="179">
        <f>IF(N524="nulová",J524,0)</f>
        <v>0</v>
      </c>
      <c r="BJ524" s="20" t="s">
        <v>74</v>
      </c>
      <c r="BK524" s="179">
        <f>ROUND(I524*H524,2)</f>
        <v>0</v>
      </c>
      <c r="BL524" s="20" t="s">
        <v>131</v>
      </c>
      <c r="BM524" s="178" t="s">
        <v>1057</v>
      </c>
    </row>
    <row r="525" s="2" customFormat="1" ht="21.75" customHeight="1">
      <c r="A525" s="39"/>
      <c r="B525" s="166"/>
      <c r="C525" s="215" t="s">
        <v>1058</v>
      </c>
      <c r="D525" s="215" t="s">
        <v>427</v>
      </c>
      <c r="E525" s="216" t="s">
        <v>1059</v>
      </c>
      <c r="F525" s="217" t="s">
        <v>1060</v>
      </c>
      <c r="G525" s="218" t="s">
        <v>180</v>
      </c>
      <c r="H525" s="219">
        <v>1</v>
      </c>
      <c r="I525" s="220"/>
      <c r="J525" s="221">
        <f>ROUND(I525*H525,2)</f>
        <v>0</v>
      </c>
      <c r="K525" s="217" t="s">
        <v>130</v>
      </c>
      <c r="L525" s="222"/>
      <c r="M525" s="223" t="s">
        <v>3</v>
      </c>
      <c r="N525" s="224" t="s">
        <v>40</v>
      </c>
      <c r="O525" s="73"/>
      <c r="P525" s="176">
        <f>O525*H525</f>
        <v>0</v>
      </c>
      <c r="Q525" s="176">
        <v>0.00085999999999999998</v>
      </c>
      <c r="R525" s="176">
        <f>Q525*H525</f>
        <v>0.00085999999999999998</v>
      </c>
      <c r="S525" s="176">
        <v>0</v>
      </c>
      <c r="T525" s="177">
        <f>S525*H525</f>
        <v>0</v>
      </c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R525" s="178" t="s">
        <v>430</v>
      </c>
      <c r="AT525" s="178" t="s">
        <v>427</v>
      </c>
      <c r="AU525" s="178" t="s">
        <v>81</v>
      </c>
      <c r="AY525" s="20" t="s">
        <v>124</v>
      </c>
      <c r="BE525" s="179">
        <f>IF(N525="základní",J525,0)</f>
        <v>0</v>
      </c>
      <c r="BF525" s="179">
        <f>IF(N525="snížená",J525,0)</f>
        <v>0</v>
      </c>
      <c r="BG525" s="179">
        <f>IF(N525="zákl. přenesená",J525,0)</f>
        <v>0</v>
      </c>
      <c r="BH525" s="179">
        <f>IF(N525="sníž. přenesená",J525,0)</f>
        <v>0</v>
      </c>
      <c r="BI525" s="179">
        <f>IF(N525="nulová",J525,0)</f>
        <v>0</v>
      </c>
      <c r="BJ525" s="20" t="s">
        <v>74</v>
      </c>
      <c r="BK525" s="179">
        <f>ROUND(I525*H525,2)</f>
        <v>0</v>
      </c>
      <c r="BL525" s="20" t="s">
        <v>131</v>
      </c>
      <c r="BM525" s="178" t="s">
        <v>1061</v>
      </c>
    </row>
    <row r="526" s="2" customFormat="1" ht="62.7" customHeight="1">
      <c r="A526" s="39"/>
      <c r="B526" s="166"/>
      <c r="C526" s="167" t="s">
        <v>1062</v>
      </c>
      <c r="D526" s="167" t="s">
        <v>127</v>
      </c>
      <c r="E526" s="168" t="s">
        <v>1041</v>
      </c>
      <c r="F526" s="169" t="s">
        <v>1042</v>
      </c>
      <c r="G526" s="170" t="s">
        <v>180</v>
      </c>
      <c r="H526" s="171">
        <v>1</v>
      </c>
      <c r="I526" s="172"/>
      <c r="J526" s="173">
        <f>ROUND(I526*H526,2)</f>
        <v>0</v>
      </c>
      <c r="K526" s="169" t="s">
        <v>130</v>
      </c>
      <c r="L526" s="40"/>
      <c r="M526" s="174" t="s">
        <v>3</v>
      </c>
      <c r="N526" s="175" t="s">
        <v>40</v>
      </c>
      <c r="O526" s="73"/>
      <c r="P526" s="176">
        <f>O526*H526</f>
        <v>0</v>
      </c>
      <c r="Q526" s="176">
        <v>0.00025000000000000001</v>
      </c>
      <c r="R526" s="176">
        <f>Q526*H526</f>
        <v>0.00025000000000000001</v>
      </c>
      <c r="S526" s="176">
        <v>0</v>
      </c>
      <c r="T526" s="177">
        <f>S526*H526</f>
        <v>0</v>
      </c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R526" s="178" t="s">
        <v>131</v>
      </c>
      <c r="AT526" s="178" t="s">
        <v>127</v>
      </c>
      <c r="AU526" s="178" t="s">
        <v>81</v>
      </c>
      <c r="AY526" s="20" t="s">
        <v>124</v>
      </c>
      <c r="BE526" s="179">
        <f>IF(N526="základní",J526,0)</f>
        <v>0</v>
      </c>
      <c r="BF526" s="179">
        <f>IF(N526="snížená",J526,0)</f>
        <v>0</v>
      </c>
      <c r="BG526" s="179">
        <f>IF(N526="zákl. přenesená",J526,0)</f>
        <v>0</v>
      </c>
      <c r="BH526" s="179">
        <f>IF(N526="sníž. přenesená",J526,0)</f>
        <v>0</v>
      </c>
      <c r="BI526" s="179">
        <f>IF(N526="nulová",J526,0)</f>
        <v>0</v>
      </c>
      <c r="BJ526" s="20" t="s">
        <v>74</v>
      </c>
      <c r="BK526" s="179">
        <f>ROUND(I526*H526,2)</f>
        <v>0</v>
      </c>
      <c r="BL526" s="20" t="s">
        <v>131</v>
      </c>
      <c r="BM526" s="178" t="s">
        <v>1063</v>
      </c>
    </row>
    <row r="527" s="2" customFormat="1">
      <c r="A527" s="39"/>
      <c r="B527" s="40"/>
      <c r="C527" s="39"/>
      <c r="D527" s="180" t="s">
        <v>133</v>
      </c>
      <c r="E527" s="39"/>
      <c r="F527" s="181" t="s">
        <v>1044</v>
      </c>
      <c r="G527" s="39"/>
      <c r="H527" s="39"/>
      <c r="I527" s="182"/>
      <c r="J527" s="39"/>
      <c r="K527" s="39"/>
      <c r="L527" s="40"/>
      <c r="M527" s="183"/>
      <c r="N527" s="184"/>
      <c r="O527" s="73"/>
      <c r="P527" s="73"/>
      <c r="Q527" s="73"/>
      <c r="R527" s="73"/>
      <c r="S527" s="73"/>
      <c r="T527" s="74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T527" s="20" t="s">
        <v>133</v>
      </c>
      <c r="AU527" s="20" t="s">
        <v>81</v>
      </c>
    </row>
    <row r="528" s="13" customFormat="1">
      <c r="A528" s="13"/>
      <c r="B528" s="187"/>
      <c r="C528" s="13"/>
      <c r="D528" s="185" t="s">
        <v>137</v>
      </c>
      <c r="E528" s="188" t="s">
        <v>3</v>
      </c>
      <c r="F528" s="189" t="s">
        <v>1064</v>
      </c>
      <c r="G528" s="13"/>
      <c r="H528" s="190">
        <v>1</v>
      </c>
      <c r="I528" s="191"/>
      <c r="J528" s="13"/>
      <c r="K528" s="13"/>
      <c r="L528" s="187"/>
      <c r="M528" s="192"/>
      <c r="N528" s="193"/>
      <c r="O528" s="193"/>
      <c r="P528" s="193"/>
      <c r="Q528" s="193"/>
      <c r="R528" s="193"/>
      <c r="S528" s="193"/>
      <c r="T528" s="194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188" t="s">
        <v>137</v>
      </c>
      <c r="AU528" s="188" t="s">
        <v>81</v>
      </c>
      <c r="AV528" s="13" t="s">
        <v>78</v>
      </c>
      <c r="AW528" s="13" t="s">
        <v>31</v>
      </c>
      <c r="AX528" s="13" t="s">
        <v>74</v>
      </c>
      <c r="AY528" s="188" t="s">
        <v>124</v>
      </c>
    </row>
    <row r="529" s="2" customFormat="1" ht="24.15" customHeight="1">
      <c r="A529" s="39"/>
      <c r="B529" s="166"/>
      <c r="C529" s="215" t="s">
        <v>1065</v>
      </c>
      <c r="D529" s="215" t="s">
        <v>427</v>
      </c>
      <c r="E529" s="216" t="s">
        <v>1066</v>
      </c>
      <c r="F529" s="217" t="s">
        <v>1067</v>
      </c>
      <c r="G529" s="218" t="s">
        <v>180</v>
      </c>
      <c r="H529" s="219">
        <v>1</v>
      </c>
      <c r="I529" s="220"/>
      <c r="J529" s="221">
        <f>ROUND(I529*H529,2)</f>
        <v>0</v>
      </c>
      <c r="K529" s="217" t="s">
        <v>196</v>
      </c>
      <c r="L529" s="222"/>
      <c r="M529" s="223" t="s">
        <v>3</v>
      </c>
      <c r="N529" s="224" t="s">
        <v>40</v>
      </c>
      <c r="O529" s="73"/>
      <c r="P529" s="176">
        <f>O529*H529</f>
        <v>0</v>
      </c>
      <c r="Q529" s="176">
        <v>0.043999999999999997</v>
      </c>
      <c r="R529" s="176">
        <f>Q529*H529</f>
        <v>0.043999999999999997</v>
      </c>
      <c r="S529" s="176">
        <v>0</v>
      </c>
      <c r="T529" s="177">
        <f>S529*H529</f>
        <v>0</v>
      </c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R529" s="178" t="s">
        <v>430</v>
      </c>
      <c r="AT529" s="178" t="s">
        <v>427</v>
      </c>
      <c r="AU529" s="178" t="s">
        <v>81</v>
      </c>
      <c r="AY529" s="20" t="s">
        <v>124</v>
      </c>
      <c r="BE529" s="179">
        <f>IF(N529="základní",J529,0)</f>
        <v>0</v>
      </c>
      <c r="BF529" s="179">
        <f>IF(N529="snížená",J529,0)</f>
        <v>0</v>
      </c>
      <c r="BG529" s="179">
        <f>IF(N529="zákl. přenesená",J529,0)</f>
        <v>0</v>
      </c>
      <c r="BH529" s="179">
        <f>IF(N529="sníž. přenesená",J529,0)</f>
        <v>0</v>
      </c>
      <c r="BI529" s="179">
        <f>IF(N529="nulová",J529,0)</f>
        <v>0</v>
      </c>
      <c r="BJ529" s="20" t="s">
        <v>74</v>
      </c>
      <c r="BK529" s="179">
        <f>ROUND(I529*H529,2)</f>
        <v>0</v>
      </c>
      <c r="BL529" s="20" t="s">
        <v>131</v>
      </c>
      <c r="BM529" s="178" t="s">
        <v>1068</v>
      </c>
    </row>
    <row r="530" s="2" customFormat="1" ht="24.15" customHeight="1">
      <c r="A530" s="39"/>
      <c r="B530" s="166"/>
      <c r="C530" s="215" t="s">
        <v>1069</v>
      </c>
      <c r="D530" s="215" t="s">
        <v>427</v>
      </c>
      <c r="E530" s="216" t="s">
        <v>1051</v>
      </c>
      <c r="F530" s="217" t="s">
        <v>1052</v>
      </c>
      <c r="G530" s="218" t="s">
        <v>180</v>
      </c>
      <c r="H530" s="219">
        <v>1</v>
      </c>
      <c r="I530" s="220"/>
      <c r="J530" s="221">
        <f>ROUND(I530*H530,2)</f>
        <v>0</v>
      </c>
      <c r="K530" s="217" t="s">
        <v>130</v>
      </c>
      <c r="L530" s="222"/>
      <c r="M530" s="223" t="s">
        <v>3</v>
      </c>
      <c r="N530" s="224" t="s">
        <v>40</v>
      </c>
      <c r="O530" s="73"/>
      <c r="P530" s="176">
        <f>O530*H530</f>
        <v>0</v>
      </c>
      <c r="Q530" s="176">
        <v>0.0054999999999999997</v>
      </c>
      <c r="R530" s="176">
        <f>Q530*H530</f>
        <v>0.0054999999999999997</v>
      </c>
      <c r="S530" s="176">
        <v>0</v>
      </c>
      <c r="T530" s="177">
        <f>S530*H530</f>
        <v>0</v>
      </c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R530" s="178" t="s">
        <v>430</v>
      </c>
      <c r="AT530" s="178" t="s">
        <v>427</v>
      </c>
      <c r="AU530" s="178" t="s">
        <v>81</v>
      </c>
      <c r="AY530" s="20" t="s">
        <v>124</v>
      </c>
      <c r="BE530" s="179">
        <f>IF(N530="základní",J530,0)</f>
        <v>0</v>
      </c>
      <c r="BF530" s="179">
        <f>IF(N530="snížená",J530,0)</f>
        <v>0</v>
      </c>
      <c r="BG530" s="179">
        <f>IF(N530="zákl. přenesená",J530,0)</f>
        <v>0</v>
      </c>
      <c r="BH530" s="179">
        <f>IF(N530="sníž. přenesená",J530,0)</f>
        <v>0</v>
      </c>
      <c r="BI530" s="179">
        <f>IF(N530="nulová",J530,0)</f>
        <v>0</v>
      </c>
      <c r="BJ530" s="20" t="s">
        <v>74</v>
      </c>
      <c r="BK530" s="179">
        <f>ROUND(I530*H530,2)</f>
        <v>0</v>
      </c>
      <c r="BL530" s="20" t="s">
        <v>131</v>
      </c>
      <c r="BM530" s="178" t="s">
        <v>1070</v>
      </c>
    </row>
    <row r="531" s="2" customFormat="1" ht="24.15" customHeight="1">
      <c r="A531" s="39"/>
      <c r="B531" s="166"/>
      <c r="C531" s="215" t="s">
        <v>1071</v>
      </c>
      <c r="D531" s="215" t="s">
        <v>427</v>
      </c>
      <c r="E531" s="216" t="s">
        <v>1055</v>
      </c>
      <c r="F531" s="217" t="s">
        <v>1056</v>
      </c>
      <c r="G531" s="218" t="s">
        <v>994</v>
      </c>
      <c r="H531" s="219">
        <v>1</v>
      </c>
      <c r="I531" s="220"/>
      <c r="J531" s="221">
        <f>ROUND(I531*H531,2)</f>
        <v>0</v>
      </c>
      <c r="K531" s="217" t="s">
        <v>130</v>
      </c>
      <c r="L531" s="222"/>
      <c r="M531" s="223" t="s">
        <v>3</v>
      </c>
      <c r="N531" s="224" t="s">
        <v>40</v>
      </c>
      <c r="O531" s="73"/>
      <c r="P531" s="176">
        <f>O531*H531</f>
        <v>0</v>
      </c>
      <c r="Q531" s="176">
        <v>0.00029999999999999997</v>
      </c>
      <c r="R531" s="176">
        <f>Q531*H531</f>
        <v>0.00029999999999999997</v>
      </c>
      <c r="S531" s="176">
        <v>0</v>
      </c>
      <c r="T531" s="177">
        <f>S531*H531</f>
        <v>0</v>
      </c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R531" s="178" t="s">
        <v>430</v>
      </c>
      <c r="AT531" s="178" t="s">
        <v>427</v>
      </c>
      <c r="AU531" s="178" t="s">
        <v>81</v>
      </c>
      <c r="AY531" s="20" t="s">
        <v>124</v>
      </c>
      <c r="BE531" s="179">
        <f>IF(N531="základní",J531,0)</f>
        <v>0</v>
      </c>
      <c r="BF531" s="179">
        <f>IF(N531="snížená",J531,0)</f>
        <v>0</v>
      </c>
      <c r="BG531" s="179">
        <f>IF(N531="zákl. přenesená",J531,0)</f>
        <v>0</v>
      </c>
      <c r="BH531" s="179">
        <f>IF(N531="sníž. přenesená",J531,0)</f>
        <v>0</v>
      </c>
      <c r="BI531" s="179">
        <f>IF(N531="nulová",J531,0)</f>
        <v>0</v>
      </c>
      <c r="BJ531" s="20" t="s">
        <v>74</v>
      </c>
      <c r="BK531" s="179">
        <f>ROUND(I531*H531,2)</f>
        <v>0</v>
      </c>
      <c r="BL531" s="20" t="s">
        <v>131</v>
      </c>
      <c r="BM531" s="178" t="s">
        <v>1072</v>
      </c>
    </row>
    <row r="532" s="2" customFormat="1" ht="21.75" customHeight="1">
      <c r="A532" s="39"/>
      <c r="B532" s="166"/>
      <c r="C532" s="215" t="s">
        <v>1073</v>
      </c>
      <c r="D532" s="215" t="s">
        <v>427</v>
      </c>
      <c r="E532" s="216" t="s">
        <v>1059</v>
      </c>
      <c r="F532" s="217" t="s">
        <v>1060</v>
      </c>
      <c r="G532" s="218" t="s">
        <v>180</v>
      </c>
      <c r="H532" s="219">
        <v>1</v>
      </c>
      <c r="I532" s="220"/>
      <c r="J532" s="221">
        <f>ROUND(I532*H532,2)</f>
        <v>0</v>
      </c>
      <c r="K532" s="217" t="s">
        <v>130</v>
      </c>
      <c r="L532" s="222"/>
      <c r="M532" s="223" t="s">
        <v>3</v>
      </c>
      <c r="N532" s="224" t="s">
        <v>40</v>
      </c>
      <c r="O532" s="73"/>
      <c r="P532" s="176">
        <f>O532*H532</f>
        <v>0</v>
      </c>
      <c r="Q532" s="176">
        <v>0.00085999999999999998</v>
      </c>
      <c r="R532" s="176">
        <f>Q532*H532</f>
        <v>0.00085999999999999998</v>
      </c>
      <c r="S532" s="176">
        <v>0</v>
      </c>
      <c r="T532" s="177">
        <f>S532*H532</f>
        <v>0</v>
      </c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R532" s="178" t="s">
        <v>430</v>
      </c>
      <c r="AT532" s="178" t="s">
        <v>427</v>
      </c>
      <c r="AU532" s="178" t="s">
        <v>81</v>
      </c>
      <c r="AY532" s="20" t="s">
        <v>124</v>
      </c>
      <c r="BE532" s="179">
        <f>IF(N532="základní",J532,0)</f>
        <v>0</v>
      </c>
      <c r="BF532" s="179">
        <f>IF(N532="snížená",J532,0)</f>
        <v>0</v>
      </c>
      <c r="BG532" s="179">
        <f>IF(N532="zákl. přenesená",J532,0)</f>
        <v>0</v>
      </c>
      <c r="BH532" s="179">
        <f>IF(N532="sníž. přenesená",J532,0)</f>
        <v>0</v>
      </c>
      <c r="BI532" s="179">
        <f>IF(N532="nulová",J532,0)</f>
        <v>0</v>
      </c>
      <c r="BJ532" s="20" t="s">
        <v>74</v>
      </c>
      <c r="BK532" s="179">
        <f>ROUND(I532*H532,2)</f>
        <v>0</v>
      </c>
      <c r="BL532" s="20" t="s">
        <v>131</v>
      </c>
      <c r="BM532" s="178" t="s">
        <v>1074</v>
      </c>
    </row>
    <row r="533" s="2" customFormat="1" ht="21.75" customHeight="1">
      <c r="A533" s="39"/>
      <c r="B533" s="166"/>
      <c r="C533" s="167" t="s">
        <v>1075</v>
      </c>
      <c r="D533" s="167" t="s">
        <v>127</v>
      </c>
      <c r="E533" s="168" t="s">
        <v>1076</v>
      </c>
      <c r="F533" s="169" t="s">
        <v>1077</v>
      </c>
      <c r="G533" s="170" t="s">
        <v>300</v>
      </c>
      <c r="H533" s="171">
        <v>11</v>
      </c>
      <c r="I533" s="172"/>
      <c r="J533" s="173">
        <f>ROUND(I533*H533,2)</f>
        <v>0</v>
      </c>
      <c r="K533" s="169" t="s">
        <v>196</v>
      </c>
      <c r="L533" s="40"/>
      <c r="M533" s="174" t="s">
        <v>3</v>
      </c>
      <c r="N533" s="175" t="s">
        <v>40</v>
      </c>
      <c r="O533" s="73"/>
      <c r="P533" s="176">
        <f>O533*H533</f>
        <v>0</v>
      </c>
      <c r="Q533" s="176">
        <v>0</v>
      </c>
      <c r="R533" s="176">
        <f>Q533*H533</f>
        <v>0</v>
      </c>
      <c r="S533" s="176">
        <v>0</v>
      </c>
      <c r="T533" s="177">
        <f>S533*H533</f>
        <v>0</v>
      </c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R533" s="178" t="s">
        <v>131</v>
      </c>
      <c r="AT533" s="178" t="s">
        <v>127</v>
      </c>
      <c r="AU533" s="178" t="s">
        <v>81</v>
      </c>
      <c r="AY533" s="20" t="s">
        <v>124</v>
      </c>
      <c r="BE533" s="179">
        <f>IF(N533="základní",J533,0)</f>
        <v>0</v>
      </c>
      <c r="BF533" s="179">
        <f>IF(N533="snížená",J533,0)</f>
        <v>0</v>
      </c>
      <c r="BG533" s="179">
        <f>IF(N533="zákl. přenesená",J533,0)</f>
        <v>0</v>
      </c>
      <c r="BH533" s="179">
        <f>IF(N533="sníž. přenesená",J533,0)</f>
        <v>0</v>
      </c>
      <c r="BI533" s="179">
        <f>IF(N533="nulová",J533,0)</f>
        <v>0</v>
      </c>
      <c r="BJ533" s="20" t="s">
        <v>74</v>
      </c>
      <c r="BK533" s="179">
        <f>ROUND(I533*H533,2)</f>
        <v>0</v>
      </c>
      <c r="BL533" s="20" t="s">
        <v>131</v>
      </c>
      <c r="BM533" s="178" t="s">
        <v>1078</v>
      </c>
    </row>
    <row r="534" s="2" customFormat="1" ht="16.5" customHeight="1">
      <c r="A534" s="39"/>
      <c r="B534" s="166"/>
      <c r="C534" s="167" t="s">
        <v>967</v>
      </c>
      <c r="D534" s="167" t="s">
        <v>127</v>
      </c>
      <c r="E534" s="168" t="s">
        <v>1079</v>
      </c>
      <c r="F534" s="169" t="s">
        <v>1080</v>
      </c>
      <c r="G534" s="170" t="s">
        <v>300</v>
      </c>
      <c r="H534" s="171">
        <v>11</v>
      </c>
      <c r="I534" s="172"/>
      <c r="J534" s="173">
        <f>ROUND(I534*H534,2)</f>
        <v>0</v>
      </c>
      <c r="K534" s="169" t="s">
        <v>196</v>
      </c>
      <c r="L534" s="40"/>
      <c r="M534" s="174" t="s">
        <v>3</v>
      </c>
      <c r="N534" s="175" t="s">
        <v>40</v>
      </c>
      <c r="O534" s="73"/>
      <c r="P534" s="176">
        <f>O534*H534</f>
        <v>0</v>
      </c>
      <c r="Q534" s="176">
        <v>0</v>
      </c>
      <c r="R534" s="176">
        <f>Q534*H534</f>
        <v>0</v>
      </c>
      <c r="S534" s="176">
        <v>0</v>
      </c>
      <c r="T534" s="177">
        <f>S534*H534</f>
        <v>0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178" t="s">
        <v>131</v>
      </c>
      <c r="AT534" s="178" t="s">
        <v>127</v>
      </c>
      <c r="AU534" s="178" t="s">
        <v>81</v>
      </c>
      <c r="AY534" s="20" t="s">
        <v>124</v>
      </c>
      <c r="BE534" s="179">
        <f>IF(N534="základní",J534,0)</f>
        <v>0</v>
      </c>
      <c r="BF534" s="179">
        <f>IF(N534="snížená",J534,0)</f>
        <v>0</v>
      </c>
      <c r="BG534" s="179">
        <f>IF(N534="zákl. přenesená",J534,0)</f>
        <v>0</v>
      </c>
      <c r="BH534" s="179">
        <f>IF(N534="sníž. přenesená",J534,0)</f>
        <v>0</v>
      </c>
      <c r="BI534" s="179">
        <f>IF(N534="nulová",J534,0)</f>
        <v>0</v>
      </c>
      <c r="BJ534" s="20" t="s">
        <v>74</v>
      </c>
      <c r="BK534" s="179">
        <f>ROUND(I534*H534,2)</f>
        <v>0</v>
      </c>
      <c r="BL534" s="20" t="s">
        <v>131</v>
      </c>
      <c r="BM534" s="178" t="s">
        <v>1081</v>
      </c>
    </row>
    <row r="535" s="12" customFormat="1" ht="22.8" customHeight="1">
      <c r="A535" s="12"/>
      <c r="B535" s="153"/>
      <c r="C535" s="12"/>
      <c r="D535" s="154" t="s">
        <v>68</v>
      </c>
      <c r="E535" s="164" t="s">
        <v>1082</v>
      </c>
      <c r="F535" s="164" t="s">
        <v>1083</v>
      </c>
      <c r="G535" s="12"/>
      <c r="H535" s="12"/>
      <c r="I535" s="156"/>
      <c r="J535" s="165">
        <f>BK535</f>
        <v>0</v>
      </c>
      <c r="K535" s="12"/>
      <c r="L535" s="153"/>
      <c r="M535" s="158"/>
      <c r="N535" s="159"/>
      <c r="O535" s="159"/>
      <c r="P535" s="160">
        <f>SUM(P536:P562)</f>
        <v>0</v>
      </c>
      <c r="Q535" s="159"/>
      <c r="R535" s="160">
        <f>SUM(R536:R562)</f>
        <v>0.036360467800000004</v>
      </c>
      <c r="S535" s="159"/>
      <c r="T535" s="161">
        <f>SUM(T536:T562)</f>
        <v>0.0016640399999999999</v>
      </c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R535" s="154" t="s">
        <v>78</v>
      </c>
      <c r="AT535" s="162" t="s">
        <v>68</v>
      </c>
      <c r="AU535" s="162" t="s">
        <v>74</v>
      </c>
      <c r="AY535" s="154" t="s">
        <v>124</v>
      </c>
      <c r="BK535" s="163">
        <f>SUM(BK536:BK562)</f>
        <v>0</v>
      </c>
    </row>
    <row r="536" s="2" customFormat="1" ht="24.15" customHeight="1">
      <c r="A536" s="39"/>
      <c r="B536" s="166"/>
      <c r="C536" s="167" t="s">
        <v>1084</v>
      </c>
      <c r="D536" s="167" t="s">
        <v>127</v>
      </c>
      <c r="E536" s="168" t="s">
        <v>1085</v>
      </c>
      <c r="F536" s="169" t="s">
        <v>1086</v>
      </c>
      <c r="G536" s="170" t="s">
        <v>89</v>
      </c>
      <c r="H536" s="171">
        <v>72</v>
      </c>
      <c r="I536" s="172"/>
      <c r="J536" s="173">
        <f>ROUND(I536*H536,2)</f>
        <v>0</v>
      </c>
      <c r="K536" s="169" t="s">
        <v>130</v>
      </c>
      <c r="L536" s="40"/>
      <c r="M536" s="174" t="s">
        <v>3</v>
      </c>
      <c r="N536" s="175" t="s">
        <v>40</v>
      </c>
      <c r="O536" s="73"/>
      <c r="P536" s="176">
        <f>O536*H536</f>
        <v>0</v>
      </c>
      <c r="Q536" s="176">
        <v>0</v>
      </c>
      <c r="R536" s="176">
        <f>Q536*H536</f>
        <v>0</v>
      </c>
      <c r="S536" s="176">
        <v>0</v>
      </c>
      <c r="T536" s="177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178" t="s">
        <v>131</v>
      </c>
      <c r="AT536" s="178" t="s">
        <v>127</v>
      </c>
      <c r="AU536" s="178" t="s">
        <v>78</v>
      </c>
      <c r="AY536" s="20" t="s">
        <v>124</v>
      </c>
      <c r="BE536" s="179">
        <f>IF(N536="základní",J536,0)</f>
        <v>0</v>
      </c>
      <c r="BF536" s="179">
        <f>IF(N536="snížená",J536,0)</f>
        <v>0</v>
      </c>
      <c r="BG536" s="179">
        <f>IF(N536="zákl. přenesená",J536,0)</f>
        <v>0</v>
      </c>
      <c r="BH536" s="179">
        <f>IF(N536="sníž. přenesená",J536,0)</f>
        <v>0</v>
      </c>
      <c r="BI536" s="179">
        <f>IF(N536="nulová",J536,0)</f>
        <v>0</v>
      </c>
      <c r="BJ536" s="20" t="s">
        <v>74</v>
      </c>
      <c r="BK536" s="179">
        <f>ROUND(I536*H536,2)</f>
        <v>0</v>
      </c>
      <c r="BL536" s="20" t="s">
        <v>131</v>
      </c>
      <c r="BM536" s="178" t="s">
        <v>1087</v>
      </c>
    </row>
    <row r="537" s="2" customFormat="1">
      <c r="A537" s="39"/>
      <c r="B537" s="40"/>
      <c r="C537" s="39"/>
      <c r="D537" s="180" t="s">
        <v>133</v>
      </c>
      <c r="E537" s="39"/>
      <c r="F537" s="181" t="s">
        <v>1088</v>
      </c>
      <c r="G537" s="39"/>
      <c r="H537" s="39"/>
      <c r="I537" s="182"/>
      <c r="J537" s="39"/>
      <c r="K537" s="39"/>
      <c r="L537" s="40"/>
      <c r="M537" s="183"/>
      <c r="N537" s="184"/>
      <c r="O537" s="73"/>
      <c r="P537" s="73"/>
      <c r="Q537" s="73"/>
      <c r="R537" s="73"/>
      <c r="S537" s="73"/>
      <c r="T537" s="74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T537" s="20" t="s">
        <v>133</v>
      </c>
      <c r="AU537" s="20" t="s">
        <v>78</v>
      </c>
    </row>
    <row r="538" s="13" customFormat="1">
      <c r="A538" s="13"/>
      <c r="B538" s="187"/>
      <c r="C538" s="13"/>
      <c r="D538" s="185" t="s">
        <v>137</v>
      </c>
      <c r="E538" s="188" t="s">
        <v>3</v>
      </c>
      <c r="F538" s="189" t="s">
        <v>1089</v>
      </c>
      <c r="G538" s="13"/>
      <c r="H538" s="190">
        <v>72</v>
      </c>
      <c r="I538" s="191"/>
      <c r="J538" s="13"/>
      <c r="K538" s="13"/>
      <c r="L538" s="187"/>
      <c r="M538" s="192"/>
      <c r="N538" s="193"/>
      <c r="O538" s="193"/>
      <c r="P538" s="193"/>
      <c r="Q538" s="193"/>
      <c r="R538" s="193"/>
      <c r="S538" s="193"/>
      <c r="T538" s="194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188" t="s">
        <v>137</v>
      </c>
      <c r="AU538" s="188" t="s">
        <v>78</v>
      </c>
      <c r="AV538" s="13" t="s">
        <v>78</v>
      </c>
      <c r="AW538" s="13" t="s">
        <v>31</v>
      </c>
      <c r="AX538" s="13" t="s">
        <v>74</v>
      </c>
      <c r="AY538" s="188" t="s">
        <v>124</v>
      </c>
    </row>
    <row r="539" s="2" customFormat="1" ht="33" customHeight="1">
      <c r="A539" s="39"/>
      <c r="B539" s="166"/>
      <c r="C539" s="167" t="s">
        <v>1090</v>
      </c>
      <c r="D539" s="167" t="s">
        <v>127</v>
      </c>
      <c r="E539" s="168" t="s">
        <v>1091</v>
      </c>
      <c r="F539" s="169" t="s">
        <v>1092</v>
      </c>
      <c r="G539" s="170" t="s">
        <v>140</v>
      </c>
      <c r="H539" s="171">
        <v>22</v>
      </c>
      <c r="I539" s="172"/>
      <c r="J539" s="173">
        <f>ROUND(I539*H539,2)</f>
        <v>0</v>
      </c>
      <c r="K539" s="169" t="s">
        <v>130</v>
      </c>
      <c r="L539" s="40"/>
      <c r="M539" s="174" t="s">
        <v>3</v>
      </c>
      <c r="N539" s="175" t="s">
        <v>40</v>
      </c>
      <c r="O539" s="73"/>
      <c r="P539" s="176">
        <f>O539*H539</f>
        <v>0</v>
      </c>
      <c r="Q539" s="176">
        <v>1.1559899999999999E-05</v>
      </c>
      <c r="R539" s="176">
        <f>Q539*H539</f>
        <v>0.0002543178</v>
      </c>
      <c r="S539" s="176">
        <v>0</v>
      </c>
      <c r="T539" s="177">
        <f>S539*H539</f>
        <v>0</v>
      </c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R539" s="178" t="s">
        <v>131</v>
      </c>
      <c r="AT539" s="178" t="s">
        <v>127</v>
      </c>
      <c r="AU539" s="178" t="s">
        <v>78</v>
      </c>
      <c r="AY539" s="20" t="s">
        <v>124</v>
      </c>
      <c r="BE539" s="179">
        <f>IF(N539="základní",J539,0)</f>
        <v>0</v>
      </c>
      <c r="BF539" s="179">
        <f>IF(N539="snížená",J539,0)</f>
        <v>0</v>
      </c>
      <c r="BG539" s="179">
        <f>IF(N539="zákl. přenesená",J539,0)</f>
        <v>0</v>
      </c>
      <c r="BH539" s="179">
        <f>IF(N539="sníž. přenesená",J539,0)</f>
        <v>0</v>
      </c>
      <c r="BI539" s="179">
        <f>IF(N539="nulová",J539,0)</f>
        <v>0</v>
      </c>
      <c r="BJ539" s="20" t="s">
        <v>74</v>
      </c>
      <c r="BK539" s="179">
        <f>ROUND(I539*H539,2)</f>
        <v>0</v>
      </c>
      <c r="BL539" s="20" t="s">
        <v>131</v>
      </c>
      <c r="BM539" s="178" t="s">
        <v>1093</v>
      </c>
    </row>
    <row r="540" s="2" customFormat="1">
      <c r="A540" s="39"/>
      <c r="B540" s="40"/>
      <c r="C540" s="39"/>
      <c r="D540" s="180" t="s">
        <v>133</v>
      </c>
      <c r="E540" s="39"/>
      <c r="F540" s="181" t="s">
        <v>1094</v>
      </c>
      <c r="G540" s="39"/>
      <c r="H540" s="39"/>
      <c r="I540" s="182"/>
      <c r="J540" s="39"/>
      <c r="K540" s="39"/>
      <c r="L540" s="40"/>
      <c r="M540" s="183"/>
      <c r="N540" s="184"/>
      <c r="O540" s="73"/>
      <c r="P540" s="73"/>
      <c r="Q540" s="73"/>
      <c r="R540" s="73"/>
      <c r="S540" s="73"/>
      <c r="T540" s="74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T540" s="20" t="s">
        <v>133</v>
      </c>
      <c r="AU540" s="20" t="s">
        <v>78</v>
      </c>
    </row>
    <row r="541" s="13" customFormat="1">
      <c r="A541" s="13"/>
      <c r="B541" s="187"/>
      <c r="C541" s="13"/>
      <c r="D541" s="185" t="s">
        <v>137</v>
      </c>
      <c r="E541" s="188" t="s">
        <v>3</v>
      </c>
      <c r="F541" s="189" t="s">
        <v>1095</v>
      </c>
      <c r="G541" s="13"/>
      <c r="H541" s="190">
        <v>22</v>
      </c>
      <c r="I541" s="191"/>
      <c r="J541" s="13"/>
      <c r="K541" s="13"/>
      <c r="L541" s="187"/>
      <c r="M541" s="192"/>
      <c r="N541" s="193"/>
      <c r="O541" s="193"/>
      <c r="P541" s="193"/>
      <c r="Q541" s="193"/>
      <c r="R541" s="193"/>
      <c r="S541" s="193"/>
      <c r="T541" s="194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188" t="s">
        <v>137</v>
      </c>
      <c r="AU541" s="188" t="s">
        <v>78</v>
      </c>
      <c r="AV541" s="13" t="s">
        <v>78</v>
      </c>
      <c r="AW541" s="13" t="s">
        <v>31</v>
      </c>
      <c r="AX541" s="13" t="s">
        <v>74</v>
      </c>
      <c r="AY541" s="188" t="s">
        <v>124</v>
      </c>
    </row>
    <row r="542" s="2" customFormat="1" ht="37.8" customHeight="1">
      <c r="A542" s="39"/>
      <c r="B542" s="166"/>
      <c r="C542" s="167" t="s">
        <v>1096</v>
      </c>
      <c r="D542" s="167" t="s">
        <v>127</v>
      </c>
      <c r="E542" s="168" t="s">
        <v>1097</v>
      </c>
      <c r="F542" s="169" t="s">
        <v>1098</v>
      </c>
      <c r="G542" s="170" t="s">
        <v>140</v>
      </c>
      <c r="H542" s="171">
        <v>50</v>
      </c>
      <c r="I542" s="172"/>
      <c r="J542" s="173">
        <f>ROUND(I542*H542,2)</f>
        <v>0</v>
      </c>
      <c r="K542" s="169" t="s">
        <v>130</v>
      </c>
      <c r="L542" s="40"/>
      <c r="M542" s="174" t="s">
        <v>3</v>
      </c>
      <c r="N542" s="175" t="s">
        <v>40</v>
      </c>
      <c r="O542" s="73"/>
      <c r="P542" s="176">
        <f>O542*H542</f>
        <v>0</v>
      </c>
      <c r="Q542" s="176">
        <v>0</v>
      </c>
      <c r="R542" s="176">
        <f>Q542*H542</f>
        <v>0</v>
      </c>
      <c r="S542" s="176">
        <v>0</v>
      </c>
      <c r="T542" s="177">
        <f>S542*H542</f>
        <v>0</v>
      </c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R542" s="178" t="s">
        <v>131</v>
      </c>
      <c r="AT542" s="178" t="s">
        <v>127</v>
      </c>
      <c r="AU542" s="178" t="s">
        <v>78</v>
      </c>
      <c r="AY542" s="20" t="s">
        <v>124</v>
      </c>
      <c r="BE542" s="179">
        <f>IF(N542="základní",J542,0)</f>
        <v>0</v>
      </c>
      <c r="BF542" s="179">
        <f>IF(N542="snížená",J542,0)</f>
        <v>0</v>
      </c>
      <c r="BG542" s="179">
        <f>IF(N542="zákl. přenesená",J542,0)</f>
        <v>0</v>
      </c>
      <c r="BH542" s="179">
        <f>IF(N542="sníž. přenesená",J542,0)</f>
        <v>0</v>
      </c>
      <c r="BI542" s="179">
        <f>IF(N542="nulová",J542,0)</f>
        <v>0</v>
      </c>
      <c r="BJ542" s="20" t="s">
        <v>74</v>
      </c>
      <c r="BK542" s="179">
        <f>ROUND(I542*H542,2)</f>
        <v>0</v>
      </c>
      <c r="BL542" s="20" t="s">
        <v>131</v>
      </c>
      <c r="BM542" s="178" t="s">
        <v>1099</v>
      </c>
    </row>
    <row r="543" s="2" customFormat="1">
      <c r="A543" s="39"/>
      <c r="B543" s="40"/>
      <c r="C543" s="39"/>
      <c r="D543" s="180" t="s">
        <v>133</v>
      </c>
      <c r="E543" s="39"/>
      <c r="F543" s="181" t="s">
        <v>1100</v>
      </c>
      <c r="G543" s="39"/>
      <c r="H543" s="39"/>
      <c r="I543" s="182"/>
      <c r="J543" s="39"/>
      <c r="K543" s="39"/>
      <c r="L543" s="40"/>
      <c r="M543" s="183"/>
      <c r="N543" s="184"/>
      <c r="O543" s="73"/>
      <c r="P543" s="73"/>
      <c r="Q543" s="73"/>
      <c r="R543" s="73"/>
      <c r="S543" s="73"/>
      <c r="T543" s="74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T543" s="20" t="s">
        <v>133</v>
      </c>
      <c r="AU543" s="20" t="s">
        <v>78</v>
      </c>
    </row>
    <row r="544" s="13" customFormat="1">
      <c r="A544" s="13"/>
      <c r="B544" s="187"/>
      <c r="C544" s="13"/>
      <c r="D544" s="185" t="s">
        <v>137</v>
      </c>
      <c r="E544" s="188" t="s">
        <v>3</v>
      </c>
      <c r="F544" s="189" t="s">
        <v>628</v>
      </c>
      <c r="G544" s="13"/>
      <c r="H544" s="190">
        <v>50</v>
      </c>
      <c r="I544" s="191"/>
      <c r="J544" s="13"/>
      <c r="K544" s="13"/>
      <c r="L544" s="187"/>
      <c r="M544" s="192"/>
      <c r="N544" s="193"/>
      <c r="O544" s="193"/>
      <c r="P544" s="193"/>
      <c r="Q544" s="193"/>
      <c r="R544" s="193"/>
      <c r="S544" s="193"/>
      <c r="T544" s="194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188" t="s">
        <v>137</v>
      </c>
      <c r="AU544" s="188" t="s">
        <v>78</v>
      </c>
      <c r="AV544" s="13" t="s">
        <v>78</v>
      </c>
      <c r="AW544" s="13" t="s">
        <v>31</v>
      </c>
      <c r="AX544" s="13" t="s">
        <v>74</v>
      </c>
      <c r="AY544" s="188" t="s">
        <v>124</v>
      </c>
    </row>
    <row r="545" s="2" customFormat="1" ht="24.15" customHeight="1">
      <c r="A545" s="39"/>
      <c r="B545" s="166"/>
      <c r="C545" s="215" t="s">
        <v>1101</v>
      </c>
      <c r="D545" s="215" t="s">
        <v>427</v>
      </c>
      <c r="E545" s="216" t="s">
        <v>1102</v>
      </c>
      <c r="F545" s="217" t="s">
        <v>1103</v>
      </c>
      <c r="G545" s="218" t="s">
        <v>140</v>
      </c>
      <c r="H545" s="219">
        <v>55</v>
      </c>
      <c r="I545" s="220"/>
      <c r="J545" s="221">
        <f>ROUND(I545*H545,2)</f>
        <v>0</v>
      </c>
      <c r="K545" s="217" t="s">
        <v>130</v>
      </c>
      <c r="L545" s="222"/>
      <c r="M545" s="223" t="s">
        <v>3</v>
      </c>
      <c r="N545" s="224" t="s">
        <v>40</v>
      </c>
      <c r="O545" s="73"/>
      <c r="P545" s="176">
        <f>O545*H545</f>
        <v>0</v>
      </c>
      <c r="Q545" s="176">
        <v>0</v>
      </c>
      <c r="R545" s="176">
        <f>Q545*H545</f>
        <v>0</v>
      </c>
      <c r="S545" s="176">
        <v>0</v>
      </c>
      <c r="T545" s="177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178" t="s">
        <v>430</v>
      </c>
      <c r="AT545" s="178" t="s">
        <v>427</v>
      </c>
      <c r="AU545" s="178" t="s">
        <v>78</v>
      </c>
      <c r="AY545" s="20" t="s">
        <v>124</v>
      </c>
      <c r="BE545" s="179">
        <f>IF(N545="základní",J545,0)</f>
        <v>0</v>
      </c>
      <c r="BF545" s="179">
        <f>IF(N545="snížená",J545,0)</f>
        <v>0</v>
      </c>
      <c r="BG545" s="179">
        <f>IF(N545="zákl. přenesená",J545,0)</f>
        <v>0</v>
      </c>
      <c r="BH545" s="179">
        <f>IF(N545="sníž. přenesená",J545,0)</f>
        <v>0</v>
      </c>
      <c r="BI545" s="179">
        <f>IF(N545="nulová",J545,0)</f>
        <v>0</v>
      </c>
      <c r="BJ545" s="20" t="s">
        <v>74</v>
      </c>
      <c r="BK545" s="179">
        <f>ROUND(I545*H545,2)</f>
        <v>0</v>
      </c>
      <c r="BL545" s="20" t="s">
        <v>131</v>
      </c>
      <c r="BM545" s="178" t="s">
        <v>1104</v>
      </c>
    </row>
    <row r="546" s="13" customFormat="1">
      <c r="A546" s="13"/>
      <c r="B546" s="187"/>
      <c r="C546" s="13"/>
      <c r="D546" s="185" t="s">
        <v>137</v>
      </c>
      <c r="E546" s="13"/>
      <c r="F546" s="189" t="s">
        <v>1105</v>
      </c>
      <c r="G546" s="13"/>
      <c r="H546" s="190">
        <v>55</v>
      </c>
      <c r="I546" s="191"/>
      <c r="J546" s="13"/>
      <c r="K546" s="13"/>
      <c r="L546" s="187"/>
      <c r="M546" s="192"/>
      <c r="N546" s="193"/>
      <c r="O546" s="193"/>
      <c r="P546" s="193"/>
      <c r="Q546" s="193"/>
      <c r="R546" s="193"/>
      <c r="S546" s="193"/>
      <c r="T546" s="194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188" t="s">
        <v>137</v>
      </c>
      <c r="AU546" s="188" t="s">
        <v>78</v>
      </c>
      <c r="AV546" s="13" t="s">
        <v>78</v>
      </c>
      <c r="AW546" s="13" t="s">
        <v>4</v>
      </c>
      <c r="AX546" s="13" t="s">
        <v>74</v>
      </c>
      <c r="AY546" s="188" t="s">
        <v>124</v>
      </c>
    </row>
    <row r="547" s="2" customFormat="1" ht="24.15" customHeight="1">
      <c r="A547" s="39"/>
      <c r="B547" s="166"/>
      <c r="C547" s="167" t="s">
        <v>1106</v>
      </c>
      <c r="D547" s="167" t="s">
        <v>127</v>
      </c>
      <c r="E547" s="168" t="s">
        <v>1107</v>
      </c>
      <c r="F547" s="169" t="s">
        <v>1108</v>
      </c>
      <c r="G547" s="170" t="s">
        <v>89</v>
      </c>
      <c r="H547" s="171">
        <v>25</v>
      </c>
      <c r="I547" s="172"/>
      <c r="J547" s="173">
        <f>ROUND(I547*H547,2)</f>
        <v>0</v>
      </c>
      <c r="K547" s="169" t="s">
        <v>130</v>
      </c>
      <c r="L547" s="40"/>
      <c r="M547" s="174" t="s">
        <v>3</v>
      </c>
      <c r="N547" s="175" t="s">
        <v>40</v>
      </c>
      <c r="O547" s="73"/>
      <c r="P547" s="176">
        <f>O547*H547</f>
        <v>0</v>
      </c>
      <c r="Q547" s="176">
        <v>0</v>
      </c>
      <c r="R547" s="176">
        <f>Q547*H547</f>
        <v>0</v>
      </c>
      <c r="S547" s="176">
        <v>3.0000000000000001E-05</v>
      </c>
      <c r="T547" s="177">
        <f>S547*H547</f>
        <v>0.00075000000000000002</v>
      </c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R547" s="178" t="s">
        <v>131</v>
      </c>
      <c r="AT547" s="178" t="s">
        <v>127</v>
      </c>
      <c r="AU547" s="178" t="s">
        <v>78</v>
      </c>
      <c r="AY547" s="20" t="s">
        <v>124</v>
      </c>
      <c r="BE547" s="179">
        <f>IF(N547="základní",J547,0)</f>
        <v>0</v>
      </c>
      <c r="BF547" s="179">
        <f>IF(N547="snížená",J547,0)</f>
        <v>0</v>
      </c>
      <c r="BG547" s="179">
        <f>IF(N547="zákl. přenesená",J547,0)</f>
        <v>0</v>
      </c>
      <c r="BH547" s="179">
        <f>IF(N547="sníž. přenesená",J547,0)</f>
        <v>0</v>
      </c>
      <c r="BI547" s="179">
        <f>IF(N547="nulová",J547,0)</f>
        <v>0</v>
      </c>
      <c r="BJ547" s="20" t="s">
        <v>74</v>
      </c>
      <c r="BK547" s="179">
        <f>ROUND(I547*H547,2)</f>
        <v>0</v>
      </c>
      <c r="BL547" s="20" t="s">
        <v>131</v>
      </c>
      <c r="BM547" s="178" t="s">
        <v>1109</v>
      </c>
    </row>
    <row r="548" s="2" customFormat="1">
      <c r="A548" s="39"/>
      <c r="B548" s="40"/>
      <c r="C548" s="39"/>
      <c r="D548" s="180" t="s">
        <v>133</v>
      </c>
      <c r="E548" s="39"/>
      <c r="F548" s="181" t="s">
        <v>1110</v>
      </c>
      <c r="G548" s="39"/>
      <c r="H548" s="39"/>
      <c r="I548" s="182"/>
      <c r="J548" s="39"/>
      <c r="K548" s="39"/>
      <c r="L548" s="40"/>
      <c r="M548" s="183"/>
      <c r="N548" s="184"/>
      <c r="O548" s="73"/>
      <c r="P548" s="73"/>
      <c r="Q548" s="73"/>
      <c r="R548" s="73"/>
      <c r="S548" s="73"/>
      <c r="T548" s="74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T548" s="20" t="s">
        <v>133</v>
      </c>
      <c r="AU548" s="20" t="s">
        <v>78</v>
      </c>
    </row>
    <row r="549" s="13" customFormat="1">
      <c r="A549" s="13"/>
      <c r="B549" s="187"/>
      <c r="C549" s="13"/>
      <c r="D549" s="185" t="s">
        <v>137</v>
      </c>
      <c r="E549" s="188" t="s">
        <v>3</v>
      </c>
      <c r="F549" s="189" t="s">
        <v>280</v>
      </c>
      <c r="G549" s="13"/>
      <c r="H549" s="190">
        <v>25</v>
      </c>
      <c r="I549" s="191"/>
      <c r="J549" s="13"/>
      <c r="K549" s="13"/>
      <c r="L549" s="187"/>
      <c r="M549" s="192"/>
      <c r="N549" s="193"/>
      <c r="O549" s="193"/>
      <c r="P549" s="193"/>
      <c r="Q549" s="193"/>
      <c r="R549" s="193"/>
      <c r="S549" s="193"/>
      <c r="T549" s="194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188" t="s">
        <v>137</v>
      </c>
      <c r="AU549" s="188" t="s">
        <v>78</v>
      </c>
      <c r="AV549" s="13" t="s">
        <v>78</v>
      </c>
      <c r="AW549" s="13" t="s">
        <v>31</v>
      </c>
      <c r="AX549" s="13" t="s">
        <v>74</v>
      </c>
      <c r="AY549" s="188" t="s">
        <v>124</v>
      </c>
    </row>
    <row r="550" s="2" customFormat="1" ht="16.5" customHeight="1">
      <c r="A550" s="39"/>
      <c r="B550" s="166"/>
      <c r="C550" s="215" t="s">
        <v>1111</v>
      </c>
      <c r="D550" s="215" t="s">
        <v>427</v>
      </c>
      <c r="E550" s="216" t="s">
        <v>1112</v>
      </c>
      <c r="F550" s="217" t="s">
        <v>1113</v>
      </c>
      <c r="G550" s="218" t="s">
        <v>89</v>
      </c>
      <c r="H550" s="219">
        <v>27.5</v>
      </c>
      <c r="I550" s="220"/>
      <c r="J550" s="221">
        <f>ROUND(I550*H550,2)</f>
        <v>0</v>
      </c>
      <c r="K550" s="217" t="s">
        <v>130</v>
      </c>
      <c r="L550" s="222"/>
      <c r="M550" s="223" t="s">
        <v>3</v>
      </c>
      <c r="N550" s="224" t="s">
        <v>40</v>
      </c>
      <c r="O550" s="73"/>
      <c r="P550" s="176">
        <f>O550*H550</f>
        <v>0</v>
      </c>
      <c r="Q550" s="176">
        <v>1.0000000000000001E-05</v>
      </c>
      <c r="R550" s="176">
        <f>Q550*H550</f>
        <v>0.00027500000000000002</v>
      </c>
      <c r="S550" s="176">
        <v>0</v>
      </c>
      <c r="T550" s="177">
        <f>S550*H550</f>
        <v>0</v>
      </c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R550" s="178" t="s">
        <v>430</v>
      </c>
      <c r="AT550" s="178" t="s">
        <v>427</v>
      </c>
      <c r="AU550" s="178" t="s">
        <v>78</v>
      </c>
      <c r="AY550" s="20" t="s">
        <v>124</v>
      </c>
      <c r="BE550" s="179">
        <f>IF(N550="základní",J550,0)</f>
        <v>0</v>
      </c>
      <c r="BF550" s="179">
        <f>IF(N550="snížená",J550,0)</f>
        <v>0</v>
      </c>
      <c r="BG550" s="179">
        <f>IF(N550="zákl. přenesená",J550,0)</f>
        <v>0</v>
      </c>
      <c r="BH550" s="179">
        <f>IF(N550="sníž. přenesená",J550,0)</f>
        <v>0</v>
      </c>
      <c r="BI550" s="179">
        <f>IF(N550="nulová",J550,0)</f>
        <v>0</v>
      </c>
      <c r="BJ550" s="20" t="s">
        <v>74</v>
      </c>
      <c r="BK550" s="179">
        <f>ROUND(I550*H550,2)</f>
        <v>0</v>
      </c>
      <c r="BL550" s="20" t="s">
        <v>131</v>
      </c>
      <c r="BM550" s="178" t="s">
        <v>1114</v>
      </c>
    </row>
    <row r="551" s="13" customFormat="1">
      <c r="A551" s="13"/>
      <c r="B551" s="187"/>
      <c r="C551" s="13"/>
      <c r="D551" s="185" t="s">
        <v>137</v>
      </c>
      <c r="E551" s="13"/>
      <c r="F551" s="189" t="s">
        <v>1115</v>
      </c>
      <c r="G551" s="13"/>
      <c r="H551" s="190">
        <v>27.5</v>
      </c>
      <c r="I551" s="191"/>
      <c r="J551" s="13"/>
      <c r="K551" s="13"/>
      <c r="L551" s="187"/>
      <c r="M551" s="192"/>
      <c r="N551" s="193"/>
      <c r="O551" s="193"/>
      <c r="P551" s="193"/>
      <c r="Q551" s="193"/>
      <c r="R551" s="193"/>
      <c r="S551" s="193"/>
      <c r="T551" s="194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188" t="s">
        <v>137</v>
      </c>
      <c r="AU551" s="188" t="s">
        <v>78</v>
      </c>
      <c r="AV551" s="13" t="s">
        <v>78</v>
      </c>
      <c r="AW551" s="13" t="s">
        <v>4</v>
      </c>
      <c r="AX551" s="13" t="s">
        <v>74</v>
      </c>
      <c r="AY551" s="188" t="s">
        <v>124</v>
      </c>
    </row>
    <row r="552" s="2" customFormat="1" ht="55.5" customHeight="1">
      <c r="A552" s="39"/>
      <c r="B552" s="166"/>
      <c r="C552" s="167" t="s">
        <v>1116</v>
      </c>
      <c r="D552" s="167" t="s">
        <v>127</v>
      </c>
      <c r="E552" s="168" t="s">
        <v>1117</v>
      </c>
      <c r="F552" s="169" t="s">
        <v>1118</v>
      </c>
      <c r="G552" s="170" t="s">
        <v>89</v>
      </c>
      <c r="H552" s="171">
        <v>30.468</v>
      </c>
      <c r="I552" s="172"/>
      <c r="J552" s="173">
        <f>ROUND(I552*H552,2)</f>
        <v>0</v>
      </c>
      <c r="K552" s="169" t="s">
        <v>130</v>
      </c>
      <c r="L552" s="40"/>
      <c r="M552" s="174" t="s">
        <v>3</v>
      </c>
      <c r="N552" s="175" t="s">
        <v>40</v>
      </c>
      <c r="O552" s="73"/>
      <c r="P552" s="176">
        <f>O552*H552</f>
        <v>0</v>
      </c>
      <c r="Q552" s="176">
        <v>0</v>
      </c>
      <c r="R552" s="176">
        <f>Q552*H552</f>
        <v>0</v>
      </c>
      <c r="S552" s="176">
        <v>3.0000000000000001E-05</v>
      </c>
      <c r="T552" s="177">
        <f>S552*H552</f>
        <v>0.00091403999999999997</v>
      </c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R552" s="178" t="s">
        <v>131</v>
      </c>
      <c r="AT552" s="178" t="s">
        <v>127</v>
      </c>
      <c r="AU552" s="178" t="s">
        <v>78</v>
      </c>
      <c r="AY552" s="20" t="s">
        <v>124</v>
      </c>
      <c r="BE552" s="179">
        <f>IF(N552="základní",J552,0)</f>
        <v>0</v>
      </c>
      <c r="BF552" s="179">
        <f>IF(N552="snížená",J552,0)</f>
        <v>0</v>
      </c>
      <c r="BG552" s="179">
        <f>IF(N552="zákl. přenesená",J552,0)</f>
        <v>0</v>
      </c>
      <c r="BH552" s="179">
        <f>IF(N552="sníž. přenesená",J552,0)</f>
        <v>0</v>
      </c>
      <c r="BI552" s="179">
        <f>IF(N552="nulová",J552,0)</f>
        <v>0</v>
      </c>
      <c r="BJ552" s="20" t="s">
        <v>74</v>
      </c>
      <c r="BK552" s="179">
        <f>ROUND(I552*H552,2)</f>
        <v>0</v>
      </c>
      <c r="BL552" s="20" t="s">
        <v>131</v>
      </c>
      <c r="BM552" s="178" t="s">
        <v>1119</v>
      </c>
    </row>
    <row r="553" s="2" customFormat="1">
      <c r="A553" s="39"/>
      <c r="B553" s="40"/>
      <c r="C553" s="39"/>
      <c r="D553" s="180" t="s">
        <v>133</v>
      </c>
      <c r="E553" s="39"/>
      <c r="F553" s="181" t="s">
        <v>1120</v>
      </c>
      <c r="G553" s="39"/>
      <c r="H553" s="39"/>
      <c r="I553" s="182"/>
      <c r="J553" s="39"/>
      <c r="K553" s="39"/>
      <c r="L553" s="40"/>
      <c r="M553" s="183"/>
      <c r="N553" s="184"/>
      <c r="O553" s="73"/>
      <c r="P553" s="73"/>
      <c r="Q553" s="73"/>
      <c r="R553" s="73"/>
      <c r="S553" s="73"/>
      <c r="T553" s="74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T553" s="20" t="s">
        <v>133</v>
      </c>
      <c r="AU553" s="20" t="s">
        <v>78</v>
      </c>
    </row>
    <row r="554" s="13" customFormat="1">
      <c r="A554" s="13"/>
      <c r="B554" s="187"/>
      <c r="C554" s="13"/>
      <c r="D554" s="185" t="s">
        <v>137</v>
      </c>
      <c r="E554" s="188" t="s">
        <v>3</v>
      </c>
      <c r="F554" s="189" t="s">
        <v>1121</v>
      </c>
      <c r="G554" s="13"/>
      <c r="H554" s="190">
        <v>20</v>
      </c>
      <c r="I554" s="191"/>
      <c r="J554" s="13"/>
      <c r="K554" s="13"/>
      <c r="L554" s="187"/>
      <c r="M554" s="192"/>
      <c r="N554" s="193"/>
      <c r="O554" s="193"/>
      <c r="P554" s="193"/>
      <c r="Q554" s="193"/>
      <c r="R554" s="193"/>
      <c r="S554" s="193"/>
      <c r="T554" s="194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188" t="s">
        <v>137</v>
      </c>
      <c r="AU554" s="188" t="s">
        <v>78</v>
      </c>
      <c r="AV554" s="13" t="s">
        <v>78</v>
      </c>
      <c r="AW554" s="13" t="s">
        <v>31</v>
      </c>
      <c r="AX554" s="13" t="s">
        <v>69</v>
      </c>
      <c r="AY554" s="188" t="s">
        <v>124</v>
      </c>
    </row>
    <row r="555" s="13" customFormat="1">
      <c r="A555" s="13"/>
      <c r="B555" s="187"/>
      <c r="C555" s="13"/>
      <c r="D555" s="185" t="s">
        <v>137</v>
      </c>
      <c r="E555" s="188" t="s">
        <v>3</v>
      </c>
      <c r="F555" s="189" t="s">
        <v>1122</v>
      </c>
      <c r="G555" s="13"/>
      <c r="H555" s="190">
        <v>10.468</v>
      </c>
      <c r="I555" s="191"/>
      <c r="J555" s="13"/>
      <c r="K555" s="13"/>
      <c r="L555" s="187"/>
      <c r="M555" s="192"/>
      <c r="N555" s="193"/>
      <c r="O555" s="193"/>
      <c r="P555" s="193"/>
      <c r="Q555" s="193"/>
      <c r="R555" s="193"/>
      <c r="S555" s="193"/>
      <c r="T555" s="194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188" t="s">
        <v>137</v>
      </c>
      <c r="AU555" s="188" t="s">
        <v>78</v>
      </c>
      <c r="AV555" s="13" t="s">
        <v>78</v>
      </c>
      <c r="AW555" s="13" t="s">
        <v>31</v>
      </c>
      <c r="AX555" s="13" t="s">
        <v>69</v>
      </c>
      <c r="AY555" s="188" t="s">
        <v>124</v>
      </c>
    </row>
    <row r="556" s="14" customFormat="1">
      <c r="A556" s="14"/>
      <c r="B556" s="195"/>
      <c r="C556" s="14"/>
      <c r="D556" s="185" t="s">
        <v>137</v>
      </c>
      <c r="E556" s="196" t="s">
        <v>3</v>
      </c>
      <c r="F556" s="197" t="s">
        <v>156</v>
      </c>
      <c r="G556" s="14"/>
      <c r="H556" s="198">
        <v>30.468</v>
      </c>
      <c r="I556" s="199"/>
      <c r="J556" s="14"/>
      <c r="K556" s="14"/>
      <c r="L556" s="195"/>
      <c r="M556" s="200"/>
      <c r="N556" s="201"/>
      <c r="O556" s="201"/>
      <c r="P556" s="201"/>
      <c r="Q556" s="201"/>
      <c r="R556" s="201"/>
      <c r="S556" s="201"/>
      <c r="T556" s="202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196" t="s">
        <v>137</v>
      </c>
      <c r="AU556" s="196" t="s">
        <v>78</v>
      </c>
      <c r="AV556" s="14" t="s">
        <v>149</v>
      </c>
      <c r="AW556" s="14" t="s">
        <v>31</v>
      </c>
      <c r="AX556" s="14" t="s">
        <v>74</v>
      </c>
      <c r="AY556" s="196" t="s">
        <v>124</v>
      </c>
    </row>
    <row r="557" s="2" customFormat="1" ht="16.5" customHeight="1">
      <c r="A557" s="39"/>
      <c r="B557" s="166"/>
      <c r="C557" s="215" t="s">
        <v>1123</v>
      </c>
      <c r="D557" s="215" t="s">
        <v>427</v>
      </c>
      <c r="E557" s="216" t="s">
        <v>1112</v>
      </c>
      <c r="F557" s="217" t="s">
        <v>1113</v>
      </c>
      <c r="G557" s="218" t="s">
        <v>89</v>
      </c>
      <c r="H557" s="219">
        <v>33.515000000000001</v>
      </c>
      <c r="I557" s="220"/>
      <c r="J557" s="221">
        <f>ROUND(I557*H557,2)</f>
        <v>0</v>
      </c>
      <c r="K557" s="217" t="s">
        <v>130</v>
      </c>
      <c r="L557" s="222"/>
      <c r="M557" s="223" t="s">
        <v>3</v>
      </c>
      <c r="N557" s="224" t="s">
        <v>40</v>
      </c>
      <c r="O557" s="73"/>
      <c r="P557" s="176">
        <f>O557*H557</f>
        <v>0</v>
      </c>
      <c r="Q557" s="176">
        <v>1.0000000000000001E-05</v>
      </c>
      <c r="R557" s="176">
        <f>Q557*H557</f>
        <v>0.00033515000000000004</v>
      </c>
      <c r="S557" s="176">
        <v>0</v>
      </c>
      <c r="T557" s="177">
        <f>S557*H557</f>
        <v>0</v>
      </c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R557" s="178" t="s">
        <v>430</v>
      </c>
      <c r="AT557" s="178" t="s">
        <v>427</v>
      </c>
      <c r="AU557" s="178" t="s">
        <v>78</v>
      </c>
      <c r="AY557" s="20" t="s">
        <v>124</v>
      </c>
      <c r="BE557" s="179">
        <f>IF(N557="základní",J557,0)</f>
        <v>0</v>
      </c>
      <c r="BF557" s="179">
        <f>IF(N557="snížená",J557,0)</f>
        <v>0</v>
      </c>
      <c r="BG557" s="179">
        <f>IF(N557="zákl. přenesená",J557,0)</f>
        <v>0</v>
      </c>
      <c r="BH557" s="179">
        <f>IF(N557="sníž. přenesená",J557,0)</f>
        <v>0</v>
      </c>
      <c r="BI557" s="179">
        <f>IF(N557="nulová",J557,0)</f>
        <v>0</v>
      </c>
      <c r="BJ557" s="20" t="s">
        <v>74</v>
      </c>
      <c r="BK557" s="179">
        <f>ROUND(I557*H557,2)</f>
        <v>0</v>
      </c>
      <c r="BL557" s="20" t="s">
        <v>131</v>
      </c>
      <c r="BM557" s="178" t="s">
        <v>1124</v>
      </c>
    </row>
    <row r="558" s="13" customFormat="1">
      <c r="A558" s="13"/>
      <c r="B558" s="187"/>
      <c r="C558" s="13"/>
      <c r="D558" s="185" t="s">
        <v>137</v>
      </c>
      <c r="E558" s="13"/>
      <c r="F558" s="189" t="s">
        <v>1125</v>
      </c>
      <c r="G558" s="13"/>
      <c r="H558" s="190">
        <v>33.515000000000001</v>
      </c>
      <c r="I558" s="191"/>
      <c r="J558" s="13"/>
      <c r="K558" s="13"/>
      <c r="L558" s="187"/>
      <c r="M558" s="192"/>
      <c r="N558" s="193"/>
      <c r="O558" s="193"/>
      <c r="P558" s="193"/>
      <c r="Q558" s="193"/>
      <c r="R558" s="193"/>
      <c r="S558" s="193"/>
      <c r="T558" s="194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188" t="s">
        <v>137</v>
      </c>
      <c r="AU558" s="188" t="s">
        <v>78</v>
      </c>
      <c r="AV558" s="13" t="s">
        <v>78</v>
      </c>
      <c r="AW558" s="13" t="s">
        <v>4</v>
      </c>
      <c r="AX558" s="13" t="s">
        <v>74</v>
      </c>
      <c r="AY558" s="188" t="s">
        <v>124</v>
      </c>
    </row>
    <row r="559" s="2" customFormat="1" ht="33" customHeight="1">
      <c r="A559" s="39"/>
      <c r="B559" s="166"/>
      <c r="C559" s="167" t="s">
        <v>1126</v>
      </c>
      <c r="D559" s="167" t="s">
        <v>127</v>
      </c>
      <c r="E559" s="168" t="s">
        <v>1127</v>
      </c>
      <c r="F559" s="169" t="s">
        <v>1128</v>
      </c>
      <c r="G559" s="170" t="s">
        <v>89</v>
      </c>
      <c r="H559" s="171">
        <v>72</v>
      </c>
      <c r="I559" s="172"/>
      <c r="J559" s="173">
        <f>ROUND(I559*H559,2)</f>
        <v>0</v>
      </c>
      <c r="K559" s="169" t="s">
        <v>130</v>
      </c>
      <c r="L559" s="40"/>
      <c r="M559" s="174" t="s">
        <v>3</v>
      </c>
      <c r="N559" s="175" t="s">
        <v>40</v>
      </c>
      <c r="O559" s="73"/>
      <c r="P559" s="176">
        <f>O559*H559</f>
        <v>0</v>
      </c>
      <c r="Q559" s="176">
        <v>0.00020799999999999999</v>
      </c>
      <c r="R559" s="176">
        <f>Q559*H559</f>
        <v>0.014976</v>
      </c>
      <c r="S559" s="176">
        <v>0</v>
      </c>
      <c r="T559" s="177">
        <f>S559*H559</f>
        <v>0</v>
      </c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R559" s="178" t="s">
        <v>131</v>
      </c>
      <c r="AT559" s="178" t="s">
        <v>127</v>
      </c>
      <c r="AU559" s="178" t="s">
        <v>78</v>
      </c>
      <c r="AY559" s="20" t="s">
        <v>124</v>
      </c>
      <c r="BE559" s="179">
        <f>IF(N559="základní",J559,0)</f>
        <v>0</v>
      </c>
      <c r="BF559" s="179">
        <f>IF(N559="snížená",J559,0)</f>
        <v>0</v>
      </c>
      <c r="BG559" s="179">
        <f>IF(N559="zákl. přenesená",J559,0)</f>
        <v>0</v>
      </c>
      <c r="BH559" s="179">
        <f>IF(N559="sníž. přenesená",J559,0)</f>
        <v>0</v>
      </c>
      <c r="BI559" s="179">
        <f>IF(N559="nulová",J559,0)</f>
        <v>0</v>
      </c>
      <c r="BJ559" s="20" t="s">
        <v>74</v>
      </c>
      <c r="BK559" s="179">
        <f>ROUND(I559*H559,2)</f>
        <v>0</v>
      </c>
      <c r="BL559" s="20" t="s">
        <v>131</v>
      </c>
      <c r="BM559" s="178" t="s">
        <v>1129</v>
      </c>
    </row>
    <row r="560" s="2" customFormat="1">
      <c r="A560" s="39"/>
      <c r="B560" s="40"/>
      <c r="C560" s="39"/>
      <c r="D560" s="180" t="s">
        <v>133</v>
      </c>
      <c r="E560" s="39"/>
      <c r="F560" s="181" t="s">
        <v>1130</v>
      </c>
      <c r="G560" s="39"/>
      <c r="H560" s="39"/>
      <c r="I560" s="182"/>
      <c r="J560" s="39"/>
      <c r="K560" s="39"/>
      <c r="L560" s="40"/>
      <c r="M560" s="183"/>
      <c r="N560" s="184"/>
      <c r="O560" s="73"/>
      <c r="P560" s="73"/>
      <c r="Q560" s="73"/>
      <c r="R560" s="73"/>
      <c r="S560" s="73"/>
      <c r="T560" s="74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T560" s="20" t="s">
        <v>133</v>
      </c>
      <c r="AU560" s="20" t="s">
        <v>78</v>
      </c>
    </row>
    <row r="561" s="2" customFormat="1" ht="37.8" customHeight="1">
      <c r="A561" s="39"/>
      <c r="B561" s="166"/>
      <c r="C561" s="167" t="s">
        <v>1131</v>
      </c>
      <c r="D561" s="167" t="s">
        <v>127</v>
      </c>
      <c r="E561" s="168" t="s">
        <v>1132</v>
      </c>
      <c r="F561" s="169" t="s">
        <v>1133</v>
      </c>
      <c r="G561" s="170" t="s">
        <v>89</v>
      </c>
      <c r="H561" s="171">
        <v>72</v>
      </c>
      <c r="I561" s="172"/>
      <c r="J561" s="173">
        <f>ROUND(I561*H561,2)</f>
        <v>0</v>
      </c>
      <c r="K561" s="169" t="s">
        <v>130</v>
      </c>
      <c r="L561" s="40"/>
      <c r="M561" s="174" t="s">
        <v>3</v>
      </c>
      <c r="N561" s="175" t="s">
        <v>40</v>
      </c>
      <c r="O561" s="73"/>
      <c r="P561" s="176">
        <f>O561*H561</f>
        <v>0</v>
      </c>
      <c r="Q561" s="176">
        <v>0.00028499999999999999</v>
      </c>
      <c r="R561" s="176">
        <f>Q561*H561</f>
        <v>0.02052</v>
      </c>
      <c r="S561" s="176">
        <v>0</v>
      </c>
      <c r="T561" s="177">
        <f>S561*H561</f>
        <v>0</v>
      </c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R561" s="178" t="s">
        <v>131</v>
      </c>
      <c r="AT561" s="178" t="s">
        <v>127</v>
      </c>
      <c r="AU561" s="178" t="s">
        <v>78</v>
      </c>
      <c r="AY561" s="20" t="s">
        <v>124</v>
      </c>
      <c r="BE561" s="179">
        <f>IF(N561="základní",J561,0)</f>
        <v>0</v>
      </c>
      <c r="BF561" s="179">
        <f>IF(N561="snížená",J561,0)</f>
        <v>0</v>
      </c>
      <c r="BG561" s="179">
        <f>IF(N561="zákl. přenesená",J561,0)</f>
        <v>0</v>
      </c>
      <c r="BH561" s="179">
        <f>IF(N561="sníž. přenesená",J561,0)</f>
        <v>0</v>
      </c>
      <c r="BI561" s="179">
        <f>IF(N561="nulová",J561,0)</f>
        <v>0</v>
      </c>
      <c r="BJ561" s="20" t="s">
        <v>74</v>
      </c>
      <c r="BK561" s="179">
        <f>ROUND(I561*H561,2)</f>
        <v>0</v>
      </c>
      <c r="BL561" s="20" t="s">
        <v>131</v>
      </c>
      <c r="BM561" s="178" t="s">
        <v>1134</v>
      </c>
    </row>
    <row r="562" s="2" customFormat="1">
      <c r="A562" s="39"/>
      <c r="B562" s="40"/>
      <c r="C562" s="39"/>
      <c r="D562" s="180" t="s">
        <v>133</v>
      </c>
      <c r="E562" s="39"/>
      <c r="F562" s="181" t="s">
        <v>1135</v>
      </c>
      <c r="G562" s="39"/>
      <c r="H562" s="39"/>
      <c r="I562" s="182"/>
      <c r="J562" s="39"/>
      <c r="K562" s="39"/>
      <c r="L562" s="40"/>
      <c r="M562" s="225"/>
      <c r="N562" s="226"/>
      <c r="O562" s="212"/>
      <c r="P562" s="212"/>
      <c r="Q562" s="212"/>
      <c r="R562" s="212"/>
      <c r="S562" s="212"/>
      <c r="T562" s="227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T562" s="20" t="s">
        <v>133</v>
      </c>
      <c r="AU562" s="20" t="s">
        <v>78</v>
      </c>
    </row>
    <row r="563" s="2" customFormat="1" ht="6.96" customHeight="1">
      <c r="A563" s="39"/>
      <c r="B563" s="56"/>
      <c r="C563" s="57"/>
      <c r="D563" s="57"/>
      <c r="E563" s="57"/>
      <c r="F563" s="57"/>
      <c r="G563" s="57"/>
      <c r="H563" s="57"/>
      <c r="I563" s="57"/>
      <c r="J563" s="57"/>
      <c r="K563" s="57"/>
      <c r="L563" s="40"/>
      <c r="M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</row>
  </sheetData>
  <autoFilter ref="C106:K562"/>
  <mergeCells count="9">
    <mergeCell ref="E7:H7"/>
    <mergeCell ref="E9:H9"/>
    <mergeCell ref="E18:H18"/>
    <mergeCell ref="E27:H27"/>
    <mergeCell ref="E48:H48"/>
    <mergeCell ref="E50:H50"/>
    <mergeCell ref="E97:H97"/>
    <mergeCell ref="E99:H99"/>
    <mergeCell ref="L2:V2"/>
  </mergeCells>
  <hyperlinks>
    <hyperlink ref="F111" r:id="rId1" display="https://podminky.urs.cz/item/CS_URS_2025_01/952901111"/>
    <hyperlink ref="F117" r:id="rId2" display="https://podminky.urs.cz/item/CS_URS_2025_01/941111111"/>
    <hyperlink ref="F121" r:id="rId3" display="https://podminky.urs.cz/item/CS_URS_2025_01/941111211"/>
    <hyperlink ref="F125" r:id="rId4" display="https://podminky.urs.cz/item/CS_URS_2025_01/941111811"/>
    <hyperlink ref="F128" r:id="rId5" display="https://podminky.urs.cz/item/CS_URS_2025_01/993111111"/>
    <hyperlink ref="F131" r:id="rId6" display="https://podminky.urs.cz/item/CS_URS_2025_01/993111119"/>
    <hyperlink ref="F135" r:id="rId7" display="https://podminky.urs.cz/item/CS_URS_2025_01/998011002"/>
    <hyperlink ref="F139" r:id="rId8" display="https://podminky.urs.cz/item/CS_URS_2025_01/998712102"/>
    <hyperlink ref="F142" r:id="rId9" display="https://podminky.urs.cz/item/CS_URS_2025_01/712363031"/>
    <hyperlink ref="F145" r:id="rId10" display="https://podminky.urs.cz/item/CS_URS_2025_01/712363032"/>
    <hyperlink ref="F151" r:id="rId11" display="https://podminky.urs.cz/item/CS_URS_2025_01/712363101"/>
    <hyperlink ref="F157" r:id="rId12" display="https://podminky.urs.cz/item/CS_URS_2025_01/712391172"/>
    <hyperlink ref="F171" r:id="rId13" display="https://podminky.urs.cz/item/CS_URS_2025_01/712861702"/>
    <hyperlink ref="F184" r:id="rId14" display="https://podminky.urs.cz/item/CS_URS_2025_01/712771201"/>
    <hyperlink ref="F190" r:id="rId15" display="https://podminky.urs.cz/item/CS_URS_2025_01/712771611"/>
    <hyperlink ref="F204" r:id="rId16" display="https://podminky.urs.cz/item/CS_URS_2025_01/712363005"/>
    <hyperlink ref="F209" r:id="rId17" display="https://podminky.urs.cz/item/CS_URS_2025_01/712363122"/>
    <hyperlink ref="F212" r:id="rId18" display="https://podminky.urs.cz/item/CS_URS_2025_01/712363673"/>
    <hyperlink ref="F223" r:id="rId19" display="https://podminky.urs.cz/item/CS_URS_2025_01/712363673"/>
    <hyperlink ref="F238" r:id="rId20" display="https://podminky.urs.cz/item/CS_URS_2025_01/712771221"/>
    <hyperlink ref="F243" r:id="rId21" display="https://podminky.urs.cz/item/CS_URS_2025_01/712771323"/>
    <hyperlink ref="F248" r:id="rId22" display="https://podminky.urs.cz/item/CS_URS_2025_01/712771401"/>
    <hyperlink ref="F253" r:id="rId23" display="https://podminky.urs.cz/item/CS_URS_2025_01/712771521"/>
    <hyperlink ref="F259" r:id="rId24" display="https://podminky.urs.cz/item/CS_URS_2025_01/998713102"/>
    <hyperlink ref="F262" r:id="rId25" display="https://podminky.urs.cz/item/CS_URS_2025_01/713151131"/>
    <hyperlink ref="F267" r:id="rId26" display="https://podminky.urs.cz/item/CS_URS_2025_01/713154611"/>
    <hyperlink ref="F271" r:id="rId27" display="https://podminky.urs.cz/item/CS_URS_2025_01/713151156"/>
    <hyperlink ref="F276" r:id="rId28" display="https://podminky.urs.cz/item/CS_URS_2025_01/713154611"/>
    <hyperlink ref="F280" r:id="rId29" display="https://podminky.urs.cz/item/CS_URS_2025_01/762361332"/>
    <hyperlink ref="F288" r:id="rId30" display="https://podminky.urs.cz/item/CS_URS_2025_01/998762102"/>
    <hyperlink ref="F291" r:id="rId31" display="https://podminky.urs.cz/item/CS_URS_2025_01/762332131"/>
    <hyperlink ref="F301" r:id="rId32" display="https://podminky.urs.cz/item/CS_URS_2025_01/762332132"/>
    <hyperlink ref="F307" r:id="rId33" display="https://podminky.urs.cz/item/CS_URS_2025_01/762395000"/>
    <hyperlink ref="F311" r:id="rId34" display="https://podminky.urs.cz/item/CS_URS_2025_01/762083111"/>
    <hyperlink ref="F318" r:id="rId35" display="https://podminky.urs.cz/item/CS_URS_2025_01/762341210"/>
    <hyperlink ref="F326" r:id="rId36" display="https://podminky.urs.cz/item/CS_URS_2025_01/762341275"/>
    <hyperlink ref="F331" r:id="rId37" display="https://podminky.urs.cz/item/CS_URS_2025_01/762342314"/>
    <hyperlink ref="F337" r:id="rId38" display="https://podminky.urs.cz/item/CS_URS_2025_01/762342523"/>
    <hyperlink ref="F350" r:id="rId39" display="https://podminky.urs.cz/item/CS_URS_2025_01/762395000"/>
    <hyperlink ref="F357" r:id="rId40" display="https://podminky.urs.cz/item/CS_URS_2025_01/762341660"/>
    <hyperlink ref="F363" r:id="rId41" display="https://podminky.urs.cz/item/CS_URS_2025_01/762429001"/>
    <hyperlink ref="F369" r:id="rId42" display="https://podminky.urs.cz/item/CS_URS_2025_01/762495000"/>
    <hyperlink ref="F373" r:id="rId43" display="https://podminky.urs.cz/item/CS_URS_2025_01/783228111"/>
    <hyperlink ref="F378" r:id="rId44" display="https://podminky.urs.cz/item/CS_URS_2025_01/998763302"/>
    <hyperlink ref="F381" r:id="rId45" display="https://podminky.urs.cz/item/CS_URS_2025_01/763182411"/>
    <hyperlink ref="F388" r:id="rId46" display="https://podminky.urs.cz/item/CS_URS_2025_01/763132901"/>
    <hyperlink ref="F392" r:id="rId47" display="https://podminky.urs.cz/item/CS_URS_2025_01/998764102"/>
    <hyperlink ref="F395" r:id="rId48" display="https://podminky.urs.cz/item/CS_URS_2025_01/764242503"/>
    <hyperlink ref="F399" r:id="rId49" display="https://podminky.urs.cz/item/CS_URS_2025_01/764344411"/>
    <hyperlink ref="F402" r:id="rId50" display="https://podminky.urs.cz/item/CS_URS_2025_01/764341416"/>
    <hyperlink ref="F409" r:id="rId51" display="https://podminky.urs.cz/item/CS_URS_2025_01/764345325"/>
    <hyperlink ref="F413" r:id="rId52" display="https://podminky.urs.cz/item/CS_URS_2025_01/764541403"/>
    <hyperlink ref="F422" r:id="rId53" display="https://podminky.urs.cz/item/CS_URS_2025_01/764541446"/>
    <hyperlink ref="F424" r:id="rId54" display="https://podminky.urs.cz/item/CS_URS_2025_01/764541443"/>
    <hyperlink ref="F426" r:id="rId55" display="https://podminky.urs.cz/item/CS_URS_2025_01/764548423"/>
    <hyperlink ref="F429" r:id="rId56" display="https://podminky.urs.cz/item/CS_URS_2025_01/764548422"/>
    <hyperlink ref="F436" r:id="rId57" display="https://podminky.urs.cz/item/CS_URS_2025_01/765121202"/>
    <hyperlink ref="F441" r:id="rId58" display="https://podminky.urs.cz/item/CS_URS_2025_01/998765102"/>
    <hyperlink ref="F444" r:id="rId59" display="https://podminky.urs.cz/item/CS_URS_2025_01/764212662"/>
    <hyperlink ref="F458" r:id="rId60" display="https://podminky.urs.cz/item/CS_URS_2025_01/765191023"/>
    <hyperlink ref="F463" r:id="rId61" display="https://podminky.urs.cz/item/CS_URS_2025_01/765191051"/>
    <hyperlink ref="F466" r:id="rId62" display="https://podminky.urs.cz/item/CS_URS_2025_01/765191071"/>
    <hyperlink ref="F470" r:id="rId63" display="https://podminky.urs.cz/item/CS_URS_2025_01/765111015"/>
    <hyperlink ref="F478" r:id="rId64" display="https://podminky.urs.cz/item/CS_URS_2025_01/765111201"/>
    <hyperlink ref="F483" r:id="rId65" display="https://podminky.urs.cz/item/CS_URS_2025_01/765111251"/>
    <hyperlink ref="F492" r:id="rId66" display="https://podminky.urs.cz/item/CS_URS_2025_01/765115011"/>
    <hyperlink ref="F498" r:id="rId67" display="https://podminky.urs.cz/item/CS_URS_2025_01/765115352"/>
    <hyperlink ref="F504" r:id="rId68" display="https://podminky.urs.cz/item/CS_URS_2025_01/764203155"/>
    <hyperlink ref="F508" r:id="rId69" display="https://podminky.urs.cz/item/CS_URS_2025_01/998766102"/>
    <hyperlink ref="F511" r:id="rId70" display="https://podminky.urs.cz/item/CS_URS_2025_01/766671024"/>
    <hyperlink ref="F520" r:id="rId71" display="https://podminky.urs.cz/item/CS_URS_2025_01/766671025"/>
    <hyperlink ref="F527" r:id="rId72" display="https://podminky.urs.cz/item/CS_URS_2025_01/766671025"/>
    <hyperlink ref="F537" r:id="rId73" display="https://podminky.urs.cz/item/CS_URS_2025_01/784111001"/>
    <hyperlink ref="F540" r:id="rId74" display="https://podminky.urs.cz/item/CS_URS_2025_01/784161001"/>
    <hyperlink ref="F543" r:id="rId75" display="https://podminky.urs.cz/item/CS_URS_2025_01/784171001"/>
    <hyperlink ref="F548" r:id="rId76" display="https://podminky.urs.cz/item/CS_URS_2025_01/784171101"/>
    <hyperlink ref="F553" r:id="rId77" display="https://podminky.urs.cz/item/CS_URS_2025_01/784171121"/>
    <hyperlink ref="F560" r:id="rId78" display="https://podminky.urs.cz/item/CS_URS_2025_01/784181101"/>
    <hyperlink ref="F562" r:id="rId79" display="https://podminky.urs.cz/item/CS_URS_2025_01/78421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83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78</v>
      </c>
    </row>
    <row r="4" s="1" customFormat="1" ht="24.96" customHeight="1">
      <c r="B4" s="23"/>
      <c r="D4" s="24" t="s">
        <v>94</v>
      </c>
      <c r="L4" s="23"/>
      <c r="M4" s="116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7" t="str">
        <f>'Rekapitulace stavby'!K6</f>
        <v>Rekonstrukce střechy Ekocentrum Lipka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97</v>
      </c>
      <c r="E8" s="39"/>
      <c r="F8" s="39"/>
      <c r="G8" s="39"/>
      <c r="H8" s="39"/>
      <c r="I8" s="39"/>
      <c r="J8" s="39"/>
      <c r="K8" s="39"/>
      <c r="L8" s="118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1136</v>
      </c>
      <c r="F9" s="39"/>
      <c r="G9" s="39"/>
      <c r="H9" s="39"/>
      <c r="I9" s="39"/>
      <c r="J9" s="39"/>
      <c r="K9" s="39"/>
      <c r="L9" s="118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8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8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22</v>
      </c>
      <c r="G12" s="39"/>
      <c r="H12" s="39"/>
      <c r="I12" s="33" t="s">
        <v>23</v>
      </c>
      <c r="J12" s="65" t="str">
        <f>'Rekapitulace stavby'!AN8</f>
        <v>1. 3. 2025</v>
      </c>
      <c r="K12" s="39"/>
      <c r="L12" s="11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/>
      </c>
      <c r="K14" s="39"/>
      <c r="L14" s="11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 xml:space="preserve"> </v>
      </c>
      <c r="F15" s="39"/>
      <c r="G15" s="39"/>
      <c r="H15" s="39"/>
      <c r="I15" s="33" t="s">
        <v>27</v>
      </c>
      <c r="J15" s="28" t="str">
        <f>IF('Rekapitulace stavby'!AN11="","",'Rekapitulace stavby'!AN11)</f>
        <v/>
      </c>
      <c r="K15" s="39"/>
      <c r="L15" s="118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8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28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8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27</v>
      </c>
      <c r="J18" s="34" t="str">
        <f>'Rekapitulace stavby'!AN14</f>
        <v>Vyplň údaj</v>
      </c>
      <c r="K18" s="39"/>
      <c r="L18" s="11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8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30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/>
      </c>
      <c r="K20" s="39"/>
      <c r="L20" s="118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 xml:space="preserve"> </v>
      </c>
      <c r="F21" s="39"/>
      <c r="G21" s="39"/>
      <c r="H21" s="39"/>
      <c r="I21" s="33" t="s">
        <v>27</v>
      </c>
      <c r="J21" s="28" t="str">
        <f>IF('Rekapitulace stavby'!AN17="","",'Rekapitulace stavby'!AN17)</f>
        <v/>
      </c>
      <c r="K21" s="39"/>
      <c r="L21" s="11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8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32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/>
      </c>
      <c r="K23" s="39"/>
      <c r="L23" s="118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 xml:space="preserve"> </v>
      </c>
      <c r="F24" s="39"/>
      <c r="G24" s="39"/>
      <c r="H24" s="39"/>
      <c r="I24" s="33" t="s">
        <v>27</v>
      </c>
      <c r="J24" s="28" t="str">
        <f>IF('Rekapitulace stavby'!AN20="","",'Rekapitulace stavby'!AN20)</f>
        <v/>
      </c>
      <c r="K24" s="39"/>
      <c r="L24" s="118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33</v>
      </c>
      <c r="E26" s="39"/>
      <c r="F26" s="39"/>
      <c r="G26" s="39"/>
      <c r="H26" s="39"/>
      <c r="I26" s="39"/>
      <c r="J26" s="39"/>
      <c r="K26" s="39"/>
      <c r="L26" s="118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9"/>
      <c r="B27" s="120"/>
      <c r="C27" s="119"/>
      <c r="D27" s="119"/>
      <c r="E27" s="37" t="s">
        <v>3</v>
      </c>
      <c r="F27" s="37"/>
      <c r="G27" s="37"/>
      <c r="H27" s="37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2" t="s">
        <v>35</v>
      </c>
      <c r="E30" s="39"/>
      <c r="F30" s="39"/>
      <c r="G30" s="39"/>
      <c r="H30" s="39"/>
      <c r="I30" s="39"/>
      <c r="J30" s="91">
        <f>ROUND(J81, 2)</f>
        <v>0</v>
      </c>
      <c r="K30" s="39"/>
      <c r="L30" s="118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8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37</v>
      </c>
      <c r="G32" s="39"/>
      <c r="H32" s="39"/>
      <c r="I32" s="44" t="s">
        <v>36</v>
      </c>
      <c r="J32" s="44" t="s">
        <v>38</v>
      </c>
      <c r="K32" s="39"/>
      <c r="L32" s="118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3" t="s">
        <v>39</v>
      </c>
      <c r="E33" s="33" t="s">
        <v>40</v>
      </c>
      <c r="F33" s="124">
        <f>ROUND((SUM(BE81:BE125)),  2)</f>
        <v>0</v>
      </c>
      <c r="G33" s="39"/>
      <c r="H33" s="39"/>
      <c r="I33" s="125">
        <v>0.20999999999999999</v>
      </c>
      <c r="J33" s="124">
        <f>ROUND(((SUM(BE81:BE125))*I33),  2)</f>
        <v>0</v>
      </c>
      <c r="K33" s="39"/>
      <c r="L33" s="118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41</v>
      </c>
      <c r="F34" s="124">
        <f>ROUND((SUM(BF81:BF125)),  2)</f>
        <v>0</v>
      </c>
      <c r="G34" s="39"/>
      <c r="H34" s="39"/>
      <c r="I34" s="125">
        <v>0.12</v>
      </c>
      <c r="J34" s="124">
        <f>ROUND(((SUM(BF81:BF125))*I34),  2)</f>
        <v>0</v>
      </c>
      <c r="K34" s="39"/>
      <c r="L34" s="118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42</v>
      </c>
      <c r="F35" s="124">
        <f>ROUND((SUM(BG81:BG125)),  2)</f>
        <v>0</v>
      </c>
      <c r="G35" s="39"/>
      <c r="H35" s="39"/>
      <c r="I35" s="125">
        <v>0.20999999999999999</v>
      </c>
      <c r="J35" s="124">
        <f>0</f>
        <v>0</v>
      </c>
      <c r="K35" s="39"/>
      <c r="L35" s="118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43</v>
      </c>
      <c r="F36" s="124">
        <f>ROUND((SUM(BH81:BH125)),  2)</f>
        <v>0</v>
      </c>
      <c r="G36" s="39"/>
      <c r="H36" s="39"/>
      <c r="I36" s="125">
        <v>0.12</v>
      </c>
      <c r="J36" s="124">
        <f>0</f>
        <v>0</v>
      </c>
      <c r="K36" s="39"/>
      <c r="L36" s="118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44</v>
      </c>
      <c r="F37" s="124">
        <f>ROUND((SUM(BI81:BI125)),  2)</f>
        <v>0</v>
      </c>
      <c r="G37" s="39"/>
      <c r="H37" s="39"/>
      <c r="I37" s="125">
        <v>0</v>
      </c>
      <c r="J37" s="124">
        <f>0</f>
        <v>0</v>
      </c>
      <c r="K37" s="39"/>
      <c r="L37" s="118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6"/>
      <c r="D39" s="127" t="s">
        <v>45</v>
      </c>
      <c r="E39" s="77"/>
      <c r="F39" s="77"/>
      <c r="G39" s="128" t="s">
        <v>46</v>
      </c>
      <c r="H39" s="129" t="s">
        <v>47</v>
      </c>
      <c r="I39" s="77"/>
      <c r="J39" s="130">
        <f>SUM(J30:J37)</f>
        <v>0</v>
      </c>
      <c r="K39" s="131"/>
      <c r="L39" s="118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99</v>
      </c>
      <c r="D45" s="39"/>
      <c r="E45" s="39"/>
      <c r="F45" s="39"/>
      <c r="G45" s="39"/>
      <c r="H45" s="39"/>
      <c r="I45" s="39"/>
      <c r="J45" s="39"/>
      <c r="K45" s="39"/>
      <c r="L45" s="118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8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7" t="str">
        <f>E7</f>
        <v>Rekonstrukce střechy Ekocentrum Lipka</v>
      </c>
      <c r="F48" s="33"/>
      <c r="G48" s="33"/>
      <c r="H48" s="33"/>
      <c r="I48" s="39"/>
      <c r="J48" s="39"/>
      <c r="K48" s="39"/>
      <c r="L48" s="118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97</v>
      </c>
      <c r="D49" s="39"/>
      <c r="E49" s="39"/>
      <c r="F49" s="39"/>
      <c r="G49" s="39"/>
      <c r="H49" s="39"/>
      <c r="I49" s="39"/>
      <c r="J49" s="39"/>
      <c r="K49" s="39"/>
      <c r="L49" s="118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3 - Bleskosvod</v>
      </c>
      <c r="F50" s="39"/>
      <c r="G50" s="39"/>
      <c r="H50" s="39"/>
      <c r="I50" s="39"/>
      <c r="J50" s="39"/>
      <c r="K50" s="39"/>
      <c r="L50" s="118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8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1. 3. 2025</v>
      </c>
      <c r="K52" s="39"/>
      <c r="L52" s="118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8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 xml:space="preserve"> </v>
      </c>
      <c r="G54" s="39"/>
      <c r="H54" s="39"/>
      <c r="I54" s="33" t="s">
        <v>30</v>
      </c>
      <c r="J54" s="37" t="str">
        <f>E21</f>
        <v xml:space="preserve"> </v>
      </c>
      <c r="K54" s="39"/>
      <c r="L54" s="118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28</v>
      </c>
      <c r="D55" s="39"/>
      <c r="E55" s="39"/>
      <c r="F55" s="28" t="str">
        <f>IF(E18="","",E18)</f>
        <v>Vyplň údaj</v>
      </c>
      <c r="G55" s="39"/>
      <c r="H55" s="39"/>
      <c r="I55" s="33" t="s">
        <v>32</v>
      </c>
      <c r="J55" s="37" t="str">
        <f>E24</f>
        <v xml:space="preserve"> </v>
      </c>
      <c r="K55" s="39"/>
      <c r="L55" s="118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8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2" t="s">
        <v>100</v>
      </c>
      <c r="D57" s="126"/>
      <c r="E57" s="126"/>
      <c r="F57" s="126"/>
      <c r="G57" s="126"/>
      <c r="H57" s="126"/>
      <c r="I57" s="126"/>
      <c r="J57" s="133" t="s">
        <v>101</v>
      </c>
      <c r="K57" s="126"/>
      <c r="L57" s="118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8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4" t="s">
        <v>67</v>
      </c>
      <c r="D59" s="39"/>
      <c r="E59" s="39"/>
      <c r="F59" s="39"/>
      <c r="G59" s="39"/>
      <c r="H59" s="39"/>
      <c r="I59" s="39"/>
      <c r="J59" s="91">
        <f>J81</f>
        <v>0</v>
      </c>
      <c r="K59" s="39"/>
      <c r="L59" s="118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102</v>
      </c>
    </row>
    <row r="60" s="9" customFormat="1" ht="24.96" customHeight="1">
      <c r="A60" s="9"/>
      <c r="B60" s="135"/>
      <c r="C60" s="9"/>
      <c r="D60" s="136" t="s">
        <v>1137</v>
      </c>
      <c r="E60" s="137"/>
      <c r="F60" s="137"/>
      <c r="G60" s="137"/>
      <c r="H60" s="137"/>
      <c r="I60" s="137"/>
      <c r="J60" s="138">
        <f>J82</f>
        <v>0</v>
      </c>
      <c r="K60" s="9"/>
      <c r="L60" s="13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35"/>
      <c r="C61" s="9"/>
      <c r="D61" s="136" t="s">
        <v>1138</v>
      </c>
      <c r="E61" s="137"/>
      <c r="F61" s="137"/>
      <c r="G61" s="137"/>
      <c r="H61" s="137"/>
      <c r="I61" s="137"/>
      <c r="J61" s="138">
        <f>J121</f>
        <v>0</v>
      </c>
      <c r="K61" s="9"/>
      <c r="L61" s="135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2" customFormat="1" ht="21.84" customHeight="1">
      <c r="A62" s="39"/>
      <c r="B62" s="40"/>
      <c r="C62" s="39"/>
      <c r="D62" s="39"/>
      <c r="E62" s="39"/>
      <c r="F62" s="39"/>
      <c r="G62" s="39"/>
      <c r="H62" s="39"/>
      <c r="I62" s="39"/>
      <c r="J62" s="39"/>
      <c r="K62" s="39"/>
      <c r="L62" s="118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56"/>
      <c r="C63" s="57"/>
      <c r="D63" s="57"/>
      <c r="E63" s="57"/>
      <c r="F63" s="57"/>
      <c r="G63" s="57"/>
      <c r="H63" s="57"/>
      <c r="I63" s="57"/>
      <c r="J63" s="57"/>
      <c r="K63" s="57"/>
      <c r="L63" s="118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118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109</v>
      </c>
      <c r="D68" s="39"/>
      <c r="E68" s="39"/>
      <c r="F68" s="39"/>
      <c r="G68" s="39"/>
      <c r="H68" s="39"/>
      <c r="I68" s="39"/>
      <c r="J68" s="39"/>
      <c r="K68" s="39"/>
      <c r="L68" s="118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39"/>
      <c r="D69" s="39"/>
      <c r="E69" s="39"/>
      <c r="F69" s="39"/>
      <c r="G69" s="39"/>
      <c r="H69" s="39"/>
      <c r="I69" s="39"/>
      <c r="J69" s="39"/>
      <c r="K69" s="39"/>
      <c r="L69" s="118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17</v>
      </c>
      <c r="D70" s="39"/>
      <c r="E70" s="39"/>
      <c r="F70" s="39"/>
      <c r="G70" s="39"/>
      <c r="H70" s="39"/>
      <c r="I70" s="39"/>
      <c r="J70" s="39"/>
      <c r="K70" s="39"/>
      <c r="L70" s="118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6.5" customHeight="1">
      <c r="A71" s="39"/>
      <c r="B71" s="40"/>
      <c r="C71" s="39"/>
      <c r="D71" s="39"/>
      <c r="E71" s="117" t="str">
        <f>E7</f>
        <v>Rekonstrukce střechy Ekocentrum Lipka</v>
      </c>
      <c r="F71" s="33"/>
      <c r="G71" s="33"/>
      <c r="H71" s="33"/>
      <c r="I71" s="39"/>
      <c r="J71" s="39"/>
      <c r="K71" s="39"/>
      <c r="L71" s="118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97</v>
      </c>
      <c r="D72" s="39"/>
      <c r="E72" s="39"/>
      <c r="F72" s="39"/>
      <c r="G72" s="39"/>
      <c r="H72" s="39"/>
      <c r="I72" s="39"/>
      <c r="J72" s="39"/>
      <c r="K72" s="39"/>
      <c r="L72" s="118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39"/>
      <c r="D73" s="39"/>
      <c r="E73" s="63" t="str">
        <f>E9</f>
        <v>3 - Bleskosvod</v>
      </c>
      <c r="F73" s="39"/>
      <c r="G73" s="39"/>
      <c r="H73" s="39"/>
      <c r="I73" s="39"/>
      <c r="J73" s="39"/>
      <c r="K73" s="39"/>
      <c r="L73" s="118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39"/>
      <c r="D74" s="39"/>
      <c r="E74" s="39"/>
      <c r="F74" s="39"/>
      <c r="G74" s="39"/>
      <c r="H74" s="39"/>
      <c r="I74" s="39"/>
      <c r="J74" s="39"/>
      <c r="K74" s="39"/>
      <c r="L74" s="118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39"/>
      <c r="E75" s="39"/>
      <c r="F75" s="28" t="str">
        <f>F12</f>
        <v xml:space="preserve"> </v>
      </c>
      <c r="G75" s="39"/>
      <c r="H75" s="39"/>
      <c r="I75" s="33" t="s">
        <v>23</v>
      </c>
      <c r="J75" s="65" t="str">
        <f>IF(J12="","",J12)</f>
        <v>1. 3. 2025</v>
      </c>
      <c r="K75" s="39"/>
      <c r="L75" s="118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39"/>
      <c r="D76" s="39"/>
      <c r="E76" s="39"/>
      <c r="F76" s="39"/>
      <c r="G76" s="39"/>
      <c r="H76" s="39"/>
      <c r="I76" s="39"/>
      <c r="J76" s="39"/>
      <c r="K76" s="39"/>
      <c r="L76" s="118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15" customHeight="1">
      <c r="A77" s="39"/>
      <c r="B77" s="40"/>
      <c r="C77" s="33" t="s">
        <v>25</v>
      </c>
      <c r="D77" s="39"/>
      <c r="E77" s="39"/>
      <c r="F77" s="28" t="str">
        <f>E15</f>
        <v xml:space="preserve"> </v>
      </c>
      <c r="G77" s="39"/>
      <c r="H77" s="39"/>
      <c r="I77" s="33" t="s">
        <v>30</v>
      </c>
      <c r="J77" s="37" t="str">
        <f>E21</f>
        <v xml:space="preserve"> </v>
      </c>
      <c r="K77" s="39"/>
      <c r="L77" s="118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28</v>
      </c>
      <c r="D78" s="39"/>
      <c r="E78" s="39"/>
      <c r="F78" s="28" t="str">
        <f>IF(E18="","",E18)</f>
        <v>Vyplň údaj</v>
      </c>
      <c r="G78" s="39"/>
      <c r="H78" s="39"/>
      <c r="I78" s="33" t="s">
        <v>32</v>
      </c>
      <c r="J78" s="37" t="str">
        <f>E24</f>
        <v xml:space="preserve"> </v>
      </c>
      <c r="K78" s="39"/>
      <c r="L78" s="118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39"/>
      <c r="D79" s="39"/>
      <c r="E79" s="39"/>
      <c r="F79" s="39"/>
      <c r="G79" s="39"/>
      <c r="H79" s="39"/>
      <c r="I79" s="39"/>
      <c r="J79" s="39"/>
      <c r="K79" s="39"/>
      <c r="L79" s="118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43"/>
      <c r="B80" s="144"/>
      <c r="C80" s="145" t="s">
        <v>110</v>
      </c>
      <c r="D80" s="146" t="s">
        <v>54</v>
      </c>
      <c r="E80" s="146" t="s">
        <v>50</v>
      </c>
      <c r="F80" s="146" t="s">
        <v>51</v>
      </c>
      <c r="G80" s="146" t="s">
        <v>111</v>
      </c>
      <c r="H80" s="146" t="s">
        <v>112</v>
      </c>
      <c r="I80" s="146" t="s">
        <v>113</v>
      </c>
      <c r="J80" s="146" t="s">
        <v>101</v>
      </c>
      <c r="K80" s="147" t="s">
        <v>114</v>
      </c>
      <c r="L80" s="148"/>
      <c r="M80" s="81" t="s">
        <v>3</v>
      </c>
      <c r="N80" s="82" t="s">
        <v>39</v>
      </c>
      <c r="O80" s="82" t="s">
        <v>115</v>
      </c>
      <c r="P80" s="82" t="s">
        <v>116</v>
      </c>
      <c r="Q80" s="82" t="s">
        <v>117</v>
      </c>
      <c r="R80" s="82" t="s">
        <v>118</v>
      </c>
      <c r="S80" s="82" t="s">
        <v>119</v>
      </c>
      <c r="T80" s="83" t="s">
        <v>120</v>
      </c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</row>
    <row r="81" s="2" customFormat="1" ht="22.8" customHeight="1">
      <c r="A81" s="39"/>
      <c r="B81" s="40"/>
      <c r="C81" s="88" t="s">
        <v>121</v>
      </c>
      <c r="D81" s="39"/>
      <c r="E81" s="39"/>
      <c r="F81" s="39"/>
      <c r="G81" s="39"/>
      <c r="H81" s="39"/>
      <c r="I81" s="39"/>
      <c r="J81" s="149">
        <f>BK81</f>
        <v>0</v>
      </c>
      <c r="K81" s="39"/>
      <c r="L81" s="40"/>
      <c r="M81" s="84"/>
      <c r="N81" s="69"/>
      <c r="O81" s="85"/>
      <c r="P81" s="150">
        <f>P82+P121</f>
        <v>0</v>
      </c>
      <c r="Q81" s="85"/>
      <c r="R81" s="150">
        <f>R82+R121</f>
        <v>0</v>
      </c>
      <c r="S81" s="85"/>
      <c r="T81" s="151">
        <f>T82+T121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20" t="s">
        <v>68</v>
      </c>
      <c r="AU81" s="20" t="s">
        <v>102</v>
      </c>
      <c r="BK81" s="152">
        <f>BK82+BK121</f>
        <v>0</v>
      </c>
    </row>
    <row r="82" s="12" customFormat="1" ht="25.92" customHeight="1">
      <c r="A82" s="12"/>
      <c r="B82" s="153"/>
      <c r="C82" s="12"/>
      <c r="D82" s="154" t="s">
        <v>68</v>
      </c>
      <c r="E82" s="155" t="s">
        <v>1139</v>
      </c>
      <c r="F82" s="155" t="s">
        <v>82</v>
      </c>
      <c r="G82" s="12"/>
      <c r="H82" s="12"/>
      <c r="I82" s="156"/>
      <c r="J82" s="157">
        <f>BK82</f>
        <v>0</v>
      </c>
      <c r="K82" s="12"/>
      <c r="L82" s="153"/>
      <c r="M82" s="158"/>
      <c r="N82" s="159"/>
      <c r="O82" s="159"/>
      <c r="P82" s="160">
        <f>SUM(P83:P120)</f>
        <v>0</v>
      </c>
      <c r="Q82" s="159"/>
      <c r="R82" s="160">
        <f>SUM(R83:R120)</f>
        <v>0</v>
      </c>
      <c r="S82" s="159"/>
      <c r="T82" s="161">
        <f>SUM(T83:T120)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154" t="s">
        <v>74</v>
      </c>
      <c r="AT82" s="162" t="s">
        <v>68</v>
      </c>
      <c r="AU82" s="162" t="s">
        <v>69</v>
      </c>
      <c r="AY82" s="154" t="s">
        <v>124</v>
      </c>
      <c r="BK82" s="163">
        <f>SUM(BK83:BK120)</f>
        <v>0</v>
      </c>
    </row>
    <row r="83" s="2" customFormat="1" ht="37.8" customHeight="1">
      <c r="A83" s="39"/>
      <c r="B83" s="166"/>
      <c r="C83" s="167" t="s">
        <v>74</v>
      </c>
      <c r="D83" s="167" t="s">
        <v>127</v>
      </c>
      <c r="E83" s="168" t="s">
        <v>1140</v>
      </c>
      <c r="F83" s="169" t="s">
        <v>1141</v>
      </c>
      <c r="G83" s="170" t="s">
        <v>1142</v>
      </c>
      <c r="H83" s="171">
        <v>25</v>
      </c>
      <c r="I83" s="172"/>
      <c r="J83" s="173">
        <f>ROUND(I83*H83,2)</f>
        <v>0</v>
      </c>
      <c r="K83" s="169" t="s">
        <v>1143</v>
      </c>
      <c r="L83" s="40"/>
      <c r="M83" s="174" t="s">
        <v>3</v>
      </c>
      <c r="N83" s="175" t="s">
        <v>40</v>
      </c>
      <c r="O83" s="73"/>
      <c r="P83" s="176">
        <f>O83*H83</f>
        <v>0</v>
      </c>
      <c r="Q83" s="176">
        <v>0</v>
      </c>
      <c r="R83" s="176">
        <f>Q83*H83</f>
        <v>0</v>
      </c>
      <c r="S83" s="176">
        <v>0</v>
      </c>
      <c r="T83" s="177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178" t="s">
        <v>149</v>
      </c>
      <c r="AT83" s="178" t="s">
        <v>127</v>
      </c>
      <c r="AU83" s="178" t="s">
        <v>74</v>
      </c>
      <c r="AY83" s="20" t="s">
        <v>124</v>
      </c>
      <c r="BE83" s="179">
        <f>IF(N83="základní",J83,0)</f>
        <v>0</v>
      </c>
      <c r="BF83" s="179">
        <f>IF(N83="snížená",J83,0)</f>
        <v>0</v>
      </c>
      <c r="BG83" s="179">
        <f>IF(N83="zákl. přenesená",J83,0)</f>
        <v>0</v>
      </c>
      <c r="BH83" s="179">
        <f>IF(N83="sníž. přenesená",J83,0)</f>
        <v>0</v>
      </c>
      <c r="BI83" s="179">
        <f>IF(N83="nulová",J83,0)</f>
        <v>0</v>
      </c>
      <c r="BJ83" s="20" t="s">
        <v>74</v>
      </c>
      <c r="BK83" s="179">
        <f>ROUND(I83*H83,2)</f>
        <v>0</v>
      </c>
      <c r="BL83" s="20" t="s">
        <v>149</v>
      </c>
      <c r="BM83" s="178" t="s">
        <v>78</v>
      </c>
    </row>
    <row r="84" s="2" customFormat="1" ht="21.75" customHeight="1">
      <c r="A84" s="39"/>
      <c r="B84" s="166"/>
      <c r="C84" s="167" t="s">
        <v>78</v>
      </c>
      <c r="D84" s="167" t="s">
        <v>127</v>
      </c>
      <c r="E84" s="168" t="s">
        <v>1144</v>
      </c>
      <c r="F84" s="169" t="s">
        <v>1145</v>
      </c>
      <c r="G84" s="170" t="s">
        <v>140</v>
      </c>
      <c r="H84" s="171">
        <v>25</v>
      </c>
      <c r="I84" s="172"/>
      <c r="J84" s="173">
        <f>ROUND(I84*H84,2)</f>
        <v>0</v>
      </c>
      <c r="K84" s="169" t="s">
        <v>1146</v>
      </c>
      <c r="L84" s="40"/>
      <c r="M84" s="174" t="s">
        <v>3</v>
      </c>
      <c r="N84" s="175" t="s">
        <v>40</v>
      </c>
      <c r="O84" s="73"/>
      <c r="P84" s="176">
        <f>O84*H84</f>
        <v>0</v>
      </c>
      <c r="Q84" s="176">
        <v>0</v>
      </c>
      <c r="R84" s="176">
        <f>Q84*H84</f>
        <v>0</v>
      </c>
      <c r="S84" s="176">
        <v>0</v>
      </c>
      <c r="T84" s="177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178" t="s">
        <v>149</v>
      </c>
      <c r="AT84" s="178" t="s">
        <v>127</v>
      </c>
      <c r="AU84" s="178" t="s">
        <v>74</v>
      </c>
      <c r="AY84" s="20" t="s">
        <v>124</v>
      </c>
      <c r="BE84" s="179">
        <f>IF(N84="základní",J84,0)</f>
        <v>0</v>
      </c>
      <c r="BF84" s="179">
        <f>IF(N84="snížená",J84,0)</f>
        <v>0</v>
      </c>
      <c r="BG84" s="179">
        <f>IF(N84="zákl. přenesená",J84,0)</f>
        <v>0</v>
      </c>
      <c r="BH84" s="179">
        <f>IF(N84="sníž. přenesená",J84,0)</f>
        <v>0</v>
      </c>
      <c r="BI84" s="179">
        <f>IF(N84="nulová",J84,0)</f>
        <v>0</v>
      </c>
      <c r="BJ84" s="20" t="s">
        <v>74</v>
      </c>
      <c r="BK84" s="179">
        <f>ROUND(I84*H84,2)</f>
        <v>0</v>
      </c>
      <c r="BL84" s="20" t="s">
        <v>149</v>
      </c>
      <c r="BM84" s="178" t="s">
        <v>149</v>
      </c>
    </row>
    <row r="85" s="2" customFormat="1" ht="21.75" customHeight="1">
      <c r="A85" s="39"/>
      <c r="B85" s="166"/>
      <c r="C85" s="167" t="s">
        <v>81</v>
      </c>
      <c r="D85" s="167" t="s">
        <v>127</v>
      </c>
      <c r="E85" s="168" t="s">
        <v>1147</v>
      </c>
      <c r="F85" s="169" t="s">
        <v>1148</v>
      </c>
      <c r="G85" s="170" t="s">
        <v>140</v>
      </c>
      <c r="H85" s="171">
        <v>25</v>
      </c>
      <c r="I85" s="172"/>
      <c r="J85" s="173">
        <f>ROUND(I85*H85,2)</f>
        <v>0</v>
      </c>
      <c r="K85" s="169" t="s">
        <v>1146</v>
      </c>
      <c r="L85" s="40"/>
      <c r="M85" s="174" t="s">
        <v>3</v>
      </c>
      <c r="N85" s="175" t="s">
        <v>40</v>
      </c>
      <c r="O85" s="73"/>
      <c r="P85" s="176">
        <f>O85*H85</f>
        <v>0</v>
      </c>
      <c r="Q85" s="176">
        <v>0</v>
      </c>
      <c r="R85" s="176">
        <f>Q85*H85</f>
        <v>0</v>
      </c>
      <c r="S85" s="176">
        <v>0</v>
      </c>
      <c r="T85" s="177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178" t="s">
        <v>149</v>
      </c>
      <c r="AT85" s="178" t="s">
        <v>127</v>
      </c>
      <c r="AU85" s="178" t="s">
        <v>74</v>
      </c>
      <c r="AY85" s="20" t="s">
        <v>124</v>
      </c>
      <c r="BE85" s="179">
        <f>IF(N85="základní",J85,0)</f>
        <v>0</v>
      </c>
      <c r="BF85" s="179">
        <f>IF(N85="snížená",J85,0)</f>
        <v>0</v>
      </c>
      <c r="BG85" s="179">
        <f>IF(N85="zákl. přenesená",J85,0)</f>
        <v>0</v>
      </c>
      <c r="BH85" s="179">
        <f>IF(N85="sníž. přenesená",J85,0)</f>
        <v>0</v>
      </c>
      <c r="BI85" s="179">
        <f>IF(N85="nulová",J85,0)</f>
        <v>0</v>
      </c>
      <c r="BJ85" s="20" t="s">
        <v>74</v>
      </c>
      <c r="BK85" s="179">
        <f>ROUND(I85*H85,2)</f>
        <v>0</v>
      </c>
      <c r="BL85" s="20" t="s">
        <v>149</v>
      </c>
      <c r="BM85" s="178" t="s">
        <v>164</v>
      </c>
    </row>
    <row r="86" s="2" customFormat="1" ht="16.5" customHeight="1">
      <c r="A86" s="39"/>
      <c r="B86" s="166"/>
      <c r="C86" s="167" t="s">
        <v>149</v>
      </c>
      <c r="D86" s="167" t="s">
        <v>127</v>
      </c>
      <c r="E86" s="168" t="s">
        <v>1149</v>
      </c>
      <c r="F86" s="169" t="s">
        <v>1150</v>
      </c>
      <c r="G86" s="170" t="s">
        <v>180</v>
      </c>
      <c r="H86" s="171">
        <v>3</v>
      </c>
      <c r="I86" s="172"/>
      <c r="J86" s="173">
        <f>ROUND(I86*H86,2)</f>
        <v>0</v>
      </c>
      <c r="K86" s="169" t="s">
        <v>1146</v>
      </c>
      <c r="L86" s="40"/>
      <c r="M86" s="174" t="s">
        <v>3</v>
      </c>
      <c r="N86" s="175" t="s">
        <v>40</v>
      </c>
      <c r="O86" s="73"/>
      <c r="P86" s="176">
        <f>O86*H86</f>
        <v>0</v>
      </c>
      <c r="Q86" s="176">
        <v>0</v>
      </c>
      <c r="R86" s="176">
        <f>Q86*H86</f>
        <v>0</v>
      </c>
      <c r="S86" s="176">
        <v>0</v>
      </c>
      <c r="T86" s="177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178" t="s">
        <v>149</v>
      </c>
      <c r="AT86" s="178" t="s">
        <v>127</v>
      </c>
      <c r="AU86" s="178" t="s">
        <v>74</v>
      </c>
      <c r="AY86" s="20" t="s">
        <v>124</v>
      </c>
      <c r="BE86" s="179">
        <f>IF(N86="základní",J86,0)</f>
        <v>0</v>
      </c>
      <c r="BF86" s="179">
        <f>IF(N86="snížená",J86,0)</f>
        <v>0</v>
      </c>
      <c r="BG86" s="179">
        <f>IF(N86="zákl. přenesená",J86,0)</f>
        <v>0</v>
      </c>
      <c r="BH86" s="179">
        <f>IF(N86="sníž. přenesená",J86,0)</f>
        <v>0</v>
      </c>
      <c r="BI86" s="179">
        <f>IF(N86="nulová",J86,0)</f>
        <v>0</v>
      </c>
      <c r="BJ86" s="20" t="s">
        <v>74</v>
      </c>
      <c r="BK86" s="179">
        <f>ROUND(I86*H86,2)</f>
        <v>0</v>
      </c>
      <c r="BL86" s="20" t="s">
        <v>149</v>
      </c>
      <c r="BM86" s="178" t="s">
        <v>177</v>
      </c>
    </row>
    <row r="87" s="2" customFormat="1" ht="24.15" customHeight="1">
      <c r="A87" s="39"/>
      <c r="B87" s="166"/>
      <c r="C87" s="167" t="s">
        <v>84</v>
      </c>
      <c r="D87" s="167" t="s">
        <v>127</v>
      </c>
      <c r="E87" s="168" t="s">
        <v>1151</v>
      </c>
      <c r="F87" s="169" t="s">
        <v>1152</v>
      </c>
      <c r="G87" s="170" t="s">
        <v>180</v>
      </c>
      <c r="H87" s="171">
        <v>3</v>
      </c>
      <c r="I87" s="172"/>
      <c r="J87" s="173">
        <f>ROUND(I87*H87,2)</f>
        <v>0</v>
      </c>
      <c r="K87" s="169" t="s">
        <v>1146</v>
      </c>
      <c r="L87" s="40"/>
      <c r="M87" s="174" t="s">
        <v>3</v>
      </c>
      <c r="N87" s="175" t="s">
        <v>40</v>
      </c>
      <c r="O87" s="73"/>
      <c r="P87" s="176">
        <f>O87*H87</f>
        <v>0</v>
      </c>
      <c r="Q87" s="176">
        <v>0</v>
      </c>
      <c r="R87" s="176">
        <f>Q87*H87</f>
        <v>0</v>
      </c>
      <c r="S87" s="176">
        <v>0</v>
      </c>
      <c r="T87" s="177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178" t="s">
        <v>149</v>
      </c>
      <c r="AT87" s="178" t="s">
        <v>127</v>
      </c>
      <c r="AU87" s="178" t="s">
        <v>74</v>
      </c>
      <c r="AY87" s="20" t="s">
        <v>124</v>
      </c>
      <c r="BE87" s="179">
        <f>IF(N87="základní",J87,0)</f>
        <v>0</v>
      </c>
      <c r="BF87" s="179">
        <f>IF(N87="snížená",J87,0)</f>
        <v>0</v>
      </c>
      <c r="BG87" s="179">
        <f>IF(N87="zákl. přenesená",J87,0)</f>
        <v>0</v>
      </c>
      <c r="BH87" s="179">
        <f>IF(N87="sníž. přenesená",J87,0)</f>
        <v>0</v>
      </c>
      <c r="BI87" s="179">
        <f>IF(N87="nulová",J87,0)</f>
        <v>0</v>
      </c>
      <c r="BJ87" s="20" t="s">
        <v>74</v>
      </c>
      <c r="BK87" s="179">
        <f>ROUND(I87*H87,2)</f>
        <v>0</v>
      </c>
      <c r="BL87" s="20" t="s">
        <v>149</v>
      </c>
      <c r="BM87" s="178" t="s">
        <v>188</v>
      </c>
    </row>
    <row r="88" s="2" customFormat="1" ht="16.5" customHeight="1">
      <c r="A88" s="39"/>
      <c r="B88" s="166"/>
      <c r="C88" s="167" t="s">
        <v>164</v>
      </c>
      <c r="D88" s="167" t="s">
        <v>127</v>
      </c>
      <c r="E88" s="168" t="s">
        <v>1153</v>
      </c>
      <c r="F88" s="169" t="s">
        <v>1154</v>
      </c>
      <c r="G88" s="170" t="s">
        <v>180</v>
      </c>
      <c r="H88" s="171">
        <v>3</v>
      </c>
      <c r="I88" s="172"/>
      <c r="J88" s="173">
        <f>ROUND(I88*H88,2)</f>
        <v>0</v>
      </c>
      <c r="K88" s="169" t="s">
        <v>1143</v>
      </c>
      <c r="L88" s="40"/>
      <c r="M88" s="174" t="s">
        <v>3</v>
      </c>
      <c r="N88" s="175" t="s">
        <v>40</v>
      </c>
      <c r="O88" s="73"/>
      <c r="P88" s="176">
        <f>O88*H88</f>
        <v>0</v>
      </c>
      <c r="Q88" s="176">
        <v>0</v>
      </c>
      <c r="R88" s="176">
        <f>Q88*H88</f>
        <v>0</v>
      </c>
      <c r="S88" s="176">
        <v>0</v>
      </c>
      <c r="T88" s="177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178" t="s">
        <v>149</v>
      </c>
      <c r="AT88" s="178" t="s">
        <v>127</v>
      </c>
      <c r="AU88" s="178" t="s">
        <v>74</v>
      </c>
      <c r="AY88" s="20" t="s">
        <v>124</v>
      </c>
      <c r="BE88" s="179">
        <f>IF(N88="základní",J88,0)</f>
        <v>0</v>
      </c>
      <c r="BF88" s="179">
        <f>IF(N88="snížená",J88,0)</f>
        <v>0</v>
      </c>
      <c r="BG88" s="179">
        <f>IF(N88="zákl. přenesená",J88,0)</f>
        <v>0</v>
      </c>
      <c r="BH88" s="179">
        <f>IF(N88="sníž. přenesená",J88,0)</f>
        <v>0</v>
      </c>
      <c r="BI88" s="179">
        <f>IF(N88="nulová",J88,0)</f>
        <v>0</v>
      </c>
      <c r="BJ88" s="20" t="s">
        <v>74</v>
      </c>
      <c r="BK88" s="179">
        <f>ROUND(I88*H88,2)</f>
        <v>0</v>
      </c>
      <c r="BL88" s="20" t="s">
        <v>149</v>
      </c>
      <c r="BM88" s="178" t="s">
        <v>9</v>
      </c>
    </row>
    <row r="89" s="2" customFormat="1" ht="16.5" customHeight="1">
      <c r="A89" s="39"/>
      <c r="B89" s="166"/>
      <c r="C89" s="167" t="s">
        <v>171</v>
      </c>
      <c r="D89" s="167" t="s">
        <v>127</v>
      </c>
      <c r="E89" s="168" t="s">
        <v>1155</v>
      </c>
      <c r="F89" s="169" t="s">
        <v>1156</v>
      </c>
      <c r="G89" s="170" t="s">
        <v>180</v>
      </c>
      <c r="H89" s="171">
        <v>6</v>
      </c>
      <c r="I89" s="172"/>
      <c r="J89" s="173">
        <f>ROUND(I89*H89,2)</f>
        <v>0</v>
      </c>
      <c r="K89" s="169" t="s">
        <v>1143</v>
      </c>
      <c r="L89" s="40"/>
      <c r="M89" s="174" t="s">
        <v>3</v>
      </c>
      <c r="N89" s="175" t="s">
        <v>40</v>
      </c>
      <c r="O89" s="73"/>
      <c r="P89" s="176">
        <f>O89*H89</f>
        <v>0</v>
      </c>
      <c r="Q89" s="176">
        <v>0</v>
      </c>
      <c r="R89" s="176">
        <f>Q89*H89</f>
        <v>0</v>
      </c>
      <c r="S89" s="176">
        <v>0</v>
      </c>
      <c r="T89" s="177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178" t="s">
        <v>149</v>
      </c>
      <c r="AT89" s="178" t="s">
        <v>127</v>
      </c>
      <c r="AU89" s="178" t="s">
        <v>74</v>
      </c>
      <c r="AY89" s="20" t="s">
        <v>124</v>
      </c>
      <c r="BE89" s="179">
        <f>IF(N89="základní",J89,0)</f>
        <v>0</v>
      </c>
      <c r="BF89" s="179">
        <f>IF(N89="snížená",J89,0)</f>
        <v>0</v>
      </c>
      <c r="BG89" s="179">
        <f>IF(N89="zákl. přenesená",J89,0)</f>
        <v>0</v>
      </c>
      <c r="BH89" s="179">
        <f>IF(N89="sníž. přenesená",J89,0)</f>
        <v>0</v>
      </c>
      <c r="BI89" s="179">
        <f>IF(N89="nulová",J89,0)</f>
        <v>0</v>
      </c>
      <c r="BJ89" s="20" t="s">
        <v>74</v>
      </c>
      <c r="BK89" s="179">
        <f>ROUND(I89*H89,2)</f>
        <v>0</v>
      </c>
      <c r="BL89" s="20" t="s">
        <v>149</v>
      </c>
      <c r="BM89" s="178" t="s">
        <v>213</v>
      </c>
    </row>
    <row r="90" s="2" customFormat="1" ht="37.8" customHeight="1">
      <c r="A90" s="39"/>
      <c r="B90" s="166"/>
      <c r="C90" s="167" t="s">
        <v>177</v>
      </c>
      <c r="D90" s="167" t="s">
        <v>127</v>
      </c>
      <c r="E90" s="168" t="s">
        <v>1157</v>
      </c>
      <c r="F90" s="169" t="s">
        <v>1158</v>
      </c>
      <c r="G90" s="170" t="s">
        <v>180</v>
      </c>
      <c r="H90" s="171">
        <v>1</v>
      </c>
      <c r="I90" s="172"/>
      <c r="J90" s="173">
        <f>ROUND(I90*H90,2)</f>
        <v>0</v>
      </c>
      <c r="K90" s="169" t="s">
        <v>1143</v>
      </c>
      <c r="L90" s="40"/>
      <c r="M90" s="174" t="s">
        <v>3</v>
      </c>
      <c r="N90" s="175" t="s">
        <v>40</v>
      </c>
      <c r="O90" s="73"/>
      <c r="P90" s="176">
        <f>O90*H90</f>
        <v>0</v>
      </c>
      <c r="Q90" s="176">
        <v>0</v>
      </c>
      <c r="R90" s="176">
        <f>Q90*H90</f>
        <v>0</v>
      </c>
      <c r="S90" s="176">
        <v>0</v>
      </c>
      <c r="T90" s="177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178" t="s">
        <v>149</v>
      </c>
      <c r="AT90" s="178" t="s">
        <v>127</v>
      </c>
      <c r="AU90" s="178" t="s">
        <v>74</v>
      </c>
      <c r="AY90" s="20" t="s">
        <v>124</v>
      </c>
      <c r="BE90" s="179">
        <f>IF(N90="základní",J90,0)</f>
        <v>0</v>
      </c>
      <c r="BF90" s="179">
        <f>IF(N90="snížená",J90,0)</f>
        <v>0</v>
      </c>
      <c r="BG90" s="179">
        <f>IF(N90="zákl. přenesená",J90,0)</f>
        <v>0</v>
      </c>
      <c r="BH90" s="179">
        <f>IF(N90="sníž. přenesená",J90,0)</f>
        <v>0</v>
      </c>
      <c r="BI90" s="179">
        <f>IF(N90="nulová",J90,0)</f>
        <v>0</v>
      </c>
      <c r="BJ90" s="20" t="s">
        <v>74</v>
      </c>
      <c r="BK90" s="179">
        <f>ROUND(I90*H90,2)</f>
        <v>0</v>
      </c>
      <c r="BL90" s="20" t="s">
        <v>149</v>
      </c>
      <c r="BM90" s="178" t="s">
        <v>131</v>
      </c>
    </row>
    <row r="91" s="2" customFormat="1" ht="16.5" customHeight="1">
      <c r="A91" s="39"/>
      <c r="B91" s="166"/>
      <c r="C91" s="167" t="s">
        <v>183</v>
      </c>
      <c r="D91" s="167" t="s">
        <v>127</v>
      </c>
      <c r="E91" s="168" t="s">
        <v>1159</v>
      </c>
      <c r="F91" s="169" t="s">
        <v>1160</v>
      </c>
      <c r="G91" s="170" t="s">
        <v>140</v>
      </c>
      <c r="H91" s="171">
        <v>3</v>
      </c>
      <c r="I91" s="172"/>
      <c r="J91" s="173">
        <f>ROUND(I91*H91,2)</f>
        <v>0</v>
      </c>
      <c r="K91" s="169" t="s">
        <v>1146</v>
      </c>
      <c r="L91" s="40"/>
      <c r="M91" s="174" t="s">
        <v>3</v>
      </c>
      <c r="N91" s="175" t="s">
        <v>40</v>
      </c>
      <c r="O91" s="73"/>
      <c r="P91" s="176">
        <f>O91*H91</f>
        <v>0</v>
      </c>
      <c r="Q91" s="176">
        <v>0</v>
      </c>
      <c r="R91" s="176">
        <f>Q91*H91</f>
        <v>0</v>
      </c>
      <c r="S91" s="176">
        <v>0</v>
      </c>
      <c r="T91" s="177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8" t="s">
        <v>149</v>
      </c>
      <c r="AT91" s="178" t="s">
        <v>127</v>
      </c>
      <c r="AU91" s="178" t="s">
        <v>74</v>
      </c>
      <c r="AY91" s="20" t="s">
        <v>124</v>
      </c>
      <c r="BE91" s="179">
        <f>IF(N91="základní",J91,0)</f>
        <v>0</v>
      </c>
      <c r="BF91" s="179">
        <f>IF(N91="snížená",J91,0)</f>
        <v>0</v>
      </c>
      <c r="BG91" s="179">
        <f>IF(N91="zákl. přenesená",J91,0)</f>
        <v>0</v>
      </c>
      <c r="BH91" s="179">
        <f>IF(N91="sníž. přenesená",J91,0)</f>
        <v>0</v>
      </c>
      <c r="BI91" s="179">
        <f>IF(N91="nulová",J91,0)</f>
        <v>0</v>
      </c>
      <c r="BJ91" s="20" t="s">
        <v>74</v>
      </c>
      <c r="BK91" s="179">
        <f>ROUND(I91*H91,2)</f>
        <v>0</v>
      </c>
      <c r="BL91" s="20" t="s">
        <v>149</v>
      </c>
      <c r="BM91" s="178" t="s">
        <v>143</v>
      </c>
    </row>
    <row r="92" s="2" customFormat="1" ht="24.15" customHeight="1">
      <c r="A92" s="39"/>
      <c r="B92" s="166"/>
      <c r="C92" s="167" t="s">
        <v>188</v>
      </c>
      <c r="D92" s="167" t="s">
        <v>127</v>
      </c>
      <c r="E92" s="168" t="s">
        <v>1161</v>
      </c>
      <c r="F92" s="169" t="s">
        <v>1162</v>
      </c>
      <c r="G92" s="170" t="s">
        <v>140</v>
      </c>
      <c r="H92" s="171">
        <v>3</v>
      </c>
      <c r="I92" s="172"/>
      <c r="J92" s="173">
        <f>ROUND(I92*H92,2)</f>
        <v>0</v>
      </c>
      <c r="K92" s="169" t="s">
        <v>1146</v>
      </c>
      <c r="L92" s="40"/>
      <c r="M92" s="174" t="s">
        <v>3</v>
      </c>
      <c r="N92" s="175" t="s">
        <v>40</v>
      </c>
      <c r="O92" s="73"/>
      <c r="P92" s="176">
        <f>O92*H92</f>
        <v>0</v>
      </c>
      <c r="Q92" s="176">
        <v>0</v>
      </c>
      <c r="R92" s="176">
        <f>Q92*H92</f>
        <v>0</v>
      </c>
      <c r="S92" s="176">
        <v>0</v>
      </c>
      <c r="T92" s="177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178" t="s">
        <v>149</v>
      </c>
      <c r="AT92" s="178" t="s">
        <v>127</v>
      </c>
      <c r="AU92" s="178" t="s">
        <v>74</v>
      </c>
      <c r="AY92" s="20" t="s">
        <v>124</v>
      </c>
      <c r="BE92" s="179">
        <f>IF(N92="základní",J92,0)</f>
        <v>0</v>
      </c>
      <c r="BF92" s="179">
        <f>IF(N92="snížená",J92,0)</f>
        <v>0</v>
      </c>
      <c r="BG92" s="179">
        <f>IF(N92="zákl. přenesená",J92,0)</f>
        <v>0</v>
      </c>
      <c r="BH92" s="179">
        <f>IF(N92="sníž. přenesená",J92,0)</f>
        <v>0</v>
      </c>
      <c r="BI92" s="179">
        <f>IF(N92="nulová",J92,0)</f>
        <v>0</v>
      </c>
      <c r="BJ92" s="20" t="s">
        <v>74</v>
      </c>
      <c r="BK92" s="179">
        <f>ROUND(I92*H92,2)</f>
        <v>0</v>
      </c>
      <c r="BL92" s="20" t="s">
        <v>149</v>
      </c>
      <c r="BM92" s="178" t="s">
        <v>249</v>
      </c>
    </row>
    <row r="93" s="2" customFormat="1" ht="24.15" customHeight="1">
      <c r="A93" s="39"/>
      <c r="B93" s="166"/>
      <c r="C93" s="167" t="s">
        <v>193</v>
      </c>
      <c r="D93" s="167" t="s">
        <v>127</v>
      </c>
      <c r="E93" s="168" t="s">
        <v>1163</v>
      </c>
      <c r="F93" s="169" t="s">
        <v>1164</v>
      </c>
      <c r="G93" s="170" t="s">
        <v>180</v>
      </c>
      <c r="H93" s="171">
        <v>2</v>
      </c>
      <c r="I93" s="172"/>
      <c r="J93" s="173">
        <f>ROUND(I93*H93,2)</f>
        <v>0</v>
      </c>
      <c r="K93" s="169" t="s">
        <v>1143</v>
      </c>
      <c r="L93" s="40"/>
      <c r="M93" s="174" t="s">
        <v>3</v>
      </c>
      <c r="N93" s="175" t="s">
        <v>40</v>
      </c>
      <c r="O93" s="73"/>
      <c r="P93" s="176">
        <f>O93*H93</f>
        <v>0</v>
      </c>
      <c r="Q93" s="176">
        <v>0</v>
      </c>
      <c r="R93" s="176">
        <f>Q93*H93</f>
        <v>0</v>
      </c>
      <c r="S93" s="176">
        <v>0</v>
      </c>
      <c r="T93" s="177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178" t="s">
        <v>149</v>
      </c>
      <c r="AT93" s="178" t="s">
        <v>127</v>
      </c>
      <c r="AU93" s="178" t="s">
        <v>74</v>
      </c>
      <c r="AY93" s="20" t="s">
        <v>124</v>
      </c>
      <c r="BE93" s="179">
        <f>IF(N93="základní",J93,0)</f>
        <v>0</v>
      </c>
      <c r="BF93" s="179">
        <f>IF(N93="snížená",J93,0)</f>
        <v>0</v>
      </c>
      <c r="BG93" s="179">
        <f>IF(N93="zákl. přenesená",J93,0)</f>
        <v>0</v>
      </c>
      <c r="BH93" s="179">
        <f>IF(N93="sníž. přenesená",J93,0)</f>
        <v>0</v>
      </c>
      <c r="BI93" s="179">
        <f>IF(N93="nulová",J93,0)</f>
        <v>0</v>
      </c>
      <c r="BJ93" s="20" t="s">
        <v>74</v>
      </c>
      <c r="BK93" s="179">
        <f>ROUND(I93*H93,2)</f>
        <v>0</v>
      </c>
      <c r="BL93" s="20" t="s">
        <v>149</v>
      </c>
      <c r="BM93" s="178" t="s">
        <v>263</v>
      </c>
    </row>
    <row r="94" s="2" customFormat="1" ht="24.15" customHeight="1">
      <c r="A94" s="39"/>
      <c r="B94" s="166"/>
      <c r="C94" s="167" t="s">
        <v>9</v>
      </c>
      <c r="D94" s="167" t="s">
        <v>127</v>
      </c>
      <c r="E94" s="168" t="s">
        <v>1165</v>
      </c>
      <c r="F94" s="169" t="s">
        <v>1166</v>
      </c>
      <c r="G94" s="170" t="s">
        <v>180</v>
      </c>
      <c r="H94" s="171">
        <v>2</v>
      </c>
      <c r="I94" s="172"/>
      <c r="J94" s="173">
        <f>ROUND(I94*H94,2)</f>
        <v>0</v>
      </c>
      <c r="K94" s="169" t="s">
        <v>1143</v>
      </c>
      <c r="L94" s="40"/>
      <c r="M94" s="174" t="s">
        <v>3</v>
      </c>
      <c r="N94" s="175" t="s">
        <v>40</v>
      </c>
      <c r="O94" s="73"/>
      <c r="P94" s="176">
        <f>O94*H94</f>
        <v>0</v>
      </c>
      <c r="Q94" s="176">
        <v>0</v>
      </c>
      <c r="R94" s="176">
        <f>Q94*H94</f>
        <v>0</v>
      </c>
      <c r="S94" s="176">
        <v>0</v>
      </c>
      <c r="T94" s="177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178" t="s">
        <v>149</v>
      </c>
      <c r="AT94" s="178" t="s">
        <v>127</v>
      </c>
      <c r="AU94" s="178" t="s">
        <v>74</v>
      </c>
      <c r="AY94" s="20" t="s">
        <v>124</v>
      </c>
      <c r="BE94" s="179">
        <f>IF(N94="základní",J94,0)</f>
        <v>0</v>
      </c>
      <c r="BF94" s="179">
        <f>IF(N94="snížená",J94,0)</f>
        <v>0</v>
      </c>
      <c r="BG94" s="179">
        <f>IF(N94="zákl. přenesená",J94,0)</f>
        <v>0</v>
      </c>
      <c r="BH94" s="179">
        <f>IF(N94="sníž. přenesená",J94,0)</f>
        <v>0</v>
      </c>
      <c r="BI94" s="179">
        <f>IF(N94="nulová",J94,0)</f>
        <v>0</v>
      </c>
      <c r="BJ94" s="20" t="s">
        <v>74</v>
      </c>
      <c r="BK94" s="179">
        <f>ROUND(I94*H94,2)</f>
        <v>0</v>
      </c>
      <c r="BL94" s="20" t="s">
        <v>149</v>
      </c>
      <c r="BM94" s="178" t="s">
        <v>274</v>
      </c>
    </row>
    <row r="95" s="2" customFormat="1" ht="37.8" customHeight="1">
      <c r="A95" s="39"/>
      <c r="B95" s="166"/>
      <c r="C95" s="167" t="s">
        <v>205</v>
      </c>
      <c r="D95" s="167" t="s">
        <v>127</v>
      </c>
      <c r="E95" s="168" t="s">
        <v>1167</v>
      </c>
      <c r="F95" s="169" t="s">
        <v>1168</v>
      </c>
      <c r="G95" s="170" t="s">
        <v>180</v>
      </c>
      <c r="H95" s="171">
        <v>2</v>
      </c>
      <c r="I95" s="172"/>
      <c r="J95" s="173">
        <f>ROUND(I95*H95,2)</f>
        <v>0</v>
      </c>
      <c r="K95" s="169" t="s">
        <v>1143</v>
      </c>
      <c r="L95" s="40"/>
      <c r="M95" s="174" t="s">
        <v>3</v>
      </c>
      <c r="N95" s="175" t="s">
        <v>40</v>
      </c>
      <c r="O95" s="73"/>
      <c r="P95" s="176">
        <f>O95*H95</f>
        <v>0</v>
      </c>
      <c r="Q95" s="176">
        <v>0</v>
      </c>
      <c r="R95" s="176">
        <f>Q95*H95</f>
        <v>0</v>
      </c>
      <c r="S95" s="176">
        <v>0</v>
      </c>
      <c r="T95" s="177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8" t="s">
        <v>149</v>
      </c>
      <c r="AT95" s="178" t="s">
        <v>127</v>
      </c>
      <c r="AU95" s="178" t="s">
        <v>74</v>
      </c>
      <c r="AY95" s="20" t="s">
        <v>124</v>
      </c>
      <c r="BE95" s="179">
        <f>IF(N95="základní",J95,0)</f>
        <v>0</v>
      </c>
      <c r="BF95" s="179">
        <f>IF(N95="snížená",J95,0)</f>
        <v>0</v>
      </c>
      <c r="BG95" s="179">
        <f>IF(N95="zákl. přenesená",J95,0)</f>
        <v>0</v>
      </c>
      <c r="BH95" s="179">
        <f>IF(N95="sníž. přenesená",J95,0)</f>
        <v>0</v>
      </c>
      <c r="BI95" s="179">
        <f>IF(N95="nulová",J95,0)</f>
        <v>0</v>
      </c>
      <c r="BJ95" s="20" t="s">
        <v>74</v>
      </c>
      <c r="BK95" s="179">
        <f>ROUND(I95*H95,2)</f>
        <v>0</v>
      </c>
      <c r="BL95" s="20" t="s">
        <v>149</v>
      </c>
      <c r="BM95" s="178" t="s">
        <v>285</v>
      </c>
    </row>
    <row r="96" s="2" customFormat="1" ht="33" customHeight="1">
      <c r="A96" s="39"/>
      <c r="B96" s="166"/>
      <c r="C96" s="167" t="s">
        <v>213</v>
      </c>
      <c r="D96" s="167" t="s">
        <v>127</v>
      </c>
      <c r="E96" s="168" t="s">
        <v>1169</v>
      </c>
      <c r="F96" s="169" t="s">
        <v>1170</v>
      </c>
      <c r="G96" s="170" t="s">
        <v>180</v>
      </c>
      <c r="H96" s="171">
        <v>1</v>
      </c>
      <c r="I96" s="172"/>
      <c r="J96" s="173">
        <f>ROUND(I96*H96,2)</f>
        <v>0</v>
      </c>
      <c r="K96" s="169" t="s">
        <v>1143</v>
      </c>
      <c r="L96" s="40"/>
      <c r="M96" s="174" t="s">
        <v>3</v>
      </c>
      <c r="N96" s="175" t="s">
        <v>40</v>
      </c>
      <c r="O96" s="73"/>
      <c r="P96" s="176">
        <f>O96*H96</f>
        <v>0</v>
      </c>
      <c r="Q96" s="176">
        <v>0</v>
      </c>
      <c r="R96" s="176">
        <f>Q96*H96</f>
        <v>0</v>
      </c>
      <c r="S96" s="176">
        <v>0</v>
      </c>
      <c r="T96" s="177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178" t="s">
        <v>149</v>
      </c>
      <c r="AT96" s="178" t="s">
        <v>127</v>
      </c>
      <c r="AU96" s="178" t="s">
        <v>74</v>
      </c>
      <c r="AY96" s="20" t="s">
        <v>124</v>
      </c>
      <c r="BE96" s="179">
        <f>IF(N96="základní",J96,0)</f>
        <v>0</v>
      </c>
      <c r="BF96" s="179">
        <f>IF(N96="snížená",J96,0)</f>
        <v>0</v>
      </c>
      <c r="BG96" s="179">
        <f>IF(N96="zákl. přenesená",J96,0)</f>
        <v>0</v>
      </c>
      <c r="BH96" s="179">
        <f>IF(N96="sníž. přenesená",J96,0)</f>
        <v>0</v>
      </c>
      <c r="BI96" s="179">
        <f>IF(N96="nulová",J96,0)</f>
        <v>0</v>
      </c>
      <c r="BJ96" s="20" t="s">
        <v>74</v>
      </c>
      <c r="BK96" s="179">
        <f>ROUND(I96*H96,2)</f>
        <v>0</v>
      </c>
      <c r="BL96" s="20" t="s">
        <v>149</v>
      </c>
      <c r="BM96" s="178" t="s">
        <v>297</v>
      </c>
    </row>
    <row r="97" s="2" customFormat="1" ht="24.15" customHeight="1">
      <c r="A97" s="39"/>
      <c r="B97" s="166"/>
      <c r="C97" s="167" t="s">
        <v>218</v>
      </c>
      <c r="D97" s="167" t="s">
        <v>127</v>
      </c>
      <c r="E97" s="168" t="s">
        <v>1171</v>
      </c>
      <c r="F97" s="169" t="s">
        <v>1172</v>
      </c>
      <c r="G97" s="170" t="s">
        <v>180</v>
      </c>
      <c r="H97" s="171">
        <v>1</v>
      </c>
      <c r="I97" s="172"/>
      <c r="J97" s="173">
        <f>ROUND(I97*H97,2)</f>
        <v>0</v>
      </c>
      <c r="K97" s="169" t="s">
        <v>1143</v>
      </c>
      <c r="L97" s="40"/>
      <c r="M97" s="174" t="s">
        <v>3</v>
      </c>
      <c r="N97" s="175" t="s">
        <v>40</v>
      </c>
      <c r="O97" s="73"/>
      <c r="P97" s="176">
        <f>O97*H97</f>
        <v>0</v>
      </c>
      <c r="Q97" s="176">
        <v>0</v>
      </c>
      <c r="R97" s="176">
        <f>Q97*H97</f>
        <v>0</v>
      </c>
      <c r="S97" s="176">
        <v>0</v>
      </c>
      <c r="T97" s="177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178" t="s">
        <v>149</v>
      </c>
      <c r="AT97" s="178" t="s">
        <v>127</v>
      </c>
      <c r="AU97" s="178" t="s">
        <v>74</v>
      </c>
      <c r="AY97" s="20" t="s">
        <v>124</v>
      </c>
      <c r="BE97" s="179">
        <f>IF(N97="základní",J97,0)</f>
        <v>0</v>
      </c>
      <c r="BF97" s="179">
        <f>IF(N97="snížená",J97,0)</f>
        <v>0</v>
      </c>
      <c r="BG97" s="179">
        <f>IF(N97="zákl. přenesená",J97,0)</f>
        <v>0</v>
      </c>
      <c r="BH97" s="179">
        <f>IF(N97="sníž. přenesená",J97,0)</f>
        <v>0</v>
      </c>
      <c r="BI97" s="179">
        <f>IF(N97="nulová",J97,0)</f>
        <v>0</v>
      </c>
      <c r="BJ97" s="20" t="s">
        <v>74</v>
      </c>
      <c r="BK97" s="179">
        <f>ROUND(I97*H97,2)</f>
        <v>0</v>
      </c>
      <c r="BL97" s="20" t="s">
        <v>149</v>
      </c>
      <c r="BM97" s="178" t="s">
        <v>306</v>
      </c>
    </row>
    <row r="98" s="2" customFormat="1" ht="24.15" customHeight="1">
      <c r="A98" s="39"/>
      <c r="B98" s="166"/>
      <c r="C98" s="167" t="s">
        <v>131</v>
      </c>
      <c r="D98" s="167" t="s">
        <v>127</v>
      </c>
      <c r="E98" s="168" t="s">
        <v>1173</v>
      </c>
      <c r="F98" s="169" t="s">
        <v>1174</v>
      </c>
      <c r="G98" s="170" t="s">
        <v>180</v>
      </c>
      <c r="H98" s="171">
        <v>1</v>
      </c>
      <c r="I98" s="172"/>
      <c r="J98" s="173">
        <f>ROUND(I98*H98,2)</f>
        <v>0</v>
      </c>
      <c r="K98" s="169" t="s">
        <v>1143</v>
      </c>
      <c r="L98" s="40"/>
      <c r="M98" s="174" t="s">
        <v>3</v>
      </c>
      <c r="N98" s="175" t="s">
        <v>40</v>
      </c>
      <c r="O98" s="73"/>
      <c r="P98" s="176">
        <f>O98*H98</f>
        <v>0</v>
      </c>
      <c r="Q98" s="176">
        <v>0</v>
      </c>
      <c r="R98" s="176">
        <f>Q98*H98</f>
        <v>0</v>
      </c>
      <c r="S98" s="176">
        <v>0</v>
      </c>
      <c r="T98" s="177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178" t="s">
        <v>149</v>
      </c>
      <c r="AT98" s="178" t="s">
        <v>127</v>
      </c>
      <c r="AU98" s="178" t="s">
        <v>74</v>
      </c>
      <c r="AY98" s="20" t="s">
        <v>124</v>
      </c>
      <c r="BE98" s="179">
        <f>IF(N98="základní",J98,0)</f>
        <v>0</v>
      </c>
      <c r="BF98" s="179">
        <f>IF(N98="snížená",J98,0)</f>
        <v>0</v>
      </c>
      <c r="BG98" s="179">
        <f>IF(N98="zákl. přenesená",J98,0)</f>
        <v>0</v>
      </c>
      <c r="BH98" s="179">
        <f>IF(N98="sníž. přenesená",J98,0)</f>
        <v>0</v>
      </c>
      <c r="BI98" s="179">
        <f>IF(N98="nulová",J98,0)</f>
        <v>0</v>
      </c>
      <c r="BJ98" s="20" t="s">
        <v>74</v>
      </c>
      <c r="BK98" s="179">
        <f>ROUND(I98*H98,2)</f>
        <v>0</v>
      </c>
      <c r="BL98" s="20" t="s">
        <v>149</v>
      </c>
      <c r="BM98" s="178" t="s">
        <v>430</v>
      </c>
    </row>
    <row r="99" s="2" customFormat="1" ht="24.15" customHeight="1">
      <c r="A99" s="39"/>
      <c r="B99" s="166"/>
      <c r="C99" s="167" t="s">
        <v>229</v>
      </c>
      <c r="D99" s="167" t="s">
        <v>127</v>
      </c>
      <c r="E99" s="168" t="s">
        <v>1175</v>
      </c>
      <c r="F99" s="169" t="s">
        <v>1176</v>
      </c>
      <c r="G99" s="170" t="s">
        <v>180</v>
      </c>
      <c r="H99" s="171">
        <v>4</v>
      </c>
      <c r="I99" s="172"/>
      <c r="J99" s="173">
        <f>ROUND(I99*H99,2)</f>
        <v>0</v>
      </c>
      <c r="K99" s="169" t="s">
        <v>1143</v>
      </c>
      <c r="L99" s="40"/>
      <c r="M99" s="174" t="s">
        <v>3</v>
      </c>
      <c r="N99" s="175" t="s">
        <v>40</v>
      </c>
      <c r="O99" s="73"/>
      <c r="P99" s="176">
        <f>O99*H99</f>
        <v>0</v>
      </c>
      <c r="Q99" s="176">
        <v>0</v>
      </c>
      <c r="R99" s="176">
        <f>Q99*H99</f>
        <v>0</v>
      </c>
      <c r="S99" s="176">
        <v>0</v>
      </c>
      <c r="T99" s="177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178" t="s">
        <v>149</v>
      </c>
      <c r="AT99" s="178" t="s">
        <v>127</v>
      </c>
      <c r="AU99" s="178" t="s">
        <v>74</v>
      </c>
      <c r="AY99" s="20" t="s">
        <v>124</v>
      </c>
      <c r="BE99" s="179">
        <f>IF(N99="základní",J99,0)</f>
        <v>0</v>
      </c>
      <c r="BF99" s="179">
        <f>IF(N99="snížená",J99,0)</f>
        <v>0</v>
      </c>
      <c r="BG99" s="179">
        <f>IF(N99="zákl. přenesená",J99,0)</f>
        <v>0</v>
      </c>
      <c r="BH99" s="179">
        <f>IF(N99="sníž. přenesená",J99,0)</f>
        <v>0</v>
      </c>
      <c r="BI99" s="179">
        <f>IF(N99="nulová",J99,0)</f>
        <v>0</v>
      </c>
      <c r="BJ99" s="20" t="s">
        <v>74</v>
      </c>
      <c r="BK99" s="179">
        <f>ROUND(I99*H99,2)</f>
        <v>0</v>
      </c>
      <c r="BL99" s="20" t="s">
        <v>149</v>
      </c>
      <c r="BM99" s="178" t="s">
        <v>539</v>
      </c>
    </row>
    <row r="100" s="2" customFormat="1" ht="21.75" customHeight="1">
      <c r="A100" s="39"/>
      <c r="B100" s="166"/>
      <c r="C100" s="167" t="s">
        <v>143</v>
      </c>
      <c r="D100" s="167" t="s">
        <v>127</v>
      </c>
      <c r="E100" s="168" t="s">
        <v>1177</v>
      </c>
      <c r="F100" s="169" t="s">
        <v>1178</v>
      </c>
      <c r="G100" s="170" t="s">
        <v>180</v>
      </c>
      <c r="H100" s="171">
        <v>8</v>
      </c>
      <c r="I100" s="172"/>
      <c r="J100" s="173">
        <f>ROUND(I100*H100,2)</f>
        <v>0</v>
      </c>
      <c r="K100" s="169" t="s">
        <v>1143</v>
      </c>
      <c r="L100" s="40"/>
      <c r="M100" s="174" t="s">
        <v>3</v>
      </c>
      <c r="N100" s="175" t="s">
        <v>40</v>
      </c>
      <c r="O100" s="73"/>
      <c r="P100" s="176">
        <f>O100*H100</f>
        <v>0</v>
      </c>
      <c r="Q100" s="176">
        <v>0</v>
      </c>
      <c r="R100" s="176">
        <f>Q100*H100</f>
        <v>0</v>
      </c>
      <c r="S100" s="176">
        <v>0</v>
      </c>
      <c r="T100" s="177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178" t="s">
        <v>149</v>
      </c>
      <c r="AT100" s="178" t="s">
        <v>127</v>
      </c>
      <c r="AU100" s="178" t="s">
        <v>74</v>
      </c>
      <c r="AY100" s="20" t="s">
        <v>124</v>
      </c>
      <c r="BE100" s="179">
        <f>IF(N100="základní",J100,0)</f>
        <v>0</v>
      </c>
      <c r="BF100" s="179">
        <f>IF(N100="snížená",J100,0)</f>
        <v>0</v>
      </c>
      <c r="BG100" s="179">
        <f>IF(N100="zákl. přenesená",J100,0)</f>
        <v>0</v>
      </c>
      <c r="BH100" s="179">
        <f>IF(N100="sníž. přenesená",J100,0)</f>
        <v>0</v>
      </c>
      <c r="BI100" s="179">
        <f>IF(N100="nulová",J100,0)</f>
        <v>0</v>
      </c>
      <c r="BJ100" s="20" t="s">
        <v>74</v>
      </c>
      <c r="BK100" s="179">
        <f>ROUND(I100*H100,2)</f>
        <v>0</v>
      </c>
      <c r="BL100" s="20" t="s">
        <v>149</v>
      </c>
      <c r="BM100" s="178" t="s">
        <v>552</v>
      </c>
    </row>
    <row r="101" s="2" customFormat="1" ht="16.5" customHeight="1">
      <c r="A101" s="39"/>
      <c r="B101" s="166"/>
      <c r="C101" s="167" t="s">
        <v>240</v>
      </c>
      <c r="D101" s="167" t="s">
        <v>127</v>
      </c>
      <c r="E101" s="168" t="s">
        <v>1179</v>
      </c>
      <c r="F101" s="169" t="s">
        <v>1180</v>
      </c>
      <c r="G101" s="170" t="s">
        <v>180</v>
      </c>
      <c r="H101" s="171">
        <v>70</v>
      </c>
      <c r="I101" s="172"/>
      <c r="J101" s="173">
        <f>ROUND(I101*H101,2)</f>
        <v>0</v>
      </c>
      <c r="K101" s="169" t="s">
        <v>1143</v>
      </c>
      <c r="L101" s="40"/>
      <c r="M101" s="174" t="s">
        <v>3</v>
      </c>
      <c r="N101" s="175" t="s">
        <v>40</v>
      </c>
      <c r="O101" s="73"/>
      <c r="P101" s="176">
        <f>O101*H101</f>
        <v>0</v>
      </c>
      <c r="Q101" s="176">
        <v>0</v>
      </c>
      <c r="R101" s="176">
        <f>Q101*H101</f>
        <v>0</v>
      </c>
      <c r="S101" s="176">
        <v>0</v>
      </c>
      <c r="T101" s="177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178" t="s">
        <v>149</v>
      </c>
      <c r="AT101" s="178" t="s">
        <v>127</v>
      </c>
      <c r="AU101" s="178" t="s">
        <v>74</v>
      </c>
      <c r="AY101" s="20" t="s">
        <v>124</v>
      </c>
      <c r="BE101" s="179">
        <f>IF(N101="základní",J101,0)</f>
        <v>0</v>
      </c>
      <c r="BF101" s="179">
        <f>IF(N101="snížená",J101,0)</f>
        <v>0</v>
      </c>
      <c r="BG101" s="179">
        <f>IF(N101="zákl. přenesená",J101,0)</f>
        <v>0</v>
      </c>
      <c r="BH101" s="179">
        <f>IF(N101="sníž. přenesená",J101,0)</f>
        <v>0</v>
      </c>
      <c r="BI101" s="179">
        <f>IF(N101="nulová",J101,0)</f>
        <v>0</v>
      </c>
      <c r="BJ101" s="20" t="s">
        <v>74</v>
      </c>
      <c r="BK101" s="179">
        <f>ROUND(I101*H101,2)</f>
        <v>0</v>
      </c>
      <c r="BL101" s="20" t="s">
        <v>149</v>
      </c>
      <c r="BM101" s="178" t="s">
        <v>562</v>
      </c>
    </row>
    <row r="102" s="2" customFormat="1" ht="21.75" customHeight="1">
      <c r="A102" s="39"/>
      <c r="B102" s="166"/>
      <c r="C102" s="167" t="s">
        <v>249</v>
      </c>
      <c r="D102" s="167" t="s">
        <v>127</v>
      </c>
      <c r="E102" s="168" t="s">
        <v>1181</v>
      </c>
      <c r="F102" s="169" t="s">
        <v>1182</v>
      </c>
      <c r="G102" s="170" t="s">
        <v>140</v>
      </c>
      <c r="H102" s="171">
        <v>80</v>
      </c>
      <c r="I102" s="172"/>
      <c r="J102" s="173">
        <f>ROUND(I102*H102,2)</f>
        <v>0</v>
      </c>
      <c r="K102" s="169" t="s">
        <v>1146</v>
      </c>
      <c r="L102" s="40"/>
      <c r="M102" s="174" t="s">
        <v>3</v>
      </c>
      <c r="N102" s="175" t="s">
        <v>40</v>
      </c>
      <c r="O102" s="73"/>
      <c r="P102" s="176">
        <f>O102*H102</f>
        <v>0</v>
      </c>
      <c r="Q102" s="176">
        <v>0</v>
      </c>
      <c r="R102" s="176">
        <f>Q102*H102</f>
        <v>0</v>
      </c>
      <c r="S102" s="176">
        <v>0</v>
      </c>
      <c r="T102" s="177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178" t="s">
        <v>149</v>
      </c>
      <c r="AT102" s="178" t="s">
        <v>127</v>
      </c>
      <c r="AU102" s="178" t="s">
        <v>74</v>
      </c>
      <c r="AY102" s="20" t="s">
        <v>124</v>
      </c>
      <c r="BE102" s="179">
        <f>IF(N102="základní",J102,0)</f>
        <v>0</v>
      </c>
      <c r="BF102" s="179">
        <f>IF(N102="snížená",J102,0)</f>
        <v>0</v>
      </c>
      <c r="BG102" s="179">
        <f>IF(N102="zákl. přenesená",J102,0)</f>
        <v>0</v>
      </c>
      <c r="BH102" s="179">
        <f>IF(N102="sníž. přenesená",J102,0)</f>
        <v>0</v>
      </c>
      <c r="BI102" s="179">
        <f>IF(N102="nulová",J102,0)</f>
        <v>0</v>
      </c>
      <c r="BJ102" s="20" t="s">
        <v>74</v>
      </c>
      <c r="BK102" s="179">
        <f>ROUND(I102*H102,2)</f>
        <v>0</v>
      </c>
      <c r="BL102" s="20" t="s">
        <v>149</v>
      </c>
      <c r="BM102" s="178" t="s">
        <v>572</v>
      </c>
    </row>
    <row r="103" s="2" customFormat="1" ht="24.15" customHeight="1">
      <c r="A103" s="39"/>
      <c r="B103" s="166"/>
      <c r="C103" s="167" t="s">
        <v>8</v>
      </c>
      <c r="D103" s="167" t="s">
        <v>127</v>
      </c>
      <c r="E103" s="168" t="s">
        <v>1183</v>
      </c>
      <c r="F103" s="169" t="s">
        <v>1184</v>
      </c>
      <c r="G103" s="170" t="s">
        <v>140</v>
      </c>
      <c r="H103" s="171">
        <v>80</v>
      </c>
      <c r="I103" s="172"/>
      <c r="J103" s="173">
        <f>ROUND(I103*H103,2)</f>
        <v>0</v>
      </c>
      <c r="K103" s="169" t="s">
        <v>1146</v>
      </c>
      <c r="L103" s="40"/>
      <c r="M103" s="174" t="s">
        <v>3</v>
      </c>
      <c r="N103" s="175" t="s">
        <v>40</v>
      </c>
      <c r="O103" s="73"/>
      <c r="P103" s="176">
        <f>O103*H103</f>
        <v>0</v>
      </c>
      <c r="Q103" s="176">
        <v>0</v>
      </c>
      <c r="R103" s="176">
        <f>Q103*H103</f>
        <v>0</v>
      </c>
      <c r="S103" s="176">
        <v>0</v>
      </c>
      <c r="T103" s="177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8" t="s">
        <v>149</v>
      </c>
      <c r="AT103" s="178" t="s">
        <v>127</v>
      </c>
      <c r="AU103" s="178" t="s">
        <v>74</v>
      </c>
      <c r="AY103" s="20" t="s">
        <v>124</v>
      </c>
      <c r="BE103" s="179">
        <f>IF(N103="základní",J103,0)</f>
        <v>0</v>
      </c>
      <c r="BF103" s="179">
        <f>IF(N103="snížená",J103,0)</f>
        <v>0</v>
      </c>
      <c r="BG103" s="179">
        <f>IF(N103="zákl. přenesená",J103,0)</f>
        <v>0</v>
      </c>
      <c r="BH103" s="179">
        <f>IF(N103="sníž. přenesená",J103,0)</f>
        <v>0</v>
      </c>
      <c r="BI103" s="179">
        <f>IF(N103="nulová",J103,0)</f>
        <v>0</v>
      </c>
      <c r="BJ103" s="20" t="s">
        <v>74</v>
      </c>
      <c r="BK103" s="179">
        <f>ROUND(I103*H103,2)</f>
        <v>0</v>
      </c>
      <c r="BL103" s="20" t="s">
        <v>149</v>
      </c>
      <c r="BM103" s="178" t="s">
        <v>583</v>
      </c>
    </row>
    <row r="104" s="2" customFormat="1" ht="16.5" customHeight="1">
      <c r="A104" s="39"/>
      <c r="B104" s="166"/>
      <c r="C104" s="167" t="s">
        <v>263</v>
      </c>
      <c r="D104" s="167" t="s">
        <v>127</v>
      </c>
      <c r="E104" s="168" t="s">
        <v>1185</v>
      </c>
      <c r="F104" s="169" t="s">
        <v>1186</v>
      </c>
      <c r="G104" s="170" t="s">
        <v>180</v>
      </c>
      <c r="H104" s="171">
        <v>1</v>
      </c>
      <c r="I104" s="172"/>
      <c r="J104" s="173">
        <f>ROUND(I104*H104,2)</f>
        <v>0</v>
      </c>
      <c r="K104" s="169" t="s">
        <v>1146</v>
      </c>
      <c r="L104" s="40"/>
      <c r="M104" s="174" t="s">
        <v>3</v>
      </c>
      <c r="N104" s="175" t="s">
        <v>40</v>
      </c>
      <c r="O104" s="73"/>
      <c r="P104" s="176">
        <f>O104*H104</f>
        <v>0</v>
      </c>
      <c r="Q104" s="176">
        <v>0</v>
      </c>
      <c r="R104" s="176">
        <f>Q104*H104</f>
        <v>0</v>
      </c>
      <c r="S104" s="176">
        <v>0</v>
      </c>
      <c r="T104" s="177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178" t="s">
        <v>149</v>
      </c>
      <c r="AT104" s="178" t="s">
        <v>127</v>
      </c>
      <c r="AU104" s="178" t="s">
        <v>74</v>
      </c>
      <c r="AY104" s="20" t="s">
        <v>124</v>
      </c>
      <c r="BE104" s="179">
        <f>IF(N104="základní",J104,0)</f>
        <v>0</v>
      </c>
      <c r="BF104" s="179">
        <f>IF(N104="snížená",J104,0)</f>
        <v>0</v>
      </c>
      <c r="BG104" s="179">
        <f>IF(N104="zákl. přenesená",J104,0)</f>
        <v>0</v>
      </c>
      <c r="BH104" s="179">
        <f>IF(N104="sníž. přenesená",J104,0)</f>
        <v>0</v>
      </c>
      <c r="BI104" s="179">
        <f>IF(N104="nulová",J104,0)</f>
        <v>0</v>
      </c>
      <c r="BJ104" s="20" t="s">
        <v>74</v>
      </c>
      <c r="BK104" s="179">
        <f>ROUND(I104*H104,2)</f>
        <v>0</v>
      </c>
      <c r="BL104" s="20" t="s">
        <v>149</v>
      </c>
      <c r="BM104" s="178" t="s">
        <v>597</v>
      </c>
    </row>
    <row r="105" s="2" customFormat="1" ht="21.75" customHeight="1">
      <c r="A105" s="39"/>
      <c r="B105" s="166"/>
      <c r="C105" s="167" t="s">
        <v>268</v>
      </c>
      <c r="D105" s="167" t="s">
        <v>127</v>
      </c>
      <c r="E105" s="168" t="s">
        <v>1187</v>
      </c>
      <c r="F105" s="169" t="s">
        <v>1188</v>
      </c>
      <c r="G105" s="170" t="s">
        <v>180</v>
      </c>
      <c r="H105" s="171">
        <v>1</v>
      </c>
      <c r="I105" s="172"/>
      <c r="J105" s="173">
        <f>ROUND(I105*H105,2)</f>
        <v>0</v>
      </c>
      <c r="K105" s="169" t="s">
        <v>1146</v>
      </c>
      <c r="L105" s="40"/>
      <c r="M105" s="174" t="s">
        <v>3</v>
      </c>
      <c r="N105" s="175" t="s">
        <v>40</v>
      </c>
      <c r="O105" s="73"/>
      <c r="P105" s="176">
        <f>O105*H105</f>
        <v>0</v>
      </c>
      <c r="Q105" s="176">
        <v>0</v>
      </c>
      <c r="R105" s="176">
        <f>Q105*H105</f>
        <v>0</v>
      </c>
      <c r="S105" s="176">
        <v>0</v>
      </c>
      <c r="T105" s="177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178" t="s">
        <v>149</v>
      </c>
      <c r="AT105" s="178" t="s">
        <v>127</v>
      </c>
      <c r="AU105" s="178" t="s">
        <v>74</v>
      </c>
      <c r="AY105" s="20" t="s">
        <v>124</v>
      </c>
      <c r="BE105" s="179">
        <f>IF(N105="základní",J105,0)</f>
        <v>0</v>
      </c>
      <c r="BF105" s="179">
        <f>IF(N105="snížená",J105,0)</f>
        <v>0</v>
      </c>
      <c r="BG105" s="179">
        <f>IF(N105="zákl. přenesená",J105,0)</f>
        <v>0</v>
      </c>
      <c r="BH105" s="179">
        <f>IF(N105="sníž. přenesená",J105,0)</f>
        <v>0</v>
      </c>
      <c r="BI105" s="179">
        <f>IF(N105="nulová",J105,0)</f>
        <v>0</v>
      </c>
      <c r="BJ105" s="20" t="s">
        <v>74</v>
      </c>
      <c r="BK105" s="179">
        <f>ROUND(I105*H105,2)</f>
        <v>0</v>
      </c>
      <c r="BL105" s="20" t="s">
        <v>149</v>
      </c>
      <c r="BM105" s="178" t="s">
        <v>607</v>
      </c>
    </row>
    <row r="106" s="2" customFormat="1" ht="16.5" customHeight="1">
      <c r="A106" s="39"/>
      <c r="B106" s="166"/>
      <c r="C106" s="167" t="s">
        <v>274</v>
      </c>
      <c r="D106" s="167" t="s">
        <v>127</v>
      </c>
      <c r="E106" s="168" t="s">
        <v>1189</v>
      </c>
      <c r="F106" s="169" t="s">
        <v>1190</v>
      </c>
      <c r="G106" s="170" t="s">
        <v>180</v>
      </c>
      <c r="H106" s="171">
        <v>1</v>
      </c>
      <c r="I106" s="172"/>
      <c r="J106" s="173">
        <f>ROUND(I106*H106,2)</f>
        <v>0</v>
      </c>
      <c r="K106" s="169" t="s">
        <v>1146</v>
      </c>
      <c r="L106" s="40"/>
      <c r="M106" s="174" t="s">
        <v>3</v>
      </c>
      <c r="N106" s="175" t="s">
        <v>40</v>
      </c>
      <c r="O106" s="73"/>
      <c r="P106" s="176">
        <f>O106*H106</f>
        <v>0</v>
      </c>
      <c r="Q106" s="176">
        <v>0</v>
      </c>
      <c r="R106" s="176">
        <f>Q106*H106</f>
        <v>0</v>
      </c>
      <c r="S106" s="176">
        <v>0</v>
      </c>
      <c r="T106" s="177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178" t="s">
        <v>149</v>
      </c>
      <c r="AT106" s="178" t="s">
        <v>127</v>
      </c>
      <c r="AU106" s="178" t="s">
        <v>74</v>
      </c>
      <c r="AY106" s="20" t="s">
        <v>124</v>
      </c>
      <c r="BE106" s="179">
        <f>IF(N106="základní",J106,0)</f>
        <v>0</v>
      </c>
      <c r="BF106" s="179">
        <f>IF(N106="snížená",J106,0)</f>
        <v>0</v>
      </c>
      <c r="BG106" s="179">
        <f>IF(N106="zákl. přenesená",J106,0)</f>
        <v>0</v>
      </c>
      <c r="BH106" s="179">
        <f>IF(N106="sníž. přenesená",J106,0)</f>
        <v>0</v>
      </c>
      <c r="BI106" s="179">
        <f>IF(N106="nulová",J106,0)</f>
        <v>0</v>
      </c>
      <c r="BJ106" s="20" t="s">
        <v>74</v>
      </c>
      <c r="BK106" s="179">
        <f>ROUND(I106*H106,2)</f>
        <v>0</v>
      </c>
      <c r="BL106" s="20" t="s">
        <v>149</v>
      </c>
      <c r="BM106" s="178" t="s">
        <v>620</v>
      </c>
    </row>
    <row r="107" s="2" customFormat="1" ht="24.15" customHeight="1">
      <c r="A107" s="39"/>
      <c r="B107" s="166"/>
      <c r="C107" s="167" t="s">
        <v>280</v>
      </c>
      <c r="D107" s="167" t="s">
        <v>127</v>
      </c>
      <c r="E107" s="168" t="s">
        <v>1191</v>
      </c>
      <c r="F107" s="169" t="s">
        <v>1192</v>
      </c>
      <c r="G107" s="170" t="s">
        <v>180</v>
      </c>
      <c r="H107" s="171">
        <v>1</v>
      </c>
      <c r="I107" s="172"/>
      <c r="J107" s="173">
        <f>ROUND(I107*H107,2)</f>
        <v>0</v>
      </c>
      <c r="K107" s="169" t="s">
        <v>1146</v>
      </c>
      <c r="L107" s="40"/>
      <c r="M107" s="174" t="s">
        <v>3</v>
      </c>
      <c r="N107" s="175" t="s">
        <v>40</v>
      </c>
      <c r="O107" s="73"/>
      <c r="P107" s="176">
        <f>O107*H107</f>
        <v>0</v>
      </c>
      <c r="Q107" s="176">
        <v>0</v>
      </c>
      <c r="R107" s="176">
        <f>Q107*H107</f>
        <v>0</v>
      </c>
      <c r="S107" s="176">
        <v>0</v>
      </c>
      <c r="T107" s="177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178" t="s">
        <v>149</v>
      </c>
      <c r="AT107" s="178" t="s">
        <v>127</v>
      </c>
      <c r="AU107" s="178" t="s">
        <v>74</v>
      </c>
      <c r="AY107" s="20" t="s">
        <v>124</v>
      </c>
      <c r="BE107" s="179">
        <f>IF(N107="základní",J107,0)</f>
        <v>0</v>
      </c>
      <c r="BF107" s="179">
        <f>IF(N107="snížená",J107,0)</f>
        <v>0</v>
      </c>
      <c r="BG107" s="179">
        <f>IF(N107="zákl. přenesená",J107,0)</f>
        <v>0</v>
      </c>
      <c r="BH107" s="179">
        <f>IF(N107="sníž. přenesená",J107,0)</f>
        <v>0</v>
      </c>
      <c r="BI107" s="179">
        <f>IF(N107="nulová",J107,0)</f>
        <v>0</v>
      </c>
      <c r="BJ107" s="20" t="s">
        <v>74</v>
      </c>
      <c r="BK107" s="179">
        <f>ROUND(I107*H107,2)</f>
        <v>0</v>
      </c>
      <c r="BL107" s="20" t="s">
        <v>149</v>
      </c>
      <c r="BM107" s="178" t="s">
        <v>628</v>
      </c>
    </row>
    <row r="108" s="2" customFormat="1" ht="16.5" customHeight="1">
      <c r="A108" s="39"/>
      <c r="B108" s="166"/>
      <c r="C108" s="167" t="s">
        <v>285</v>
      </c>
      <c r="D108" s="167" t="s">
        <v>127</v>
      </c>
      <c r="E108" s="168" t="s">
        <v>1193</v>
      </c>
      <c r="F108" s="169" t="s">
        <v>1194</v>
      </c>
      <c r="G108" s="170" t="s">
        <v>140</v>
      </c>
      <c r="H108" s="171">
        <v>70</v>
      </c>
      <c r="I108" s="172"/>
      <c r="J108" s="173">
        <f>ROUND(I108*H108,2)</f>
        <v>0</v>
      </c>
      <c r="K108" s="169" t="s">
        <v>1146</v>
      </c>
      <c r="L108" s="40"/>
      <c r="M108" s="174" t="s">
        <v>3</v>
      </c>
      <c r="N108" s="175" t="s">
        <v>40</v>
      </c>
      <c r="O108" s="73"/>
      <c r="P108" s="176">
        <f>O108*H108</f>
        <v>0</v>
      </c>
      <c r="Q108" s="176">
        <v>0</v>
      </c>
      <c r="R108" s="176">
        <f>Q108*H108</f>
        <v>0</v>
      </c>
      <c r="S108" s="176">
        <v>0</v>
      </c>
      <c r="T108" s="177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8" t="s">
        <v>149</v>
      </c>
      <c r="AT108" s="178" t="s">
        <v>127</v>
      </c>
      <c r="AU108" s="178" t="s">
        <v>74</v>
      </c>
      <c r="AY108" s="20" t="s">
        <v>124</v>
      </c>
      <c r="BE108" s="179">
        <f>IF(N108="základní",J108,0)</f>
        <v>0</v>
      </c>
      <c r="BF108" s="179">
        <f>IF(N108="snížená",J108,0)</f>
        <v>0</v>
      </c>
      <c r="BG108" s="179">
        <f>IF(N108="zákl. přenesená",J108,0)</f>
        <v>0</v>
      </c>
      <c r="BH108" s="179">
        <f>IF(N108="sníž. přenesená",J108,0)</f>
        <v>0</v>
      </c>
      <c r="BI108" s="179">
        <f>IF(N108="nulová",J108,0)</f>
        <v>0</v>
      </c>
      <c r="BJ108" s="20" t="s">
        <v>74</v>
      </c>
      <c r="BK108" s="179">
        <f>ROUND(I108*H108,2)</f>
        <v>0</v>
      </c>
      <c r="BL108" s="20" t="s">
        <v>149</v>
      </c>
      <c r="BM108" s="178" t="s">
        <v>645</v>
      </c>
    </row>
    <row r="109" s="2" customFormat="1" ht="16.5" customHeight="1">
      <c r="A109" s="39"/>
      <c r="B109" s="166"/>
      <c r="C109" s="167" t="s">
        <v>292</v>
      </c>
      <c r="D109" s="167" t="s">
        <v>127</v>
      </c>
      <c r="E109" s="168" t="s">
        <v>1195</v>
      </c>
      <c r="F109" s="169" t="s">
        <v>1196</v>
      </c>
      <c r="G109" s="170" t="s">
        <v>140</v>
      </c>
      <c r="H109" s="171">
        <v>70</v>
      </c>
      <c r="I109" s="172"/>
      <c r="J109" s="173">
        <f>ROUND(I109*H109,2)</f>
        <v>0</v>
      </c>
      <c r="K109" s="169" t="s">
        <v>1146</v>
      </c>
      <c r="L109" s="40"/>
      <c r="M109" s="174" t="s">
        <v>3</v>
      </c>
      <c r="N109" s="175" t="s">
        <v>40</v>
      </c>
      <c r="O109" s="73"/>
      <c r="P109" s="176">
        <f>O109*H109</f>
        <v>0</v>
      </c>
      <c r="Q109" s="176">
        <v>0</v>
      </c>
      <c r="R109" s="176">
        <f>Q109*H109</f>
        <v>0</v>
      </c>
      <c r="S109" s="176">
        <v>0</v>
      </c>
      <c r="T109" s="177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178" t="s">
        <v>149</v>
      </c>
      <c r="AT109" s="178" t="s">
        <v>127</v>
      </c>
      <c r="AU109" s="178" t="s">
        <v>74</v>
      </c>
      <c r="AY109" s="20" t="s">
        <v>124</v>
      </c>
      <c r="BE109" s="179">
        <f>IF(N109="základní",J109,0)</f>
        <v>0</v>
      </c>
      <c r="BF109" s="179">
        <f>IF(N109="snížená",J109,0)</f>
        <v>0</v>
      </c>
      <c r="BG109" s="179">
        <f>IF(N109="zákl. přenesená",J109,0)</f>
        <v>0</v>
      </c>
      <c r="BH109" s="179">
        <f>IF(N109="sníž. přenesená",J109,0)</f>
        <v>0</v>
      </c>
      <c r="BI109" s="179">
        <f>IF(N109="nulová",J109,0)</f>
        <v>0</v>
      </c>
      <c r="BJ109" s="20" t="s">
        <v>74</v>
      </c>
      <c r="BK109" s="179">
        <f>ROUND(I109*H109,2)</f>
        <v>0</v>
      </c>
      <c r="BL109" s="20" t="s">
        <v>149</v>
      </c>
      <c r="BM109" s="178" t="s">
        <v>659</v>
      </c>
    </row>
    <row r="110" s="2" customFormat="1" ht="24.15" customHeight="1">
      <c r="A110" s="39"/>
      <c r="B110" s="166"/>
      <c r="C110" s="167" t="s">
        <v>297</v>
      </c>
      <c r="D110" s="167" t="s">
        <v>127</v>
      </c>
      <c r="E110" s="168" t="s">
        <v>1197</v>
      </c>
      <c r="F110" s="169" t="s">
        <v>1198</v>
      </c>
      <c r="G110" s="170" t="s">
        <v>180</v>
      </c>
      <c r="H110" s="171">
        <v>35</v>
      </c>
      <c r="I110" s="172"/>
      <c r="J110" s="173">
        <f>ROUND(I110*H110,2)</f>
        <v>0</v>
      </c>
      <c r="K110" s="169" t="s">
        <v>1143</v>
      </c>
      <c r="L110" s="40"/>
      <c r="M110" s="174" t="s">
        <v>3</v>
      </c>
      <c r="N110" s="175" t="s">
        <v>40</v>
      </c>
      <c r="O110" s="73"/>
      <c r="P110" s="176">
        <f>O110*H110</f>
        <v>0</v>
      </c>
      <c r="Q110" s="176">
        <v>0</v>
      </c>
      <c r="R110" s="176">
        <f>Q110*H110</f>
        <v>0</v>
      </c>
      <c r="S110" s="176">
        <v>0</v>
      </c>
      <c r="T110" s="177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178" t="s">
        <v>149</v>
      </c>
      <c r="AT110" s="178" t="s">
        <v>127</v>
      </c>
      <c r="AU110" s="178" t="s">
        <v>74</v>
      </c>
      <c r="AY110" s="20" t="s">
        <v>124</v>
      </c>
      <c r="BE110" s="179">
        <f>IF(N110="základní",J110,0)</f>
        <v>0</v>
      </c>
      <c r="BF110" s="179">
        <f>IF(N110="snížená",J110,0)</f>
        <v>0</v>
      </c>
      <c r="BG110" s="179">
        <f>IF(N110="zákl. přenesená",J110,0)</f>
        <v>0</v>
      </c>
      <c r="BH110" s="179">
        <f>IF(N110="sníž. přenesená",J110,0)</f>
        <v>0</v>
      </c>
      <c r="BI110" s="179">
        <f>IF(N110="nulová",J110,0)</f>
        <v>0</v>
      </c>
      <c r="BJ110" s="20" t="s">
        <v>74</v>
      </c>
      <c r="BK110" s="179">
        <f>ROUND(I110*H110,2)</f>
        <v>0</v>
      </c>
      <c r="BL110" s="20" t="s">
        <v>149</v>
      </c>
      <c r="BM110" s="178" t="s">
        <v>671</v>
      </c>
    </row>
    <row r="111" s="2" customFormat="1" ht="21.75" customHeight="1">
      <c r="A111" s="39"/>
      <c r="B111" s="166"/>
      <c r="C111" s="167" t="s">
        <v>302</v>
      </c>
      <c r="D111" s="167" t="s">
        <v>127</v>
      </c>
      <c r="E111" s="168" t="s">
        <v>1199</v>
      </c>
      <c r="F111" s="169" t="s">
        <v>1200</v>
      </c>
      <c r="G111" s="170" t="s">
        <v>994</v>
      </c>
      <c r="H111" s="171">
        <v>1</v>
      </c>
      <c r="I111" s="172"/>
      <c r="J111" s="173">
        <f>ROUND(I111*H111,2)</f>
        <v>0</v>
      </c>
      <c r="K111" s="169" t="s">
        <v>1143</v>
      </c>
      <c r="L111" s="40"/>
      <c r="M111" s="174" t="s">
        <v>3</v>
      </c>
      <c r="N111" s="175" t="s">
        <v>40</v>
      </c>
      <c r="O111" s="73"/>
      <c r="P111" s="176">
        <f>O111*H111</f>
        <v>0</v>
      </c>
      <c r="Q111" s="176">
        <v>0</v>
      </c>
      <c r="R111" s="176">
        <f>Q111*H111</f>
        <v>0</v>
      </c>
      <c r="S111" s="176">
        <v>0</v>
      </c>
      <c r="T111" s="177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78" t="s">
        <v>149</v>
      </c>
      <c r="AT111" s="178" t="s">
        <v>127</v>
      </c>
      <c r="AU111" s="178" t="s">
        <v>74</v>
      </c>
      <c r="AY111" s="20" t="s">
        <v>124</v>
      </c>
      <c r="BE111" s="179">
        <f>IF(N111="základní",J111,0)</f>
        <v>0</v>
      </c>
      <c r="BF111" s="179">
        <f>IF(N111="snížená",J111,0)</f>
        <v>0</v>
      </c>
      <c r="BG111" s="179">
        <f>IF(N111="zákl. přenesená",J111,0)</f>
        <v>0</v>
      </c>
      <c r="BH111" s="179">
        <f>IF(N111="sníž. přenesená",J111,0)</f>
        <v>0</v>
      </c>
      <c r="BI111" s="179">
        <f>IF(N111="nulová",J111,0)</f>
        <v>0</v>
      </c>
      <c r="BJ111" s="20" t="s">
        <v>74</v>
      </c>
      <c r="BK111" s="179">
        <f>ROUND(I111*H111,2)</f>
        <v>0</v>
      </c>
      <c r="BL111" s="20" t="s">
        <v>149</v>
      </c>
      <c r="BM111" s="178" t="s">
        <v>681</v>
      </c>
    </row>
    <row r="112" s="2" customFormat="1" ht="16.5" customHeight="1">
      <c r="A112" s="39"/>
      <c r="B112" s="166"/>
      <c r="C112" s="167" t="s">
        <v>306</v>
      </c>
      <c r="D112" s="167" t="s">
        <v>127</v>
      </c>
      <c r="E112" s="168" t="s">
        <v>1201</v>
      </c>
      <c r="F112" s="169" t="s">
        <v>1202</v>
      </c>
      <c r="G112" s="170" t="s">
        <v>180</v>
      </c>
      <c r="H112" s="171">
        <v>3</v>
      </c>
      <c r="I112" s="172"/>
      <c r="J112" s="173">
        <f>ROUND(I112*H112,2)</f>
        <v>0</v>
      </c>
      <c r="K112" s="169" t="s">
        <v>1146</v>
      </c>
      <c r="L112" s="40"/>
      <c r="M112" s="174" t="s">
        <v>3</v>
      </c>
      <c r="N112" s="175" t="s">
        <v>40</v>
      </c>
      <c r="O112" s="73"/>
      <c r="P112" s="176">
        <f>O112*H112</f>
        <v>0</v>
      </c>
      <c r="Q112" s="176">
        <v>0</v>
      </c>
      <c r="R112" s="176">
        <f>Q112*H112</f>
        <v>0</v>
      </c>
      <c r="S112" s="176">
        <v>0</v>
      </c>
      <c r="T112" s="177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178" t="s">
        <v>149</v>
      </c>
      <c r="AT112" s="178" t="s">
        <v>127</v>
      </c>
      <c r="AU112" s="178" t="s">
        <v>74</v>
      </c>
      <c r="AY112" s="20" t="s">
        <v>124</v>
      </c>
      <c r="BE112" s="179">
        <f>IF(N112="základní",J112,0)</f>
        <v>0</v>
      </c>
      <c r="BF112" s="179">
        <f>IF(N112="snížená",J112,0)</f>
        <v>0</v>
      </c>
      <c r="BG112" s="179">
        <f>IF(N112="zákl. přenesená",J112,0)</f>
        <v>0</v>
      </c>
      <c r="BH112" s="179">
        <f>IF(N112="sníž. přenesená",J112,0)</f>
        <v>0</v>
      </c>
      <c r="BI112" s="179">
        <f>IF(N112="nulová",J112,0)</f>
        <v>0</v>
      </c>
      <c r="BJ112" s="20" t="s">
        <v>74</v>
      </c>
      <c r="BK112" s="179">
        <f>ROUND(I112*H112,2)</f>
        <v>0</v>
      </c>
      <c r="BL112" s="20" t="s">
        <v>149</v>
      </c>
      <c r="BM112" s="178" t="s">
        <v>695</v>
      </c>
    </row>
    <row r="113" s="2" customFormat="1" ht="16.5" customHeight="1">
      <c r="A113" s="39"/>
      <c r="B113" s="166"/>
      <c r="C113" s="167" t="s">
        <v>526</v>
      </c>
      <c r="D113" s="167" t="s">
        <v>127</v>
      </c>
      <c r="E113" s="168" t="s">
        <v>1203</v>
      </c>
      <c r="F113" s="169" t="s">
        <v>1204</v>
      </c>
      <c r="G113" s="170" t="s">
        <v>180</v>
      </c>
      <c r="H113" s="171">
        <v>3</v>
      </c>
      <c r="I113" s="172"/>
      <c r="J113" s="173">
        <f>ROUND(I113*H113,2)</f>
        <v>0</v>
      </c>
      <c r="K113" s="169" t="s">
        <v>1146</v>
      </c>
      <c r="L113" s="40"/>
      <c r="M113" s="174" t="s">
        <v>3</v>
      </c>
      <c r="N113" s="175" t="s">
        <v>40</v>
      </c>
      <c r="O113" s="73"/>
      <c r="P113" s="176">
        <f>O113*H113</f>
        <v>0</v>
      </c>
      <c r="Q113" s="176">
        <v>0</v>
      </c>
      <c r="R113" s="176">
        <f>Q113*H113</f>
        <v>0</v>
      </c>
      <c r="S113" s="176">
        <v>0</v>
      </c>
      <c r="T113" s="177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178" t="s">
        <v>149</v>
      </c>
      <c r="AT113" s="178" t="s">
        <v>127</v>
      </c>
      <c r="AU113" s="178" t="s">
        <v>74</v>
      </c>
      <c r="AY113" s="20" t="s">
        <v>124</v>
      </c>
      <c r="BE113" s="179">
        <f>IF(N113="základní",J113,0)</f>
        <v>0</v>
      </c>
      <c r="BF113" s="179">
        <f>IF(N113="snížená",J113,0)</f>
        <v>0</v>
      </c>
      <c r="BG113" s="179">
        <f>IF(N113="zákl. přenesená",J113,0)</f>
        <v>0</v>
      </c>
      <c r="BH113" s="179">
        <f>IF(N113="sníž. přenesená",J113,0)</f>
        <v>0</v>
      </c>
      <c r="BI113" s="179">
        <f>IF(N113="nulová",J113,0)</f>
        <v>0</v>
      </c>
      <c r="BJ113" s="20" t="s">
        <v>74</v>
      </c>
      <c r="BK113" s="179">
        <f>ROUND(I113*H113,2)</f>
        <v>0</v>
      </c>
      <c r="BL113" s="20" t="s">
        <v>149</v>
      </c>
      <c r="BM113" s="178" t="s">
        <v>706</v>
      </c>
    </row>
    <row r="114" s="2" customFormat="1" ht="21.75" customHeight="1">
      <c r="A114" s="39"/>
      <c r="B114" s="166"/>
      <c r="C114" s="167" t="s">
        <v>430</v>
      </c>
      <c r="D114" s="167" t="s">
        <v>127</v>
      </c>
      <c r="E114" s="168" t="s">
        <v>1205</v>
      </c>
      <c r="F114" s="169" t="s">
        <v>1206</v>
      </c>
      <c r="G114" s="170" t="s">
        <v>180</v>
      </c>
      <c r="H114" s="171">
        <v>3</v>
      </c>
      <c r="I114" s="172"/>
      <c r="J114" s="173">
        <f>ROUND(I114*H114,2)</f>
        <v>0</v>
      </c>
      <c r="K114" s="169" t="s">
        <v>1146</v>
      </c>
      <c r="L114" s="40"/>
      <c r="M114" s="174" t="s">
        <v>3</v>
      </c>
      <c r="N114" s="175" t="s">
        <v>40</v>
      </c>
      <c r="O114" s="73"/>
      <c r="P114" s="176">
        <f>O114*H114</f>
        <v>0</v>
      </c>
      <c r="Q114" s="176">
        <v>0</v>
      </c>
      <c r="R114" s="176">
        <f>Q114*H114</f>
        <v>0</v>
      </c>
      <c r="S114" s="176">
        <v>0</v>
      </c>
      <c r="T114" s="177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8" t="s">
        <v>149</v>
      </c>
      <c r="AT114" s="178" t="s">
        <v>127</v>
      </c>
      <c r="AU114" s="178" t="s">
        <v>74</v>
      </c>
      <c r="AY114" s="20" t="s">
        <v>124</v>
      </c>
      <c r="BE114" s="179">
        <f>IF(N114="základní",J114,0)</f>
        <v>0</v>
      </c>
      <c r="BF114" s="179">
        <f>IF(N114="snížená",J114,0)</f>
        <v>0</v>
      </c>
      <c r="BG114" s="179">
        <f>IF(N114="zákl. přenesená",J114,0)</f>
        <v>0</v>
      </c>
      <c r="BH114" s="179">
        <f>IF(N114="sníž. přenesená",J114,0)</f>
        <v>0</v>
      </c>
      <c r="BI114" s="179">
        <f>IF(N114="nulová",J114,0)</f>
        <v>0</v>
      </c>
      <c r="BJ114" s="20" t="s">
        <v>74</v>
      </c>
      <c r="BK114" s="179">
        <f>ROUND(I114*H114,2)</f>
        <v>0</v>
      </c>
      <c r="BL114" s="20" t="s">
        <v>149</v>
      </c>
      <c r="BM114" s="178" t="s">
        <v>717</v>
      </c>
    </row>
    <row r="115" s="2" customFormat="1" ht="16.5" customHeight="1">
      <c r="A115" s="39"/>
      <c r="B115" s="166"/>
      <c r="C115" s="167" t="s">
        <v>534</v>
      </c>
      <c r="D115" s="167" t="s">
        <v>127</v>
      </c>
      <c r="E115" s="168" t="s">
        <v>1207</v>
      </c>
      <c r="F115" s="169" t="s">
        <v>1208</v>
      </c>
      <c r="G115" s="170" t="s">
        <v>180</v>
      </c>
      <c r="H115" s="171">
        <v>3</v>
      </c>
      <c r="I115" s="172"/>
      <c r="J115" s="173">
        <f>ROUND(I115*H115,2)</f>
        <v>0</v>
      </c>
      <c r="K115" s="169" t="s">
        <v>1146</v>
      </c>
      <c r="L115" s="40"/>
      <c r="M115" s="174" t="s">
        <v>3</v>
      </c>
      <c r="N115" s="175" t="s">
        <v>40</v>
      </c>
      <c r="O115" s="73"/>
      <c r="P115" s="176">
        <f>O115*H115</f>
        <v>0</v>
      </c>
      <c r="Q115" s="176">
        <v>0</v>
      </c>
      <c r="R115" s="176">
        <f>Q115*H115</f>
        <v>0</v>
      </c>
      <c r="S115" s="176">
        <v>0</v>
      </c>
      <c r="T115" s="177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78" t="s">
        <v>149</v>
      </c>
      <c r="AT115" s="178" t="s">
        <v>127</v>
      </c>
      <c r="AU115" s="178" t="s">
        <v>74</v>
      </c>
      <c r="AY115" s="20" t="s">
        <v>124</v>
      </c>
      <c r="BE115" s="179">
        <f>IF(N115="základní",J115,0)</f>
        <v>0</v>
      </c>
      <c r="BF115" s="179">
        <f>IF(N115="snížená",J115,0)</f>
        <v>0</v>
      </c>
      <c r="BG115" s="179">
        <f>IF(N115="zákl. přenesená",J115,0)</f>
        <v>0</v>
      </c>
      <c r="BH115" s="179">
        <f>IF(N115="sníž. přenesená",J115,0)</f>
        <v>0</v>
      </c>
      <c r="BI115" s="179">
        <f>IF(N115="nulová",J115,0)</f>
        <v>0</v>
      </c>
      <c r="BJ115" s="20" t="s">
        <v>74</v>
      </c>
      <c r="BK115" s="179">
        <f>ROUND(I115*H115,2)</f>
        <v>0</v>
      </c>
      <c r="BL115" s="20" t="s">
        <v>149</v>
      </c>
      <c r="BM115" s="178" t="s">
        <v>728</v>
      </c>
    </row>
    <row r="116" s="2" customFormat="1" ht="21.75" customHeight="1">
      <c r="A116" s="39"/>
      <c r="B116" s="166"/>
      <c r="C116" s="167" t="s">
        <v>539</v>
      </c>
      <c r="D116" s="167" t="s">
        <v>127</v>
      </c>
      <c r="E116" s="168" t="s">
        <v>1209</v>
      </c>
      <c r="F116" s="169" t="s">
        <v>1210</v>
      </c>
      <c r="G116" s="170" t="s">
        <v>180</v>
      </c>
      <c r="H116" s="171">
        <v>10</v>
      </c>
      <c r="I116" s="172"/>
      <c r="J116" s="173">
        <f>ROUND(I116*H116,2)</f>
        <v>0</v>
      </c>
      <c r="K116" s="169" t="s">
        <v>1146</v>
      </c>
      <c r="L116" s="40"/>
      <c r="M116" s="174" t="s">
        <v>3</v>
      </c>
      <c r="N116" s="175" t="s">
        <v>40</v>
      </c>
      <c r="O116" s="73"/>
      <c r="P116" s="176">
        <f>O116*H116</f>
        <v>0</v>
      </c>
      <c r="Q116" s="176">
        <v>0</v>
      </c>
      <c r="R116" s="176">
        <f>Q116*H116</f>
        <v>0</v>
      </c>
      <c r="S116" s="176">
        <v>0</v>
      </c>
      <c r="T116" s="177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178" t="s">
        <v>149</v>
      </c>
      <c r="AT116" s="178" t="s">
        <v>127</v>
      </c>
      <c r="AU116" s="178" t="s">
        <v>74</v>
      </c>
      <c r="AY116" s="20" t="s">
        <v>124</v>
      </c>
      <c r="BE116" s="179">
        <f>IF(N116="základní",J116,0)</f>
        <v>0</v>
      </c>
      <c r="BF116" s="179">
        <f>IF(N116="snížená",J116,0)</f>
        <v>0</v>
      </c>
      <c r="BG116" s="179">
        <f>IF(N116="zákl. přenesená",J116,0)</f>
        <v>0</v>
      </c>
      <c r="BH116" s="179">
        <f>IF(N116="sníž. přenesená",J116,0)</f>
        <v>0</v>
      </c>
      <c r="BI116" s="179">
        <f>IF(N116="nulová",J116,0)</f>
        <v>0</v>
      </c>
      <c r="BJ116" s="20" t="s">
        <v>74</v>
      </c>
      <c r="BK116" s="179">
        <f>ROUND(I116*H116,2)</f>
        <v>0</v>
      </c>
      <c r="BL116" s="20" t="s">
        <v>149</v>
      </c>
      <c r="BM116" s="178" t="s">
        <v>743</v>
      </c>
    </row>
    <row r="117" s="13" customFormat="1">
      <c r="A117" s="13"/>
      <c r="B117" s="187"/>
      <c r="C117" s="13"/>
      <c r="D117" s="185" t="s">
        <v>137</v>
      </c>
      <c r="E117" s="188" t="s">
        <v>3</v>
      </c>
      <c r="F117" s="189" t="s">
        <v>1211</v>
      </c>
      <c r="G117" s="13"/>
      <c r="H117" s="190">
        <v>10</v>
      </c>
      <c r="I117" s="191"/>
      <c r="J117" s="13"/>
      <c r="K117" s="13"/>
      <c r="L117" s="187"/>
      <c r="M117" s="192"/>
      <c r="N117" s="193"/>
      <c r="O117" s="193"/>
      <c r="P117" s="193"/>
      <c r="Q117" s="193"/>
      <c r="R117" s="193"/>
      <c r="S117" s="193"/>
      <c r="T117" s="19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188" t="s">
        <v>137</v>
      </c>
      <c r="AU117" s="188" t="s">
        <v>74</v>
      </c>
      <c r="AV117" s="13" t="s">
        <v>78</v>
      </c>
      <c r="AW117" s="13" t="s">
        <v>31</v>
      </c>
      <c r="AX117" s="13" t="s">
        <v>69</v>
      </c>
      <c r="AY117" s="188" t="s">
        <v>124</v>
      </c>
    </row>
    <row r="118" s="14" customFormat="1">
      <c r="A118" s="14"/>
      <c r="B118" s="195"/>
      <c r="C118" s="14"/>
      <c r="D118" s="185" t="s">
        <v>137</v>
      </c>
      <c r="E118" s="196" t="s">
        <v>3</v>
      </c>
      <c r="F118" s="197" t="s">
        <v>156</v>
      </c>
      <c r="G118" s="14"/>
      <c r="H118" s="198">
        <v>10</v>
      </c>
      <c r="I118" s="199"/>
      <c r="J118" s="14"/>
      <c r="K118" s="14"/>
      <c r="L118" s="195"/>
      <c r="M118" s="200"/>
      <c r="N118" s="201"/>
      <c r="O118" s="201"/>
      <c r="P118" s="201"/>
      <c r="Q118" s="201"/>
      <c r="R118" s="201"/>
      <c r="S118" s="201"/>
      <c r="T118" s="202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196" t="s">
        <v>137</v>
      </c>
      <c r="AU118" s="196" t="s">
        <v>74</v>
      </c>
      <c r="AV118" s="14" t="s">
        <v>149</v>
      </c>
      <c r="AW118" s="14" t="s">
        <v>31</v>
      </c>
      <c r="AX118" s="14" t="s">
        <v>74</v>
      </c>
      <c r="AY118" s="196" t="s">
        <v>124</v>
      </c>
    </row>
    <row r="119" s="2" customFormat="1" ht="16.5" customHeight="1">
      <c r="A119" s="39"/>
      <c r="B119" s="166"/>
      <c r="C119" s="167" t="s">
        <v>547</v>
      </c>
      <c r="D119" s="167" t="s">
        <v>127</v>
      </c>
      <c r="E119" s="168" t="s">
        <v>1212</v>
      </c>
      <c r="F119" s="169" t="s">
        <v>1213</v>
      </c>
      <c r="G119" s="170" t="s">
        <v>180</v>
      </c>
      <c r="H119" s="171">
        <v>2</v>
      </c>
      <c r="I119" s="172"/>
      <c r="J119" s="173">
        <f>ROUND(I119*H119,2)</f>
        <v>0</v>
      </c>
      <c r="K119" s="169" t="s">
        <v>1146</v>
      </c>
      <c r="L119" s="40"/>
      <c r="M119" s="174" t="s">
        <v>3</v>
      </c>
      <c r="N119" s="175" t="s">
        <v>40</v>
      </c>
      <c r="O119" s="73"/>
      <c r="P119" s="176">
        <f>O119*H119</f>
        <v>0</v>
      </c>
      <c r="Q119" s="176">
        <v>0</v>
      </c>
      <c r="R119" s="176">
        <f>Q119*H119</f>
        <v>0</v>
      </c>
      <c r="S119" s="176">
        <v>0</v>
      </c>
      <c r="T119" s="177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178" t="s">
        <v>149</v>
      </c>
      <c r="AT119" s="178" t="s">
        <v>127</v>
      </c>
      <c r="AU119" s="178" t="s">
        <v>74</v>
      </c>
      <c r="AY119" s="20" t="s">
        <v>124</v>
      </c>
      <c r="BE119" s="179">
        <f>IF(N119="základní",J119,0)</f>
        <v>0</v>
      </c>
      <c r="BF119" s="179">
        <f>IF(N119="snížená",J119,0)</f>
        <v>0</v>
      </c>
      <c r="BG119" s="179">
        <f>IF(N119="zákl. přenesená",J119,0)</f>
        <v>0</v>
      </c>
      <c r="BH119" s="179">
        <f>IF(N119="sníž. přenesená",J119,0)</f>
        <v>0</v>
      </c>
      <c r="BI119" s="179">
        <f>IF(N119="nulová",J119,0)</f>
        <v>0</v>
      </c>
      <c r="BJ119" s="20" t="s">
        <v>74</v>
      </c>
      <c r="BK119" s="179">
        <f>ROUND(I119*H119,2)</f>
        <v>0</v>
      </c>
      <c r="BL119" s="20" t="s">
        <v>149</v>
      </c>
      <c r="BM119" s="178" t="s">
        <v>755</v>
      </c>
    </row>
    <row r="120" s="2" customFormat="1" ht="16.5" customHeight="1">
      <c r="A120" s="39"/>
      <c r="B120" s="166"/>
      <c r="C120" s="167" t="s">
        <v>552</v>
      </c>
      <c r="D120" s="167" t="s">
        <v>127</v>
      </c>
      <c r="E120" s="168" t="s">
        <v>1214</v>
      </c>
      <c r="F120" s="169" t="s">
        <v>1215</v>
      </c>
      <c r="G120" s="170" t="s">
        <v>180</v>
      </c>
      <c r="H120" s="171">
        <v>8</v>
      </c>
      <c r="I120" s="172"/>
      <c r="J120" s="173">
        <f>ROUND(I120*H120,2)</f>
        <v>0</v>
      </c>
      <c r="K120" s="169" t="s">
        <v>1146</v>
      </c>
      <c r="L120" s="40"/>
      <c r="M120" s="174" t="s">
        <v>3</v>
      </c>
      <c r="N120" s="175" t="s">
        <v>40</v>
      </c>
      <c r="O120" s="73"/>
      <c r="P120" s="176">
        <f>O120*H120</f>
        <v>0</v>
      </c>
      <c r="Q120" s="176">
        <v>0</v>
      </c>
      <c r="R120" s="176">
        <f>Q120*H120</f>
        <v>0</v>
      </c>
      <c r="S120" s="176">
        <v>0</v>
      </c>
      <c r="T120" s="177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178" t="s">
        <v>149</v>
      </c>
      <c r="AT120" s="178" t="s">
        <v>127</v>
      </c>
      <c r="AU120" s="178" t="s">
        <v>74</v>
      </c>
      <c r="AY120" s="20" t="s">
        <v>124</v>
      </c>
      <c r="BE120" s="179">
        <f>IF(N120="základní",J120,0)</f>
        <v>0</v>
      </c>
      <c r="BF120" s="179">
        <f>IF(N120="snížená",J120,0)</f>
        <v>0</v>
      </c>
      <c r="BG120" s="179">
        <f>IF(N120="zákl. přenesená",J120,0)</f>
        <v>0</v>
      </c>
      <c r="BH120" s="179">
        <f>IF(N120="sníž. přenesená",J120,0)</f>
        <v>0</v>
      </c>
      <c r="BI120" s="179">
        <f>IF(N120="nulová",J120,0)</f>
        <v>0</v>
      </c>
      <c r="BJ120" s="20" t="s">
        <v>74</v>
      </c>
      <c r="BK120" s="179">
        <f>ROUND(I120*H120,2)</f>
        <v>0</v>
      </c>
      <c r="BL120" s="20" t="s">
        <v>149</v>
      </c>
      <c r="BM120" s="178" t="s">
        <v>765</v>
      </c>
    </row>
    <row r="121" s="12" customFormat="1" ht="25.92" customHeight="1">
      <c r="A121" s="12"/>
      <c r="B121" s="153"/>
      <c r="C121" s="12"/>
      <c r="D121" s="154" t="s">
        <v>68</v>
      </c>
      <c r="E121" s="155" t="s">
        <v>1216</v>
      </c>
      <c r="F121" s="155" t="s">
        <v>1217</v>
      </c>
      <c r="G121" s="12"/>
      <c r="H121" s="12"/>
      <c r="I121" s="156"/>
      <c r="J121" s="157">
        <f>BK121</f>
        <v>0</v>
      </c>
      <c r="K121" s="12"/>
      <c r="L121" s="153"/>
      <c r="M121" s="158"/>
      <c r="N121" s="159"/>
      <c r="O121" s="159"/>
      <c r="P121" s="160">
        <f>SUM(P122:P125)</f>
        <v>0</v>
      </c>
      <c r="Q121" s="159"/>
      <c r="R121" s="160">
        <f>SUM(R122:R125)</f>
        <v>0</v>
      </c>
      <c r="S121" s="159"/>
      <c r="T121" s="161">
        <f>SUM(T122:T125)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4" t="s">
        <v>74</v>
      </c>
      <c r="AT121" s="162" t="s">
        <v>68</v>
      </c>
      <c r="AU121" s="162" t="s">
        <v>69</v>
      </c>
      <c r="AY121" s="154" t="s">
        <v>124</v>
      </c>
      <c r="BK121" s="163">
        <f>SUM(BK122:BK125)</f>
        <v>0</v>
      </c>
    </row>
    <row r="122" s="2" customFormat="1" ht="16.5" customHeight="1">
      <c r="A122" s="39"/>
      <c r="B122" s="166"/>
      <c r="C122" s="167" t="s">
        <v>557</v>
      </c>
      <c r="D122" s="167" t="s">
        <v>127</v>
      </c>
      <c r="E122" s="168" t="s">
        <v>1218</v>
      </c>
      <c r="F122" s="169" t="s">
        <v>1219</v>
      </c>
      <c r="G122" s="170" t="s">
        <v>252</v>
      </c>
      <c r="H122" s="171">
        <v>5</v>
      </c>
      <c r="I122" s="172"/>
      <c r="J122" s="173">
        <f>ROUND(I122*H122,2)</f>
        <v>0</v>
      </c>
      <c r="K122" s="169" t="s">
        <v>1143</v>
      </c>
      <c r="L122" s="40"/>
      <c r="M122" s="174" t="s">
        <v>3</v>
      </c>
      <c r="N122" s="175" t="s">
        <v>40</v>
      </c>
      <c r="O122" s="73"/>
      <c r="P122" s="176">
        <f>O122*H122</f>
        <v>0</v>
      </c>
      <c r="Q122" s="176">
        <v>0</v>
      </c>
      <c r="R122" s="176">
        <f>Q122*H122</f>
        <v>0</v>
      </c>
      <c r="S122" s="176">
        <v>0</v>
      </c>
      <c r="T122" s="177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178" t="s">
        <v>149</v>
      </c>
      <c r="AT122" s="178" t="s">
        <v>127</v>
      </c>
      <c r="AU122" s="178" t="s">
        <v>74</v>
      </c>
      <c r="AY122" s="20" t="s">
        <v>124</v>
      </c>
      <c r="BE122" s="179">
        <f>IF(N122="základní",J122,0)</f>
        <v>0</v>
      </c>
      <c r="BF122" s="179">
        <f>IF(N122="snížená",J122,0)</f>
        <v>0</v>
      </c>
      <c r="BG122" s="179">
        <f>IF(N122="zákl. přenesená",J122,0)</f>
        <v>0</v>
      </c>
      <c r="BH122" s="179">
        <f>IF(N122="sníž. přenesená",J122,0)</f>
        <v>0</v>
      </c>
      <c r="BI122" s="179">
        <f>IF(N122="nulová",J122,0)</f>
        <v>0</v>
      </c>
      <c r="BJ122" s="20" t="s">
        <v>74</v>
      </c>
      <c r="BK122" s="179">
        <f>ROUND(I122*H122,2)</f>
        <v>0</v>
      </c>
      <c r="BL122" s="20" t="s">
        <v>149</v>
      </c>
      <c r="BM122" s="178" t="s">
        <v>775</v>
      </c>
    </row>
    <row r="123" s="2" customFormat="1" ht="24.15" customHeight="1">
      <c r="A123" s="39"/>
      <c r="B123" s="166"/>
      <c r="C123" s="167" t="s">
        <v>562</v>
      </c>
      <c r="D123" s="167" t="s">
        <v>127</v>
      </c>
      <c r="E123" s="168" t="s">
        <v>1220</v>
      </c>
      <c r="F123" s="169" t="s">
        <v>1221</v>
      </c>
      <c r="G123" s="170" t="s">
        <v>300</v>
      </c>
      <c r="H123" s="171">
        <v>1</v>
      </c>
      <c r="I123" s="172"/>
      <c r="J123" s="173">
        <f>ROUND(I123*H123,2)</f>
        <v>0</v>
      </c>
      <c r="K123" s="169" t="s">
        <v>1143</v>
      </c>
      <c r="L123" s="40"/>
      <c r="M123" s="174" t="s">
        <v>3</v>
      </c>
      <c r="N123" s="175" t="s">
        <v>40</v>
      </c>
      <c r="O123" s="73"/>
      <c r="P123" s="176">
        <f>O123*H123</f>
        <v>0</v>
      </c>
      <c r="Q123" s="176">
        <v>0</v>
      </c>
      <c r="R123" s="176">
        <f>Q123*H123</f>
        <v>0</v>
      </c>
      <c r="S123" s="176">
        <v>0</v>
      </c>
      <c r="T123" s="17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178" t="s">
        <v>149</v>
      </c>
      <c r="AT123" s="178" t="s">
        <v>127</v>
      </c>
      <c r="AU123" s="178" t="s">
        <v>74</v>
      </c>
      <c r="AY123" s="20" t="s">
        <v>124</v>
      </c>
      <c r="BE123" s="179">
        <f>IF(N123="základní",J123,0)</f>
        <v>0</v>
      </c>
      <c r="BF123" s="179">
        <f>IF(N123="snížená",J123,0)</f>
        <v>0</v>
      </c>
      <c r="BG123" s="179">
        <f>IF(N123="zákl. přenesená",J123,0)</f>
        <v>0</v>
      </c>
      <c r="BH123" s="179">
        <f>IF(N123="sníž. přenesená",J123,0)</f>
        <v>0</v>
      </c>
      <c r="BI123" s="179">
        <f>IF(N123="nulová",J123,0)</f>
        <v>0</v>
      </c>
      <c r="BJ123" s="20" t="s">
        <v>74</v>
      </c>
      <c r="BK123" s="179">
        <f>ROUND(I123*H123,2)</f>
        <v>0</v>
      </c>
      <c r="BL123" s="20" t="s">
        <v>149</v>
      </c>
      <c r="BM123" s="178" t="s">
        <v>789</v>
      </c>
    </row>
    <row r="124" s="2" customFormat="1" ht="16.5" customHeight="1">
      <c r="A124" s="39"/>
      <c r="B124" s="166"/>
      <c r="C124" s="167" t="s">
        <v>567</v>
      </c>
      <c r="D124" s="167" t="s">
        <v>127</v>
      </c>
      <c r="E124" s="168" t="s">
        <v>1222</v>
      </c>
      <c r="F124" s="169" t="s">
        <v>1223</v>
      </c>
      <c r="G124" s="170" t="s">
        <v>300</v>
      </c>
      <c r="H124" s="171">
        <v>1</v>
      </c>
      <c r="I124" s="172"/>
      <c r="J124" s="173">
        <f>ROUND(I124*H124,2)</f>
        <v>0</v>
      </c>
      <c r="K124" s="169" t="s">
        <v>1143</v>
      </c>
      <c r="L124" s="40"/>
      <c r="M124" s="174" t="s">
        <v>3</v>
      </c>
      <c r="N124" s="175" t="s">
        <v>40</v>
      </c>
      <c r="O124" s="73"/>
      <c r="P124" s="176">
        <f>O124*H124</f>
        <v>0</v>
      </c>
      <c r="Q124" s="176">
        <v>0</v>
      </c>
      <c r="R124" s="176">
        <f>Q124*H124</f>
        <v>0</v>
      </c>
      <c r="S124" s="176">
        <v>0</v>
      </c>
      <c r="T124" s="177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178" t="s">
        <v>149</v>
      </c>
      <c r="AT124" s="178" t="s">
        <v>127</v>
      </c>
      <c r="AU124" s="178" t="s">
        <v>74</v>
      </c>
      <c r="AY124" s="20" t="s">
        <v>124</v>
      </c>
      <c r="BE124" s="179">
        <f>IF(N124="základní",J124,0)</f>
        <v>0</v>
      </c>
      <c r="BF124" s="179">
        <f>IF(N124="snížená",J124,0)</f>
        <v>0</v>
      </c>
      <c r="BG124" s="179">
        <f>IF(N124="zákl. přenesená",J124,0)</f>
        <v>0</v>
      </c>
      <c r="BH124" s="179">
        <f>IF(N124="sníž. přenesená",J124,0)</f>
        <v>0</v>
      </c>
      <c r="BI124" s="179">
        <f>IF(N124="nulová",J124,0)</f>
        <v>0</v>
      </c>
      <c r="BJ124" s="20" t="s">
        <v>74</v>
      </c>
      <c r="BK124" s="179">
        <f>ROUND(I124*H124,2)</f>
        <v>0</v>
      </c>
      <c r="BL124" s="20" t="s">
        <v>149</v>
      </c>
      <c r="BM124" s="178" t="s">
        <v>806</v>
      </c>
    </row>
    <row r="125" s="2" customFormat="1" ht="16.5" customHeight="1">
      <c r="A125" s="39"/>
      <c r="B125" s="166"/>
      <c r="C125" s="167" t="s">
        <v>572</v>
      </c>
      <c r="D125" s="167" t="s">
        <v>127</v>
      </c>
      <c r="E125" s="168" t="s">
        <v>1224</v>
      </c>
      <c r="F125" s="169" t="s">
        <v>1225</v>
      </c>
      <c r="G125" s="170" t="s">
        <v>300</v>
      </c>
      <c r="H125" s="171">
        <v>1</v>
      </c>
      <c r="I125" s="172"/>
      <c r="J125" s="173">
        <f>ROUND(I125*H125,2)</f>
        <v>0</v>
      </c>
      <c r="K125" s="169" t="s">
        <v>1143</v>
      </c>
      <c r="L125" s="40"/>
      <c r="M125" s="210" t="s">
        <v>3</v>
      </c>
      <c r="N125" s="211" t="s">
        <v>40</v>
      </c>
      <c r="O125" s="212"/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178" t="s">
        <v>149</v>
      </c>
      <c r="AT125" s="178" t="s">
        <v>127</v>
      </c>
      <c r="AU125" s="178" t="s">
        <v>74</v>
      </c>
      <c r="AY125" s="20" t="s">
        <v>124</v>
      </c>
      <c r="BE125" s="179">
        <f>IF(N125="základní",J125,0)</f>
        <v>0</v>
      </c>
      <c r="BF125" s="179">
        <f>IF(N125="snížená",J125,0)</f>
        <v>0</v>
      </c>
      <c r="BG125" s="179">
        <f>IF(N125="zákl. přenesená",J125,0)</f>
        <v>0</v>
      </c>
      <c r="BH125" s="179">
        <f>IF(N125="sníž. přenesená",J125,0)</f>
        <v>0</v>
      </c>
      <c r="BI125" s="179">
        <f>IF(N125="nulová",J125,0)</f>
        <v>0</v>
      </c>
      <c r="BJ125" s="20" t="s">
        <v>74</v>
      </c>
      <c r="BK125" s="179">
        <f>ROUND(I125*H125,2)</f>
        <v>0</v>
      </c>
      <c r="BL125" s="20" t="s">
        <v>149</v>
      </c>
      <c r="BM125" s="178" t="s">
        <v>1226</v>
      </c>
    </row>
    <row r="126" s="2" customFormat="1" ht="6.96" customHeight="1">
      <c r="A126" s="39"/>
      <c r="B126" s="56"/>
      <c r="C126" s="57"/>
      <c r="D126" s="57"/>
      <c r="E126" s="57"/>
      <c r="F126" s="57"/>
      <c r="G126" s="57"/>
      <c r="H126" s="57"/>
      <c r="I126" s="57"/>
      <c r="J126" s="57"/>
      <c r="K126" s="57"/>
      <c r="L126" s="40"/>
      <c r="M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</sheetData>
  <autoFilter ref="C80:K125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86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78</v>
      </c>
    </row>
    <row r="4" s="1" customFormat="1" ht="24.96" customHeight="1">
      <c r="B4" s="23"/>
      <c r="D4" s="24" t="s">
        <v>94</v>
      </c>
      <c r="L4" s="23"/>
      <c r="M4" s="116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16.5" customHeight="1">
      <c r="B7" s="23"/>
      <c r="E7" s="117" t="str">
        <f>'Rekapitulace stavby'!K6</f>
        <v>Rekonstrukce střechy Ekocentrum Lipka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97</v>
      </c>
      <c r="E8" s="39"/>
      <c r="F8" s="39"/>
      <c r="G8" s="39"/>
      <c r="H8" s="39"/>
      <c r="I8" s="39"/>
      <c r="J8" s="39"/>
      <c r="K8" s="39"/>
      <c r="L8" s="118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1227</v>
      </c>
      <c r="F9" s="39"/>
      <c r="G9" s="39"/>
      <c r="H9" s="39"/>
      <c r="I9" s="39"/>
      <c r="J9" s="39"/>
      <c r="K9" s="39"/>
      <c r="L9" s="118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8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8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22</v>
      </c>
      <c r="G12" s="39"/>
      <c r="H12" s="39"/>
      <c r="I12" s="33" t="s">
        <v>23</v>
      </c>
      <c r="J12" s="65" t="str">
        <f>'Rekapitulace stavby'!AN8</f>
        <v>1. 3. 2025</v>
      </c>
      <c r="K12" s="39"/>
      <c r="L12" s="11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tr">
        <f>IF('Rekapitulace stavby'!AN10="","",'Rekapitulace stavby'!AN10)</f>
        <v/>
      </c>
      <c r="K14" s="39"/>
      <c r="L14" s="11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tr">
        <f>IF('Rekapitulace stavby'!E11="","",'Rekapitulace stavby'!E11)</f>
        <v xml:space="preserve"> </v>
      </c>
      <c r="F15" s="39"/>
      <c r="G15" s="39"/>
      <c r="H15" s="39"/>
      <c r="I15" s="33" t="s">
        <v>27</v>
      </c>
      <c r="J15" s="28" t="str">
        <f>IF('Rekapitulace stavby'!AN11="","",'Rekapitulace stavby'!AN11)</f>
        <v/>
      </c>
      <c r="K15" s="39"/>
      <c r="L15" s="118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8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28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8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27</v>
      </c>
      <c r="J18" s="34" t="str">
        <f>'Rekapitulace stavby'!AN14</f>
        <v>Vyplň údaj</v>
      </c>
      <c r="K18" s="39"/>
      <c r="L18" s="11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8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30</v>
      </c>
      <c r="E20" s="39"/>
      <c r="F20" s="39"/>
      <c r="G20" s="39"/>
      <c r="H20" s="39"/>
      <c r="I20" s="33" t="s">
        <v>26</v>
      </c>
      <c r="J20" s="28" t="str">
        <f>IF('Rekapitulace stavby'!AN16="","",'Rekapitulace stavby'!AN16)</f>
        <v/>
      </c>
      <c r="K20" s="39"/>
      <c r="L20" s="118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tr">
        <f>IF('Rekapitulace stavby'!E17="","",'Rekapitulace stavby'!E17)</f>
        <v xml:space="preserve"> </v>
      </c>
      <c r="F21" s="39"/>
      <c r="G21" s="39"/>
      <c r="H21" s="39"/>
      <c r="I21" s="33" t="s">
        <v>27</v>
      </c>
      <c r="J21" s="28" t="str">
        <f>IF('Rekapitulace stavby'!AN17="","",'Rekapitulace stavby'!AN17)</f>
        <v/>
      </c>
      <c r="K21" s="39"/>
      <c r="L21" s="11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8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32</v>
      </c>
      <c r="E23" s="39"/>
      <c r="F23" s="39"/>
      <c r="G23" s="39"/>
      <c r="H23" s="39"/>
      <c r="I23" s="33" t="s">
        <v>26</v>
      </c>
      <c r="J23" s="28" t="str">
        <f>IF('Rekapitulace stavby'!AN19="","",'Rekapitulace stavby'!AN19)</f>
        <v/>
      </c>
      <c r="K23" s="39"/>
      <c r="L23" s="118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tr">
        <f>IF('Rekapitulace stavby'!E20="","",'Rekapitulace stavby'!E20)</f>
        <v xml:space="preserve"> </v>
      </c>
      <c r="F24" s="39"/>
      <c r="G24" s="39"/>
      <c r="H24" s="39"/>
      <c r="I24" s="33" t="s">
        <v>27</v>
      </c>
      <c r="J24" s="28" t="str">
        <f>IF('Rekapitulace stavby'!AN20="","",'Rekapitulace stavby'!AN20)</f>
        <v/>
      </c>
      <c r="K24" s="39"/>
      <c r="L24" s="118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8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33</v>
      </c>
      <c r="E26" s="39"/>
      <c r="F26" s="39"/>
      <c r="G26" s="39"/>
      <c r="H26" s="39"/>
      <c r="I26" s="39"/>
      <c r="J26" s="39"/>
      <c r="K26" s="39"/>
      <c r="L26" s="118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9"/>
      <c r="B27" s="120"/>
      <c r="C27" s="119"/>
      <c r="D27" s="119"/>
      <c r="E27" s="37" t="s">
        <v>3</v>
      </c>
      <c r="F27" s="37"/>
      <c r="G27" s="37"/>
      <c r="H27" s="37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8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2" t="s">
        <v>35</v>
      </c>
      <c r="E30" s="39"/>
      <c r="F30" s="39"/>
      <c r="G30" s="39"/>
      <c r="H30" s="39"/>
      <c r="I30" s="39"/>
      <c r="J30" s="91">
        <f>ROUND(J83, 2)</f>
        <v>0</v>
      </c>
      <c r="K30" s="39"/>
      <c r="L30" s="118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8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37</v>
      </c>
      <c r="G32" s="39"/>
      <c r="H32" s="39"/>
      <c r="I32" s="44" t="s">
        <v>36</v>
      </c>
      <c r="J32" s="44" t="s">
        <v>38</v>
      </c>
      <c r="K32" s="39"/>
      <c r="L32" s="118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3" t="s">
        <v>39</v>
      </c>
      <c r="E33" s="33" t="s">
        <v>40</v>
      </c>
      <c r="F33" s="124">
        <f>ROUND((SUM(BE83:BE102)),  2)</f>
        <v>0</v>
      </c>
      <c r="G33" s="39"/>
      <c r="H33" s="39"/>
      <c r="I33" s="125">
        <v>0.20999999999999999</v>
      </c>
      <c r="J33" s="124">
        <f>ROUND(((SUM(BE83:BE102))*I33),  2)</f>
        <v>0</v>
      </c>
      <c r="K33" s="39"/>
      <c r="L33" s="118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41</v>
      </c>
      <c r="F34" s="124">
        <f>ROUND((SUM(BF83:BF102)),  2)</f>
        <v>0</v>
      </c>
      <c r="G34" s="39"/>
      <c r="H34" s="39"/>
      <c r="I34" s="125">
        <v>0.12</v>
      </c>
      <c r="J34" s="124">
        <f>ROUND(((SUM(BF83:BF102))*I34),  2)</f>
        <v>0</v>
      </c>
      <c r="K34" s="39"/>
      <c r="L34" s="118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42</v>
      </c>
      <c r="F35" s="124">
        <f>ROUND((SUM(BG83:BG102)),  2)</f>
        <v>0</v>
      </c>
      <c r="G35" s="39"/>
      <c r="H35" s="39"/>
      <c r="I35" s="125">
        <v>0.20999999999999999</v>
      </c>
      <c r="J35" s="124">
        <f>0</f>
        <v>0</v>
      </c>
      <c r="K35" s="39"/>
      <c r="L35" s="118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43</v>
      </c>
      <c r="F36" s="124">
        <f>ROUND((SUM(BH83:BH102)),  2)</f>
        <v>0</v>
      </c>
      <c r="G36" s="39"/>
      <c r="H36" s="39"/>
      <c r="I36" s="125">
        <v>0.12</v>
      </c>
      <c r="J36" s="124">
        <f>0</f>
        <v>0</v>
      </c>
      <c r="K36" s="39"/>
      <c r="L36" s="118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44</v>
      </c>
      <c r="F37" s="124">
        <f>ROUND((SUM(BI83:BI102)),  2)</f>
        <v>0</v>
      </c>
      <c r="G37" s="39"/>
      <c r="H37" s="39"/>
      <c r="I37" s="125">
        <v>0</v>
      </c>
      <c r="J37" s="124">
        <f>0</f>
        <v>0</v>
      </c>
      <c r="K37" s="39"/>
      <c r="L37" s="118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8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6"/>
      <c r="D39" s="127" t="s">
        <v>45</v>
      </c>
      <c r="E39" s="77"/>
      <c r="F39" s="77"/>
      <c r="G39" s="128" t="s">
        <v>46</v>
      </c>
      <c r="H39" s="129" t="s">
        <v>47</v>
      </c>
      <c r="I39" s="77"/>
      <c r="J39" s="130">
        <f>SUM(J30:J37)</f>
        <v>0</v>
      </c>
      <c r="K39" s="131"/>
      <c r="L39" s="118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8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99</v>
      </c>
      <c r="D45" s="39"/>
      <c r="E45" s="39"/>
      <c r="F45" s="39"/>
      <c r="G45" s="39"/>
      <c r="H45" s="39"/>
      <c r="I45" s="39"/>
      <c r="J45" s="39"/>
      <c r="K45" s="39"/>
      <c r="L45" s="118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8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39"/>
      <c r="D48" s="39"/>
      <c r="E48" s="117" t="str">
        <f>E7</f>
        <v>Rekonstrukce střechy Ekocentrum Lipka</v>
      </c>
      <c r="F48" s="33"/>
      <c r="G48" s="33"/>
      <c r="H48" s="33"/>
      <c r="I48" s="39"/>
      <c r="J48" s="39"/>
      <c r="K48" s="39"/>
      <c r="L48" s="118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97</v>
      </c>
      <c r="D49" s="39"/>
      <c r="E49" s="39"/>
      <c r="F49" s="39"/>
      <c r="G49" s="39"/>
      <c r="H49" s="39"/>
      <c r="I49" s="39"/>
      <c r="J49" s="39"/>
      <c r="K49" s="39"/>
      <c r="L49" s="118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5 - Vedlejší náklady</v>
      </c>
      <c r="F50" s="39"/>
      <c r="G50" s="39"/>
      <c r="H50" s="39"/>
      <c r="I50" s="39"/>
      <c r="J50" s="39"/>
      <c r="K50" s="39"/>
      <c r="L50" s="118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8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 xml:space="preserve"> </v>
      </c>
      <c r="G52" s="39"/>
      <c r="H52" s="39"/>
      <c r="I52" s="33" t="s">
        <v>23</v>
      </c>
      <c r="J52" s="65" t="str">
        <f>IF(J12="","",J12)</f>
        <v>1. 3. 2025</v>
      </c>
      <c r="K52" s="39"/>
      <c r="L52" s="118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8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 xml:space="preserve"> </v>
      </c>
      <c r="G54" s="39"/>
      <c r="H54" s="39"/>
      <c r="I54" s="33" t="s">
        <v>30</v>
      </c>
      <c r="J54" s="37" t="str">
        <f>E21</f>
        <v xml:space="preserve"> </v>
      </c>
      <c r="K54" s="39"/>
      <c r="L54" s="118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28</v>
      </c>
      <c r="D55" s="39"/>
      <c r="E55" s="39"/>
      <c r="F55" s="28" t="str">
        <f>IF(E18="","",E18)</f>
        <v>Vyplň údaj</v>
      </c>
      <c r="G55" s="39"/>
      <c r="H55" s="39"/>
      <c r="I55" s="33" t="s">
        <v>32</v>
      </c>
      <c r="J55" s="37" t="str">
        <f>E24</f>
        <v xml:space="preserve"> </v>
      </c>
      <c r="K55" s="39"/>
      <c r="L55" s="118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8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2" t="s">
        <v>100</v>
      </c>
      <c r="D57" s="126"/>
      <c r="E57" s="126"/>
      <c r="F57" s="126"/>
      <c r="G57" s="126"/>
      <c r="H57" s="126"/>
      <c r="I57" s="126"/>
      <c r="J57" s="133" t="s">
        <v>101</v>
      </c>
      <c r="K57" s="126"/>
      <c r="L57" s="118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8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4" t="s">
        <v>67</v>
      </c>
      <c r="D59" s="39"/>
      <c r="E59" s="39"/>
      <c r="F59" s="39"/>
      <c r="G59" s="39"/>
      <c r="H59" s="39"/>
      <c r="I59" s="39"/>
      <c r="J59" s="91">
        <f>J83</f>
        <v>0</v>
      </c>
      <c r="K59" s="39"/>
      <c r="L59" s="118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102</v>
      </c>
    </row>
    <row r="60" s="9" customFormat="1" ht="24.96" customHeight="1">
      <c r="A60" s="9"/>
      <c r="B60" s="135"/>
      <c r="C60" s="9"/>
      <c r="D60" s="136" t="s">
        <v>1228</v>
      </c>
      <c r="E60" s="137"/>
      <c r="F60" s="137"/>
      <c r="G60" s="137"/>
      <c r="H60" s="137"/>
      <c r="I60" s="137"/>
      <c r="J60" s="138">
        <f>J84</f>
        <v>0</v>
      </c>
      <c r="K60" s="9"/>
      <c r="L60" s="13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9"/>
      <c r="C61" s="10"/>
      <c r="D61" s="140" t="s">
        <v>1229</v>
      </c>
      <c r="E61" s="141"/>
      <c r="F61" s="141"/>
      <c r="G61" s="141"/>
      <c r="H61" s="141"/>
      <c r="I61" s="141"/>
      <c r="J61" s="142">
        <f>J85</f>
        <v>0</v>
      </c>
      <c r="K61" s="10"/>
      <c r="L61" s="13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9"/>
      <c r="C62" s="10"/>
      <c r="D62" s="140" t="s">
        <v>1230</v>
      </c>
      <c r="E62" s="141"/>
      <c r="F62" s="141"/>
      <c r="G62" s="141"/>
      <c r="H62" s="141"/>
      <c r="I62" s="141"/>
      <c r="J62" s="142">
        <f>J95</f>
        <v>0</v>
      </c>
      <c r="K62" s="10"/>
      <c r="L62" s="13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9"/>
      <c r="C63" s="10"/>
      <c r="D63" s="140" t="s">
        <v>1231</v>
      </c>
      <c r="E63" s="141"/>
      <c r="F63" s="141"/>
      <c r="G63" s="141"/>
      <c r="H63" s="141"/>
      <c r="I63" s="141"/>
      <c r="J63" s="142">
        <f>J100</f>
        <v>0</v>
      </c>
      <c r="K63" s="10"/>
      <c r="L63" s="13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39"/>
      <c r="D64" s="39"/>
      <c r="E64" s="39"/>
      <c r="F64" s="39"/>
      <c r="G64" s="39"/>
      <c r="H64" s="39"/>
      <c r="I64" s="39"/>
      <c r="J64" s="39"/>
      <c r="K64" s="39"/>
      <c r="L64" s="118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118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118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109</v>
      </c>
      <c r="D70" s="39"/>
      <c r="E70" s="39"/>
      <c r="F70" s="39"/>
      <c r="G70" s="39"/>
      <c r="H70" s="39"/>
      <c r="I70" s="39"/>
      <c r="J70" s="39"/>
      <c r="K70" s="39"/>
      <c r="L70" s="118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39"/>
      <c r="D71" s="39"/>
      <c r="E71" s="39"/>
      <c r="F71" s="39"/>
      <c r="G71" s="39"/>
      <c r="H71" s="39"/>
      <c r="I71" s="39"/>
      <c r="J71" s="39"/>
      <c r="K71" s="39"/>
      <c r="L71" s="118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17</v>
      </c>
      <c r="D72" s="39"/>
      <c r="E72" s="39"/>
      <c r="F72" s="39"/>
      <c r="G72" s="39"/>
      <c r="H72" s="39"/>
      <c r="I72" s="39"/>
      <c r="J72" s="39"/>
      <c r="K72" s="39"/>
      <c r="L72" s="118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39"/>
      <c r="D73" s="39"/>
      <c r="E73" s="117" t="str">
        <f>E7</f>
        <v>Rekonstrukce střechy Ekocentrum Lipka</v>
      </c>
      <c r="F73" s="33"/>
      <c r="G73" s="33"/>
      <c r="H73" s="33"/>
      <c r="I73" s="39"/>
      <c r="J73" s="39"/>
      <c r="K73" s="39"/>
      <c r="L73" s="118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97</v>
      </c>
      <c r="D74" s="39"/>
      <c r="E74" s="39"/>
      <c r="F74" s="39"/>
      <c r="G74" s="39"/>
      <c r="H74" s="39"/>
      <c r="I74" s="39"/>
      <c r="J74" s="39"/>
      <c r="K74" s="39"/>
      <c r="L74" s="118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39"/>
      <c r="D75" s="39"/>
      <c r="E75" s="63" t="str">
        <f>E9</f>
        <v>5 - Vedlejší náklady</v>
      </c>
      <c r="F75" s="39"/>
      <c r="G75" s="39"/>
      <c r="H75" s="39"/>
      <c r="I75" s="39"/>
      <c r="J75" s="39"/>
      <c r="K75" s="39"/>
      <c r="L75" s="118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39"/>
      <c r="D76" s="39"/>
      <c r="E76" s="39"/>
      <c r="F76" s="39"/>
      <c r="G76" s="39"/>
      <c r="H76" s="39"/>
      <c r="I76" s="39"/>
      <c r="J76" s="39"/>
      <c r="K76" s="39"/>
      <c r="L76" s="118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21</v>
      </c>
      <c r="D77" s="39"/>
      <c r="E77" s="39"/>
      <c r="F77" s="28" t="str">
        <f>F12</f>
        <v xml:space="preserve"> </v>
      </c>
      <c r="G77" s="39"/>
      <c r="H77" s="39"/>
      <c r="I77" s="33" t="s">
        <v>23</v>
      </c>
      <c r="J77" s="65" t="str">
        <f>IF(J12="","",J12)</f>
        <v>1. 3. 2025</v>
      </c>
      <c r="K77" s="39"/>
      <c r="L77" s="118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118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25</v>
      </c>
      <c r="D79" s="39"/>
      <c r="E79" s="39"/>
      <c r="F79" s="28" t="str">
        <f>E15</f>
        <v xml:space="preserve"> </v>
      </c>
      <c r="G79" s="39"/>
      <c r="H79" s="39"/>
      <c r="I79" s="33" t="s">
        <v>30</v>
      </c>
      <c r="J79" s="37" t="str">
        <f>E21</f>
        <v xml:space="preserve"> </v>
      </c>
      <c r="K79" s="39"/>
      <c r="L79" s="118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28</v>
      </c>
      <c r="D80" s="39"/>
      <c r="E80" s="39"/>
      <c r="F80" s="28" t="str">
        <f>IF(E18="","",E18)</f>
        <v>Vyplň údaj</v>
      </c>
      <c r="G80" s="39"/>
      <c r="H80" s="39"/>
      <c r="I80" s="33" t="s">
        <v>32</v>
      </c>
      <c r="J80" s="37" t="str">
        <f>E24</f>
        <v xml:space="preserve"> </v>
      </c>
      <c r="K80" s="39"/>
      <c r="L80" s="118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39"/>
      <c r="D81" s="39"/>
      <c r="E81" s="39"/>
      <c r="F81" s="39"/>
      <c r="G81" s="39"/>
      <c r="H81" s="39"/>
      <c r="I81" s="39"/>
      <c r="J81" s="39"/>
      <c r="K81" s="39"/>
      <c r="L81" s="118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43"/>
      <c r="B82" s="144"/>
      <c r="C82" s="145" t="s">
        <v>110</v>
      </c>
      <c r="D82" s="146" t="s">
        <v>54</v>
      </c>
      <c r="E82" s="146" t="s">
        <v>50</v>
      </c>
      <c r="F82" s="146" t="s">
        <v>51</v>
      </c>
      <c r="G82" s="146" t="s">
        <v>111</v>
      </c>
      <c r="H82" s="146" t="s">
        <v>112</v>
      </c>
      <c r="I82" s="146" t="s">
        <v>113</v>
      </c>
      <c r="J82" s="146" t="s">
        <v>101</v>
      </c>
      <c r="K82" s="147" t="s">
        <v>114</v>
      </c>
      <c r="L82" s="148"/>
      <c r="M82" s="81" t="s">
        <v>3</v>
      </c>
      <c r="N82" s="82" t="s">
        <v>39</v>
      </c>
      <c r="O82" s="82" t="s">
        <v>115</v>
      </c>
      <c r="P82" s="82" t="s">
        <v>116</v>
      </c>
      <c r="Q82" s="82" t="s">
        <v>117</v>
      </c>
      <c r="R82" s="82" t="s">
        <v>118</v>
      </c>
      <c r="S82" s="82" t="s">
        <v>119</v>
      </c>
      <c r="T82" s="83" t="s">
        <v>120</v>
      </c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</row>
    <row r="83" s="2" customFormat="1" ht="22.8" customHeight="1">
      <c r="A83" s="39"/>
      <c r="B83" s="40"/>
      <c r="C83" s="88" t="s">
        <v>121</v>
      </c>
      <c r="D83" s="39"/>
      <c r="E83" s="39"/>
      <c r="F83" s="39"/>
      <c r="G83" s="39"/>
      <c r="H83" s="39"/>
      <c r="I83" s="39"/>
      <c r="J83" s="149">
        <f>BK83</f>
        <v>0</v>
      </c>
      <c r="K83" s="39"/>
      <c r="L83" s="40"/>
      <c r="M83" s="84"/>
      <c r="N83" s="69"/>
      <c r="O83" s="85"/>
      <c r="P83" s="150">
        <f>P84</f>
        <v>0</v>
      </c>
      <c r="Q83" s="85"/>
      <c r="R83" s="150">
        <f>R84</f>
        <v>0</v>
      </c>
      <c r="S83" s="85"/>
      <c r="T83" s="151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20" t="s">
        <v>68</v>
      </c>
      <c r="AU83" s="20" t="s">
        <v>102</v>
      </c>
      <c r="BK83" s="152">
        <f>BK84</f>
        <v>0</v>
      </c>
    </row>
    <row r="84" s="12" customFormat="1" ht="25.92" customHeight="1">
      <c r="A84" s="12"/>
      <c r="B84" s="153"/>
      <c r="C84" s="12"/>
      <c r="D84" s="154" t="s">
        <v>68</v>
      </c>
      <c r="E84" s="155" t="s">
        <v>1232</v>
      </c>
      <c r="F84" s="155" t="s">
        <v>1233</v>
      </c>
      <c r="G84" s="12"/>
      <c r="H84" s="12"/>
      <c r="I84" s="156"/>
      <c r="J84" s="157">
        <f>BK84</f>
        <v>0</v>
      </c>
      <c r="K84" s="12"/>
      <c r="L84" s="153"/>
      <c r="M84" s="158"/>
      <c r="N84" s="159"/>
      <c r="O84" s="159"/>
      <c r="P84" s="160">
        <f>P85+P95+P100</f>
        <v>0</v>
      </c>
      <c r="Q84" s="159"/>
      <c r="R84" s="160">
        <f>R85+R95+R100</f>
        <v>0</v>
      </c>
      <c r="S84" s="159"/>
      <c r="T84" s="161">
        <f>T85+T95+T100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54" t="s">
        <v>84</v>
      </c>
      <c r="AT84" s="162" t="s">
        <v>68</v>
      </c>
      <c r="AU84" s="162" t="s">
        <v>69</v>
      </c>
      <c r="AY84" s="154" t="s">
        <v>124</v>
      </c>
      <c r="BK84" s="163">
        <f>BK85+BK95+BK100</f>
        <v>0</v>
      </c>
    </row>
    <row r="85" s="12" customFormat="1" ht="22.8" customHeight="1">
      <c r="A85" s="12"/>
      <c r="B85" s="153"/>
      <c r="C85" s="12"/>
      <c r="D85" s="154" t="s">
        <v>68</v>
      </c>
      <c r="E85" s="164" t="s">
        <v>1234</v>
      </c>
      <c r="F85" s="164" t="s">
        <v>1235</v>
      </c>
      <c r="G85" s="12"/>
      <c r="H85" s="12"/>
      <c r="I85" s="156"/>
      <c r="J85" s="165">
        <f>BK85</f>
        <v>0</v>
      </c>
      <c r="K85" s="12"/>
      <c r="L85" s="153"/>
      <c r="M85" s="158"/>
      <c r="N85" s="159"/>
      <c r="O85" s="159"/>
      <c r="P85" s="160">
        <f>SUM(P86:P94)</f>
        <v>0</v>
      </c>
      <c r="Q85" s="159"/>
      <c r="R85" s="160">
        <f>SUM(R86:R94)</f>
        <v>0</v>
      </c>
      <c r="S85" s="159"/>
      <c r="T85" s="161">
        <f>SUM(T86:T94)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54" t="s">
        <v>84</v>
      </c>
      <c r="AT85" s="162" t="s">
        <v>68</v>
      </c>
      <c r="AU85" s="162" t="s">
        <v>74</v>
      </c>
      <c r="AY85" s="154" t="s">
        <v>124</v>
      </c>
      <c r="BK85" s="163">
        <f>SUM(BK86:BK94)</f>
        <v>0</v>
      </c>
    </row>
    <row r="86" s="2" customFormat="1" ht="16.5" customHeight="1">
      <c r="A86" s="39"/>
      <c r="B86" s="166"/>
      <c r="C86" s="167" t="s">
        <v>74</v>
      </c>
      <c r="D86" s="167" t="s">
        <v>127</v>
      </c>
      <c r="E86" s="168" t="s">
        <v>1236</v>
      </c>
      <c r="F86" s="169" t="s">
        <v>1235</v>
      </c>
      <c r="G86" s="170" t="s">
        <v>1237</v>
      </c>
      <c r="H86" s="171">
        <v>1</v>
      </c>
      <c r="I86" s="172"/>
      <c r="J86" s="173">
        <f>ROUND(I86*H86,2)</f>
        <v>0</v>
      </c>
      <c r="K86" s="169" t="s">
        <v>130</v>
      </c>
      <c r="L86" s="40"/>
      <c r="M86" s="174" t="s">
        <v>3</v>
      </c>
      <c r="N86" s="175" t="s">
        <v>40</v>
      </c>
      <c r="O86" s="73"/>
      <c r="P86" s="176">
        <f>O86*H86</f>
        <v>0</v>
      </c>
      <c r="Q86" s="176">
        <v>0</v>
      </c>
      <c r="R86" s="176">
        <f>Q86*H86</f>
        <v>0</v>
      </c>
      <c r="S86" s="176">
        <v>0</v>
      </c>
      <c r="T86" s="177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178" t="s">
        <v>1238</v>
      </c>
      <c r="AT86" s="178" t="s">
        <v>127</v>
      </c>
      <c r="AU86" s="178" t="s">
        <v>78</v>
      </c>
      <c r="AY86" s="20" t="s">
        <v>124</v>
      </c>
      <c r="BE86" s="179">
        <f>IF(N86="základní",J86,0)</f>
        <v>0</v>
      </c>
      <c r="BF86" s="179">
        <f>IF(N86="snížená",J86,0)</f>
        <v>0</v>
      </c>
      <c r="BG86" s="179">
        <f>IF(N86="zákl. přenesená",J86,0)</f>
        <v>0</v>
      </c>
      <c r="BH86" s="179">
        <f>IF(N86="sníž. přenesená",J86,0)</f>
        <v>0</v>
      </c>
      <c r="BI86" s="179">
        <f>IF(N86="nulová",J86,0)</f>
        <v>0</v>
      </c>
      <c r="BJ86" s="20" t="s">
        <v>74</v>
      </c>
      <c r="BK86" s="179">
        <f>ROUND(I86*H86,2)</f>
        <v>0</v>
      </c>
      <c r="BL86" s="20" t="s">
        <v>1238</v>
      </c>
      <c r="BM86" s="178" t="s">
        <v>1239</v>
      </c>
    </row>
    <row r="87" s="2" customFormat="1">
      <c r="A87" s="39"/>
      <c r="B87" s="40"/>
      <c r="C87" s="39"/>
      <c r="D87" s="180" t="s">
        <v>133</v>
      </c>
      <c r="E87" s="39"/>
      <c r="F87" s="181" t="s">
        <v>1240</v>
      </c>
      <c r="G87" s="39"/>
      <c r="H87" s="39"/>
      <c r="I87" s="182"/>
      <c r="J87" s="39"/>
      <c r="K87" s="39"/>
      <c r="L87" s="40"/>
      <c r="M87" s="183"/>
      <c r="N87" s="184"/>
      <c r="O87" s="73"/>
      <c r="P87" s="73"/>
      <c r="Q87" s="73"/>
      <c r="R87" s="73"/>
      <c r="S87" s="73"/>
      <c r="T87" s="74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20" t="s">
        <v>133</v>
      </c>
      <c r="AU87" s="20" t="s">
        <v>78</v>
      </c>
    </row>
    <row r="88" s="2" customFormat="1">
      <c r="A88" s="39"/>
      <c r="B88" s="40"/>
      <c r="C88" s="39"/>
      <c r="D88" s="185" t="s">
        <v>135</v>
      </c>
      <c r="E88" s="39"/>
      <c r="F88" s="186" t="s">
        <v>1241</v>
      </c>
      <c r="G88" s="39"/>
      <c r="H88" s="39"/>
      <c r="I88" s="182"/>
      <c r="J88" s="39"/>
      <c r="K88" s="39"/>
      <c r="L88" s="40"/>
      <c r="M88" s="183"/>
      <c r="N88" s="184"/>
      <c r="O88" s="73"/>
      <c r="P88" s="73"/>
      <c r="Q88" s="73"/>
      <c r="R88" s="73"/>
      <c r="S88" s="73"/>
      <c r="T88" s="74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20" t="s">
        <v>135</v>
      </c>
      <c r="AU88" s="20" t="s">
        <v>78</v>
      </c>
    </row>
    <row r="89" s="2" customFormat="1" ht="16.5" customHeight="1">
      <c r="A89" s="39"/>
      <c r="B89" s="166"/>
      <c r="C89" s="167" t="s">
        <v>78</v>
      </c>
      <c r="D89" s="167" t="s">
        <v>127</v>
      </c>
      <c r="E89" s="168" t="s">
        <v>1242</v>
      </c>
      <c r="F89" s="169" t="s">
        <v>1243</v>
      </c>
      <c r="G89" s="170" t="s">
        <v>1237</v>
      </c>
      <c r="H89" s="171">
        <v>1</v>
      </c>
      <c r="I89" s="172"/>
      <c r="J89" s="173">
        <f>ROUND(I89*H89,2)</f>
        <v>0</v>
      </c>
      <c r="K89" s="169" t="s">
        <v>130</v>
      </c>
      <c r="L89" s="40"/>
      <c r="M89" s="174" t="s">
        <v>3</v>
      </c>
      <c r="N89" s="175" t="s">
        <v>40</v>
      </c>
      <c r="O89" s="73"/>
      <c r="P89" s="176">
        <f>O89*H89</f>
        <v>0</v>
      </c>
      <c r="Q89" s="176">
        <v>0</v>
      </c>
      <c r="R89" s="176">
        <f>Q89*H89</f>
        <v>0</v>
      </c>
      <c r="S89" s="176">
        <v>0</v>
      </c>
      <c r="T89" s="177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178" t="s">
        <v>1238</v>
      </c>
      <c r="AT89" s="178" t="s">
        <v>127</v>
      </c>
      <c r="AU89" s="178" t="s">
        <v>78</v>
      </c>
      <c r="AY89" s="20" t="s">
        <v>124</v>
      </c>
      <c r="BE89" s="179">
        <f>IF(N89="základní",J89,0)</f>
        <v>0</v>
      </c>
      <c r="BF89" s="179">
        <f>IF(N89="snížená",J89,0)</f>
        <v>0</v>
      </c>
      <c r="BG89" s="179">
        <f>IF(N89="zákl. přenesená",J89,0)</f>
        <v>0</v>
      </c>
      <c r="BH89" s="179">
        <f>IF(N89="sníž. přenesená",J89,0)</f>
        <v>0</v>
      </c>
      <c r="BI89" s="179">
        <f>IF(N89="nulová",J89,0)</f>
        <v>0</v>
      </c>
      <c r="BJ89" s="20" t="s">
        <v>74</v>
      </c>
      <c r="BK89" s="179">
        <f>ROUND(I89*H89,2)</f>
        <v>0</v>
      </c>
      <c r="BL89" s="20" t="s">
        <v>1238</v>
      </c>
      <c r="BM89" s="178" t="s">
        <v>1244</v>
      </c>
    </row>
    <row r="90" s="2" customFormat="1">
      <c r="A90" s="39"/>
      <c r="B90" s="40"/>
      <c r="C90" s="39"/>
      <c r="D90" s="180" t="s">
        <v>133</v>
      </c>
      <c r="E90" s="39"/>
      <c r="F90" s="181" t="s">
        <v>1245</v>
      </c>
      <c r="G90" s="39"/>
      <c r="H90" s="39"/>
      <c r="I90" s="182"/>
      <c r="J90" s="39"/>
      <c r="K90" s="39"/>
      <c r="L90" s="40"/>
      <c r="M90" s="183"/>
      <c r="N90" s="184"/>
      <c r="O90" s="73"/>
      <c r="P90" s="73"/>
      <c r="Q90" s="73"/>
      <c r="R90" s="73"/>
      <c r="S90" s="73"/>
      <c r="T90" s="74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20" t="s">
        <v>133</v>
      </c>
      <c r="AU90" s="20" t="s">
        <v>78</v>
      </c>
    </row>
    <row r="91" s="2" customFormat="1" ht="16.5" customHeight="1">
      <c r="A91" s="39"/>
      <c r="B91" s="166"/>
      <c r="C91" s="167" t="s">
        <v>81</v>
      </c>
      <c r="D91" s="167" t="s">
        <v>127</v>
      </c>
      <c r="E91" s="168" t="s">
        <v>1246</v>
      </c>
      <c r="F91" s="169" t="s">
        <v>1247</v>
      </c>
      <c r="G91" s="170" t="s">
        <v>1237</v>
      </c>
      <c r="H91" s="171">
        <v>1</v>
      </c>
      <c r="I91" s="172"/>
      <c r="J91" s="173">
        <f>ROUND(I91*H91,2)</f>
        <v>0</v>
      </c>
      <c r="K91" s="169" t="s">
        <v>130</v>
      </c>
      <c r="L91" s="40"/>
      <c r="M91" s="174" t="s">
        <v>3</v>
      </c>
      <c r="N91" s="175" t="s">
        <v>40</v>
      </c>
      <c r="O91" s="73"/>
      <c r="P91" s="176">
        <f>O91*H91</f>
        <v>0</v>
      </c>
      <c r="Q91" s="176">
        <v>0</v>
      </c>
      <c r="R91" s="176">
        <f>Q91*H91</f>
        <v>0</v>
      </c>
      <c r="S91" s="176">
        <v>0</v>
      </c>
      <c r="T91" s="177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8" t="s">
        <v>1238</v>
      </c>
      <c r="AT91" s="178" t="s">
        <v>127</v>
      </c>
      <c r="AU91" s="178" t="s">
        <v>78</v>
      </c>
      <c r="AY91" s="20" t="s">
        <v>124</v>
      </c>
      <c r="BE91" s="179">
        <f>IF(N91="základní",J91,0)</f>
        <v>0</v>
      </c>
      <c r="BF91" s="179">
        <f>IF(N91="snížená",J91,0)</f>
        <v>0</v>
      </c>
      <c r="BG91" s="179">
        <f>IF(N91="zákl. přenesená",J91,0)</f>
        <v>0</v>
      </c>
      <c r="BH91" s="179">
        <f>IF(N91="sníž. přenesená",J91,0)</f>
        <v>0</v>
      </c>
      <c r="BI91" s="179">
        <f>IF(N91="nulová",J91,0)</f>
        <v>0</v>
      </c>
      <c r="BJ91" s="20" t="s">
        <v>74</v>
      </c>
      <c r="BK91" s="179">
        <f>ROUND(I91*H91,2)</f>
        <v>0</v>
      </c>
      <c r="BL91" s="20" t="s">
        <v>1238</v>
      </c>
      <c r="BM91" s="178" t="s">
        <v>1248</v>
      </c>
    </row>
    <row r="92" s="2" customFormat="1">
      <c r="A92" s="39"/>
      <c r="B92" s="40"/>
      <c r="C92" s="39"/>
      <c r="D92" s="180" t="s">
        <v>133</v>
      </c>
      <c r="E92" s="39"/>
      <c r="F92" s="181" t="s">
        <v>1249</v>
      </c>
      <c r="G92" s="39"/>
      <c r="H92" s="39"/>
      <c r="I92" s="182"/>
      <c r="J92" s="39"/>
      <c r="K92" s="39"/>
      <c r="L92" s="40"/>
      <c r="M92" s="183"/>
      <c r="N92" s="184"/>
      <c r="O92" s="73"/>
      <c r="P92" s="73"/>
      <c r="Q92" s="73"/>
      <c r="R92" s="73"/>
      <c r="S92" s="73"/>
      <c r="T92" s="74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133</v>
      </c>
      <c r="AU92" s="20" t="s">
        <v>78</v>
      </c>
    </row>
    <row r="93" s="2" customFormat="1" ht="21.75" customHeight="1">
      <c r="A93" s="39"/>
      <c r="B93" s="166"/>
      <c r="C93" s="167" t="s">
        <v>149</v>
      </c>
      <c r="D93" s="167" t="s">
        <v>127</v>
      </c>
      <c r="E93" s="168" t="s">
        <v>194</v>
      </c>
      <c r="F93" s="169" t="s">
        <v>1250</v>
      </c>
      <c r="G93" s="170" t="s">
        <v>300</v>
      </c>
      <c r="H93" s="171">
        <v>1</v>
      </c>
      <c r="I93" s="172"/>
      <c r="J93" s="173">
        <f>ROUND(I93*H93,2)</f>
        <v>0</v>
      </c>
      <c r="K93" s="169" t="s">
        <v>1251</v>
      </c>
      <c r="L93" s="40"/>
      <c r="M93" s="174" t="s">
        <v>3</v>
      </c>
      <c r="N93" s="175" t="s">
        <v>40</v>
      </c>
      <c r="O93" s="73"/>
      <c r="P93" s="176">
        <f>O93*H93</f>
        <v>0</v>
      </c>
      <c r="Q93" s="176">
        <v>0</v>
      </c>
      <c r="R93" s="176">
        <f>Q93*H93</f>
        <v>0</v>
      </c>
      <c r="S93" s="176">
        <v>0</v>
      </c>
      <c r="T93" s="177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178" t="s">
        <v>149</v>
      </c>
      <c r="AT93" s="178" t="s">
        <v>127</v>
      </c>
      <c r="AU93" s="178" t="s">
        <v>78</v>
      </c>
      <c r="AY93" s="20" t="s">
        <v>124</v>
      </c>
      <c r="BE93" s="179">
        <f>IF(N93="základní",J93,0)</f>
        <v>0</v>
      </c>
      <c r="BF93" s="179">
        <f>IF(N93="snížená",J93,0)</f>
        <v>0</v>
      </c>
      <c r="BG93" s="179">
        <f>IF(N93="zákl. přenesená",J93,0)</f>
        <v>0</v>
      </c>
      <c r="BH93" s="179">
        <f>IF(N93="sníž. přenesená",J93,0)</f>
        <v>0</v>
      </c>
      <c r="BI93" s="179">
        <f>IF(N93="nulová",J93,0)</f>
        <v>0</v>
      </c>
      <c r="BJ93" s="20" t="s">
        <v>74</v>
      </c>
      <c r="BK93" s="179">
        <f>ROUND(I93*H93,2)</f>
        <v>0</v>
      </c>
      <c r="BL93" s="20" t="s">
        <v>149</v>
      </c>
      <c r="BM93" s="178" t="s">
        <v>1252</v>
      </c>
    </row>
    <row r="94" s="2" customFormat="1" ht="24.15" customHeight="1">
      <c r="A94" s="39"/>
      <c r="B94" s="166"/>
      <c r="C94" s="167" t="s">
        <v>84</v>
      </c>
      <c r="D94" s="167" t="s">
        <v>127</v>
      </c>
      <c r="E94" s="168" t="s">
        <v>1253</v>
      </c>
      <c r="F94" s="169" t="s">
        <v>1254</v>
      </c>
      <c r="G94" s="170" t="s">
        <v>300</v>
      </c>
      <c r="H94" s="171">
        <v>1</v>
      </c>
      <c r="I94" s="172"/>
      <c r="J94" s="173">
        <f>ROUND(I94*H94,2)</f>
        <v>0</v>
      </c>
      <c r="K94" s="169" t="s">
        <v>196</v>
      </c>
      <c r="L94" s="40"/>
      <c r="M94" s="174" t="s">
        <v>3</v>
      </c>
      <c r="N94" s="175" t="s">
        <v>40</v>
      </c>
      <c r="O94" s="73"/>
      <c r="P94" s="176">
        <f>O94*H94</f>
        <v>0</v>
      </c>
      <c r="Q94" s="176">
        <v>0</v>
      </c>
      <c r="R94" s="176">
        <f>Q94*H94</f>
        <v>0</v>
      </c>
      <c r="S94" s="176">
        <v>0</v>
      </c>
      <c r="T94" s="177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178" t="s">
        <v>149</v>
      </c>
      <c r="AT94" s="178" t="s">
        <v>127</v>
      </c>
      <c r="AU94" s="178" t="s">
        <v>78</v>
      </c>
      <c r="AY94" s="20" t="s">
        <v>124</v>
      </c>
      <c r="BE94" s="179">
        <f>IF(N94="základní",J94,0)</f>
        <v>0</v>
      </c>
      <c r="BF94" s="179">
        <f>IF(N94="snížená",J94,0)</f>
        <v>0</v>
      </c>
      <c r="BG94" s="179">
        <f>IF(N94="zákl. přenesená",J94,0)</f>
        <v>0</v>
      </c>
      <c r="BH94" s="179">
        <f>IF(N94="sníž. přenesená",J94,0)</f>
        <v>0</v>
      </c>
      <c r="BI94" s="179">
        <f>IF(N94="nulová",J94,0)</f>
        <v>0</v>
      </c>
      <c r="BJ94" s="20" t="s">
        <v>74</v>
      </c>
      <c r="BK94" s="179">
        <f>ROUND(I94*H94,2)</f>
        <v>0</v>
      </c>
      <c r="BL94" s="20" t="s">
        <v>149</v>
      </c>
      <c r="BM94" s="178" t="s">
        <v>1255</v>
      </c>
    </row>
    <row r="95" s="12" customFormat="1" ht="22.8" customHeight="1">
      <c r="A95" s="12"/>
      <c r="B95" s="153"/>
      <c r="C95" s="12"/>
      <c r="D95" s="154" t="s">
        <v>68</v>
      </c>
      <c r="E95" s="164" t="s">
        <v>1256</v>
      </c>
      <c r="F95" s="164" t="s">
        <v>1257</v>
      </c>
      <c r="G95" s="12"/>
      <c r="H95" s="12"/>
      <c r="I95" s="156"/>
      <c r="J95" s="165">
        <f>BK95</f>
        <v>0</v>
      </c>
      <c r="K95" s="12"/>
      <c r="L95" s="153"/>
      <c r="M95" s="158"/>
      <c r="N95" s="159"/>
      <c r="O95" s="159"/>
      <c r="P95" s="160">
        <f>SUM(P96:P99)</f>
        <v>0</v>
      </c>
      <c r="Q95" s="159"/>
      <c r="R95" s="160">
        <f>SUM(R96:R99)</f>
        <v>0</v>
      </c>
      <c r="S95" s="159"/>
      <c r="T95" s="161">
        <f>SUM(T96:T99)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54" t="s">
        <v>84</v>
      </c>
      <c r="AT95" s="162" t="s">
        <v>68</v>
      </c>
      <c r="AU95" s="162" t="s">
        <v>74</v>
      </c>
      <c r="AY95" s="154" t="s">
        <v>124</v>
      </c>
      <c r="BK95" s="163">
        <f>SUM(BK96:BK99)</f>
        <v>0</v>
      </c>
    </row>
    <row r="96" s="2" customFormat="1" ht="16.5" customHeight="1">
      <c r="A96" s="39"/>
      <c r="B96" s="166"/>
      <c r="C96" s="167" t="s">
        <v>164</v>
      </c>
      <c r="D96" s="167" t="s">
        <v>127</v>
      </c>
      <c r="E96" s="168" t="s">
        <v>1258</v>
      </c>
      <c r="F96" s="169" t="s">
        <v>1259</v>
      </c>
      <c r="G96" s="170" t="s">
        <v>1260</v>
      </c>
      <c r="H96" s="171">
        <v>1</v>
      </c>
      <c r="I96" s="172"/>
      <c r="J96" s="173">
        <f>ROUND(I96*H96,2)</f>
        <v>0</v>
      </c>
      <c r="K96" s="169" t="s">
        <v>130</v>
      </c>
      <c r="L96" s="40"/>
      <c r="M96" s="174" t="s">
        <v>3</v>
      </c>
      <c r="N96" s="175" t="s">
        <v>40</v>
      </c>
      <c r="O96" s="73"/>
      <c r="P96" s="176">
        <f>O96*H96</f>
        <v>0</v>
      </c>
      <c r="Q96" s="176">
        <v>0</v>
      </c>
      <c r="R96" s="176">
        <f>Q96*H96</f>
        <v>0</v>
      </c>
      <c r="S96" s="176">
        <v>0</v>
      </c>
      <c r="T96" s="177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178" t="s">
        <v>1238</v>
      </c>
      <c r="AT96" s="178" t="s">
        <v>127</v>
      </c>
      <c r="AU96" s="178" t="s">
        <v>78</v>
      </c>
      <c r="AY96" s="20" t="s">
        <v>124</v>
      </c>
      <c r="BE96" s="179">
        <f>IF(N96="základní",J96,0)</f>
        <v>0</v>
      </c>
      <c r="BF96" s="179">
        <f>IF(N96="snížená",J96,0)</f>
        <v>0</v>
      </c>
      <c r="BG96" s="179">
        <f>IF(N96="zákl. přenesená",J96,0)</f>
        <v>0</v>
      </c>
      <c r="BH96" s="179">
        <f>IF(N96="sníž. přenesená",J96,0)</f>
        <v>0</v>
      </c>
      <c r="BI96" s="179">
        <f>IF(N96="nulová",J96,0)</f>
        <v>0</v>
      </c>
      <c r="BJ96" s="20" t="s">
        <v>74</v>
      </c>
      <c r="BK96" s="179">
        <f>ROUND(I96*H96,2)</f>
        <v>0</v>
      </c>
      <c r="BL96" s="20" t="s">
        <v>1238</v>
      </c>
      <c r="BM96" s="178" t="s">
        <v>1261</v>
      </c>
    </row>
    <row r="97" s="2" customFormat="1">
      <c r="A97" s="39"/>
      <c r="B97" s="40"/>
      <c r="C97" s="39"/>
      <c r="D97" s="180" t="s">
        <v>133</v>
      </c>
      <c r="E97" s="39"/>
      <c r="F97" s="181" t="s">
        <v>1262</v>
      </c>
      <c r="G97" s="39"/>
      <c r="H97" s="39"/>
      <c r="I97" s="182"/>
      <c r="J97" s="39"/>
      <c r="K97" s="39"/>
      <c r="L97" s="40"/>
      <c r="M97" s="183"/>
      <c r="N97" s="184"/>
      <c r="O97" s="73"/>
      <c r="P97" s="73"/>
      <c r="Q97" s="73"/>
      <c r="R97" s="73"/>
      <c r="S97" s="73"/>
      <c r="T97" s="74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20" t="s">
        <v>133</v>
      </c>
      <c r="AU97" s="20" t="s">
        <v>78</v>
      </c>
    </row>
    <row r="98" s="2" customFormat="1" ht="16.5" customHeight="1">
      <c r="A98" s="39"/>
      <c r="B98" s="166"/>
      <c r="C98" s="167" t="s">
        <v>171</v>
      </c>
      <c r="D98" s="167" t="s">
        <v>127</v>
      </c>
      <c r="E98" s="168" t="s">
        <v>1263</v>
      </c>
      <c r="F98" s="169" t="s">
        <v>1264</v>
      </c>
      <c r="G98" s="170" t="s">
        <v>300</v>
      </c>
      <c r="H98" s="171">
        <v>1</v>
      </c>
      <c r="I98" s="172"/>
      <c r="J98" s="173">
        <f>ROUND(I98*H98,2)</f>
        <v>0</v>
      </c>
      <c r="K98" s="169" t="s">
        <v>130</v>
      </c>
      <c r="L98" s="40"/>
      <c r="M98" s="174" t="s">
        <v>3</v>
      </c>
      <c r="N98" s="175" t="s">
        <v>40</v>
      </c>
      <c r="O98" s="73"/>
      <c r="P98" s="176">
        <f>O98*H98</f>
        <v>0</v>
      </c>
      <c r="Q98" s="176">
        <v>0</v>
      </c>
      <c r="R98" s="176">
        <f>Q98*H98</f>
        <v>0</v>
      </c>
      <c r="S98" s="176">
        <v>0</v>
      </c>
      <c r="T98" s="177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178" t="s">
        <v>1238</v>
      </c>
      <c r="AT98" s="178" t="s">
        <v>127</v>
      </c>
      <c r="AU98" s="178" t="s">
        <v>78</v>
      </c>
      <c r="AY98" s="20" t="s">
        <v>124</v>
      </c>
      <c r="BE98" s="179">
        <f>IF(N98="základní",J98,0)</f>
        <v>0</v>
      </c>
      <c r="BF98" s="179">
        <f>IF(N98="snížená",J98,0)</f>
        <v>0</v>
      </c>
      <c r="BG98" s="179">
        <f>IF(N98="zákl. přenesená",J98,0)</f>
        <v>0</v>
      </c>
      <c r="BH98" s="179">
        <f>IF(N98="sníž. přenesená",J98,0)</f>
        <v>0</v>
      </c>
      <c r="BI98" s="179">
        <f>IF(N98="nulová",J98,0)</f>
        <v>0</v>
      </c>
      <c r="BJ98" s="20" t="s">
        <v>74</v>
      </c>
      <c r="BK98" s="179">
        <f>ROUND(I98*H98,2)</f>
        <v>0</v>
      </c>
      <c r="BL98" s="20" t="s">
        <v>1238</v>
      </c>
      <c r="BM98" s="178" t="s">
        <v>1265</v>
      </c>
    </row>
    <row r="99" s="2" customFormat="1">
      <c r="A99" s="39"/>
      <c r="B99" s="40"/>
      <c r="C99" s="39"/>
      <c r="D99" s="180" t="s">
        <v>133</v>
      </c>
      <c r="E99" s="39"/>
      <c r="F99" s="181" t="s">
        <v>1266</v>
      </c>
      <c r="G99" s="39"/>
      <c r="H99" s="39"/>
      <c r="I99" s="182"/>
      <c r="J99" s="39"/>
      <c r="K99" s="39"/>
      <c r="L99" s="40"/>
      <c r="M99" s="183"/>
      <c r="N99" s="184"/>
      <c r="O99" s="73"/>
      <c r="P99" s="73"/>
      <c r="Q99" s="73"/>
      <c r="R99" s="73"/>
      <c r="S99" s="73"/>
      <c r="T99" s="74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20" t="s">
        <v>133</v>
      </c>
      <c r="AU99" s="20" t="s">
        <v>78</v>
      </c>
    </row>
    <row r="100" s="12" customFormat="1" ht="22.8" customHeight="1">
      <c r="A100" s="12"/>
      <c r="B100" s="153"/>
      <c r="C100" s="12"/>
      <c r="D100" s="154" t="s">
        <v>68</v>
      </c>
      <c r="E100" s="164" t="s">
        <v>1267</v>
      </c>
      <c r="F100" s="164" t="s">
        <v>1268</v>
      </c>
      <c r="G100" s="12"/>
      <c r="H100" s="12"/>
      <c r="I100" s="156"/>
      <c r="J100" s="165">
        <f>BK100</f>
        <v>0</v>
      </c>
      <c r="K100" s="12"/>
      <c r="L100" s="153"/>
      <c r="M100" s="158"/>
      <c r="N100" s="159"/>
      <c r="O100" s="159"/>
      <c r="P100" s="160">
        <f>SUM(P101:P102)</f>
        <v>0</v>
      </c>
      <c r="Q100" s="159"/>
      <c r="R100" s="160">
        <f>SUM(R101:R102)</f>
        <v>0</v>
      </c>
      <c r="S100" s="159"/>
      <c r="T100" s="161">
        <f>SUM(T101:T102)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154" t="s">
        <v>84</v>
      </c>
      <c r="AT100" s="162" t="s">
        <v>68</v>
      </c>
      <c r="AU100" s="162" t="s">
        <v>74</v>
      </c>
      <c r="AY100" s="154" t="s">
        <v>124</v>
      </c>
      <c r="BK100" s="163">
        <f>SUM(BK101:BK102)</f>
        <v>0</v>
      </c>
    </row>
    <row r="101" s="2" customFormat="1" ht="16.5" customHeight="1">
      <c r="A101" s="39"/>
      <c r="B101" s="166"/>
      <c r="C101" s="167" t="s">
        <v>177</v>
      </c>
      <c r="D101" s="167" t="s">
        <v>127</v>
      </c>
      <c r="E101" s="168" t="s">
        <v>1269</v>
      </c>
      <c r="F101" s="169" t="s">
        <v>1270</v>
      </c>
      <c r="G101" s="170" t="s">
        <v>300</v>
      </c>
      <c r="H101" s="171">
        <v>1</v>
      </c>
      <c r="I101" s="172"/>
      <c r="J101" s="173">
        <f>ROUND(I101*H101,2)</f>
        <v>0</v>
      </c>
      <c r="K101" s="169" t="s">
        <v>130</v>
      </c>
      <c r="L101" s="40"/>
      <c r="M101" s="174" t="s">
        <v>3</v>
      </c>
      <c r="N101" s="175" t="s">
        <v>40</v>
      </c>
      <c r="O101" s="73"/>
      <c r="P101" s="176">
        <f>O101*H101</f>
        <v>0</v>
      </c>
      <c r="Q101" s="176">
        <v>0</v>
      </c>
      <c r="R101" s="176">
        <f>Q101*H101</f>
        <v>0</v>
      </c>
      <c r="S101" s="176">
        <v>0</v>
      </c>
      <c r="T101" s="177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178" t="s">
        <v>1238</v>
      </c>
      <c r="AT101" s="178" t="s">
        <v>127</v>
      </c>
      <c r="AU101" s="178" t="s">
        <v>78</v>
      </c>
      <c r="AY101" s="20" t="s">
        <v>124</v>
      </c>
      <c r="BE101" s="179">
        <f>IF(N101="základní",J101,0)</f>
        <v>0</v>
      </c>
      <c r="BF101" s="179">
        <f>IF(N101="snížená",J101,0)</f>
        <v>0</v>
      </c>
      <c r="BG101" s="179">
        <f>IF(N101="zákl. přenesená",J101,0)</f>
        <v>0</v>
      </c>
      <c r="BH101" s="179">
        <f>IF(N101="sníž. přenesená",J101,0)</f>
        <v>0</v>
      </c>
      <c r="BI101" s="179">
        <f>IF(N101="nulová",J101,0)</f>
        <v>0</v>
      </c>
      <c r="BJ101" s="20" t="s">
        <v>74</v>
      </c>
      <c r="BK101" s="179">
        <f>ROUND(I101*H101,2)</f>
        <v>0</v>
      </c>
      <c r="BL101" s="20" t="s">
        <v>1238</v>
      </c>
      <c r="BM101" s="178" t="s">
        <v>1271</v>
      </c>
    </row>
    <row r="102" s="2" customFormat="1">
      <c r="A102" s="39"/>
      <c r="B102" s="40"/>
      <c r="C102" s="39"/>
      <c r="D102" s="180" t="s">
        <v>133</v>
      </c>
      <c r="E102" s="39"/>
      <c r="F102" s="181" t="s">
        <v>1272</v>
      </c>
      <c r="G102" s="39"/>
      <c r="H102" s="39"/>
      <c r="I102" s="182"/>
      <c r="J102" s="39"/>
      <c r="K102" s="39"/>
      <c r="L102" s="40"/>
      <c r="M102" s="225"/>
      <c r="N102" s="226"/>
      <c r="O102" s="212"/>
      <c r="P102" s="212"/>
      <c r="Q102" s="212"/>
      <c r="R102" s="212"/>
      <c r="S102" s="212"/>
      <c r="T102" s="227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20" t="s">
        <v>133</v>
      </c>
      <c r="AU102" s="20" t="s">
        <v>78</v>
      </c>
    </row>
    <row r="103" s="2" customFormat="1" ht="6.96" customHeight="1">
      <c r="A103" s="39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40"/>
      <c r="M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</sheetData>
  <autoFilter ref="C82:K102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030001000"/>
    <hyperlink ref="F90" r:id="rId2" display="https://podminky.urs.cz/item/CS_URS_2025_01/034103000"/>
    <hyperlink ref="F92" r:id="rId3" display="https://podminky.urs.cz/item/CS_URS_2025_01/039002000"/>
    <hyperlink ref="F97" r:id="rId4" display="https://podminky.urs.cz/item/CS_URS_2025_01/044002000"/>
    <hyperlink ref="F99" r:id="rId5" display="https://podminky.urs.cz/item/CS_URS_2025_01/045002000"/>
    <hyperlink ref="F102" r:id="rId6" display="https://podminky.urs.cz/item/CS_URS_2025_01/081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7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21"/>
      <c r="C3" s="22"/>
      <c r="D3" s="22"/>
      <c r="E3" s="22"/>
      <c r="F3" s="22"/>
      <c r="G3" s="22"/>
      <c r="H3" s="23"/>
    </row>
    <row r="4" s="1" customFormat="1" ht="24.96" customHeight="1">
      <c r="B4" s="23"/>
      <c r="C4" s="24" t="s">
        <v>1273</v>
      </c>
      <c r="H4" s="23"/>
    </row>
    <row r="5" s="1" customFormat="1" ht="12" customHeight="1">
      <c r="B5" s="23"/>
      <c r="C5" s="27" t="s">
        <v>14</v>
      </c>
      <c r="D5" s="37" t="s">
        <v>15</v>
      </c>
      <c r="E5" s="1"/>
      <c r="F5" s="1"/>
      <c r="H5" s="23"/>
    </row>
    <row r="6" s="1" customFormat="1" ht="36.96" customHeight="1">
      <c r="B6" s="23"/>
      <c r="C6" s="30" t="s">
        <v>17</v>
      </c>
      <c r="D6" s="31" t="s">
        <v>18</v>
      </c>
      <c r="E6" s="1"/>
      <c r="F6" s="1"/>
      <c r="H6" s="23"/>
    </row>
    <row r="7" s="1" customFormat="1" ht="16.5" customHeight="1">
      <c r="B7" s="23"/>
      <c r="C7" s="33" t="s">
        <v>23</v>
      </c>
      <c r="D7" s="65" t="str">
        <f>'Rekapitulace stavby'!AN8</f>
        <v>1. 3. 2025</v>
      </c>
      <c r="H7" s="23"/>
    </row>
    <row r="8" s="2" customFormat="1" ht="10.8" customHeight="1">
      <c r="A8" s="39"/>
      <c r="B8" s="40"/>
      <c r="C8" s="39"/>
      <c r="D8" s="39"/>
      <c r="E8" s="39"/>
      <c r="F8" s="39"/>
      <c r="G8" s="39"/>
      <c r="H8" s="40"/>
    </row>
    <row r="9" s="11" customFormat="1" ht="29.28" customHeight="1">
      <c r="A9" s="143"/>
      <c r="B9" s="144"/>
      <c r="C9" s="145" t="s">
        <v>50</v>
      </c>
      <c r="D9" s="146" t="s">
        <v>51</v>
      </c>
      <c r="E9" s="146" t="s">
        <v>111</v>
      </c>
      <c r="F9" s="147" t="s">
        <v>1274</v>
      </c>
      <c r="G9" s="143"/>
      <c r="H9" s="144"/>
    </row>
    <row r="10" s="2" customFormat="1" ht="26.4" customHeight="1">
      <c r="A10" s="39"/>
      <c r="B10" s="40"/>
      <c r="C10" s="228" t="s">
        <v>74</v>
      </c>
      <c r="D10" s="228" t="s">
        <v>75</v>
      </c>
      <c r="E10" s="39"/>
      <c r="F10" s="39"/>
      <c r="G10" s="39"/>
      <c r="H10" s="40"/>
    </row>
    <row r="11" s="2" customFormat="1" ht="16.8" customHeight="1">
      <c r="A11" s="39"/>
      <c r="B11" s="40"/>
      <c r="C11" s="229" t="s">
        <v>87</v>
      </c>
      <c r="D11" s="230" t="s">
        <v>88</v>
      </c>
      <c r="E11" s="231" t="s">
        <v>89</v>
      </c>
      <c r="F11" s="232">
        <v>151.803</v>
      </c>
      <c r="G11" s="39"/>
      <c r="H11" s="40"/>
    </row>
    <row r="12" s="2" customFormat="1" ht="16.8" customHeight="1">
      <c r="A12" s="39"/>
      <c r="B12" s="40"/>
      <c r="C12" s="233" t="s">
        <v>3</v>
      </c>
      <c r="D12" s="233" t="s">
        <v>1275</v>
      </c>
      <c r="E12" s="20" t="s">
        <v>3</v>
      </c>
      <c r="F12" s="234">
        <v>151.803</v>
      </c>
      <c r="G12" s="39"/>
      <c r="H12" s="40"/>
    </row>
    <row r="13" s="2" customFormat="1" ht="16.8" customHeight="1">
      <c r="A13" s="39"/>
      <c r="B13" s="40"/>
      <c r="C13" s="235" t="s">
        <v>1276</v>
      </c>
      <c r="D13" s="39"/>
      <c r="E13" s="39"/>
      <c r="F13" s="39"/>
      <c r="G13" s="39"/>
      <c r="H13" s="40"/>
    </row>
    <row r="14" s="2" customFormat="1">
      <c r="A14" s="39"/>
      <c r="B14" s="40"/>
      <c r="C14" s="233" t="s">
        <v>172</v>
      </c>
      <c r="D14" s="233" t="s">
        <v>1277</v>
      </c>
      <c r="E14" s="20" t="s">
        <v>89</v>
      </c>
      <c r="F14" s="234">
        <v>238.709</v>
      </c>
      <c r="G14" s="39"/>
      <c r="H14" s="40"/>
    </row>
    <row r="15" s="2" customFormat="1" ht="16.8" customHeight="1">
      <c r="A15" s="39"/>
      <c r="B15" s="40"/>
      <c r="C15" s="233" t="s">
        <v>157</v>
      </c>
      <c r="D15" s="233" t="s">
        <v>1278</v>
      </c>
      <c r="E15" s="20" t="s">
        <v>89</v>
      </c>
      <c r="F15" s="234">
        <v>334.69200000000001</v>
      </c>
      <c r="G15" s="39"/>
      <c r="H15" s="40"/>
    </row>
    <row r="16" s="2" customFormat="1" ht="16.8" customHeight="1">
      <c r="A16" s="39"/>
      <c r="B16" s="40"/>
      <c r="C16" s="233" t="s">
        <v>144</v>
      </c>
      <c r="D16" s="233" t="s">
        <v>1279</v>
      </c>
      <c r="E16" s="20" t="s">
        <v>89</v>
      </c>
      <c r="F16" s="234">
        <v>151.803</v>
      </c>
      <c r="G16" s="39"/>
      <c r="H16" s="40"/>
    </row>
    <row r="17" s="2" customFormat="1" ht="16.8" customHeight="1">
      <c r="A17" s="39"/>
      <c r="B17" s="40"/>
      <c r="C17" s="233" t="s">
        <v>150</v>
      </c>
      <c r="D17" s="233" t="s">
        <v>1280</v>
      </c>
      <c r="E17" s="20" t="s">
        <v>89</v>
      </c>
      <c r="F17" s="234">
        <v>303.60599999999999</v>
      </c>
      <c r="G17" s="39"/>
      <c r="H17" s="40"/>
    </row>
    <row r="18" s="2" customFormat="1" ht="16.8" customHeight="1">
      <c r="A18" s="39"/>
      <c r="B18" s="40"/>
      <c r="C18" s="233" t="s">
        <v>128</v>
      </c>
      <c r="D18" s="233" t="s">
        <v>1281</v>
      </c>
      <c r="E18" s="20" t="s">
        <v>89</v>
      </c>
      <c r="F18" s="234">
        <v>151.803</v>
      </c>
      <c r="G18" s="39"/>
      <c r="H18" s="40"/>
    </row>
    <row r="19" s="2" customFormat="1" ht="16.8" customHeight="1">
      <c r="A19" s="39"/>
      <c r="B19" s="40"/>
      <c r="C19" s="233" t="s">
        <v>165</v>
      </c>
      <c r="D19" s="233" t="s">
        <v>166</v>
      </c>
      <c r="E19" s="20" t="s">
        <v>89</v>
      </c>
      <c r="F19" s="234">
        <v>303.60599999999999</v>
      </c>
      <c r="G19" s="39"/>
      <c r="H19" s="40"/>
    </row>
    <row r="20" s="2" customFormat="1" ht="16.8" customHeight="1">
      <c r="A20" s="39"/>
      <c r="B20" s="40"/>
      <c r="C20" s="233" t="s">
        <v>293</v>
      </c>
      <c r="D20" s="233" t="s">
        <v>1282</v>
      </c>
      <c r="E20" s="20" t="s">
        <v>89</v>
      </c>
      <c r="F20" s="234">
        <v>247.786</v>
      </c>
      <c r="G20" s="39"/>
      <c r="H20" s="40"/>
    </row>
    <row r="21" s="2" customFormat="1" ht="16.8" customHeight="1">
      <c r="A21" s="39"/>
      <c r="B21" s="40"/>
      <c r="C21" s="233" t="s">
        <v>303</v>
      </c>
      <c r="D21" s="233" t="s">
        <v>304</v>
      </c>
      <c r="E21" s="20" t="s">
        <v>89</v>
      </c>
      <c r="F21" s="234">
        <v>151.803</v>
      </c>
      <c r="G21" s="39"/>
      <c r="H21" s="40"/>
    </row>
    <row r="22" s="2" customFormat="1" ht="16.8" customHeight="1">
      <c r="A22" s="39"/>
      <c r="B22" s="40"/>
      <c r="C22" s="229" t="s">
        <v>91</v>
      </c>
      <c r="D22" s="230" t="s">
        <v>92</v>
      </c>
      <c r="E22" s="231" t="s">
        <v>89</v>
      </c>
      <c r="F22" s="232">
        <v>9.077</v>
      </c>
      <c r="G22" s="39"/>
      <c r="H22" s="40"/>
    </row>
    <row r="23" s="2" customFormat="1" ht="16.8" customHeight="1">
      <c r="A23" s="39"/>
      <c r="B23" s="40"/>
      <c r="C23" s="233" t="s">
        <v>3</v>
      </c>
      <c r="D23" s="233" t="s">
        <v>1283</v>
      </c>
      <c r="E23" s="20" t="s">
        <v>3</v>
      </c>
      <c r="F23" s="234">
        <v>9.077</v>
      </c>
      <c r="G23" s="39"/>
      <c r="H23" s="40"/>
    </row>
    <row r="24" s="2" customFormat="1" ht="16.8" customHeight="1">
      <c r="A24" s="39"/>
      <c r="B24" s="40"/>
      <c r="C24" s="235" t="s">
        <v>1276</v>
      </c>
      <c r="D24" s="39"/>
      <c r="E24" s="39"/>
      <c r="F24" s="39"/>
      <c r="G24" s="39"/>
      <c r="H24" s="40"/>
    </row>
    <row r="25" s="2" customFormat="1">
      <c r="A25" s="39"/>
      <c r="B25" s="40"/>
      <c r="C25" s="233" t="s">
        <v>189</v>
      </c>
      <c r="D25" s="233" t="s">
        <v>1284</v>
      </c>
      <c r="E25" s="20" t="s">
        <v>89</v>
      </c>
      <c r="F25" s="234">
        <v>95.983000000000004</v>
      </c>
      <c r="G25" s="39"/>
      <c r="H25" s="40"/>
    </row>
    <row r="26" s="2" customFormat="1" ht="16.8" customHeight="1">
      <c r="A26" s="39"/>
      <c r="B26" s="40"/>
      <c r="C26" s="233" t="s">
        <v>157</v>
      </c>
      <c r="D26" s="233" t="s">
        <v>1278</v>
      </c>
      <c r="E26" s="20" t="s">
        <v>89</v>
      </c>
      <c r="F26" s="234">
        <v>334.69200000000001</v>
      </c>
      <c r="G26" s="39"/>
      <c r="H26" s="40"/>
    </row>
    <row r="27" s="2" customFormat="1" ht="16.8" customHeight="1">
      <c r="A27" s="39"/>
      <c r="B27" s="40"/>
      <c r="C27" s="233" t="s">
        <v>293</v>
      </c>
      <c r="D27" s="233" t="s">
        <v>1282</v>
      </c>
      <c r="E27" s="20" t="s">
        <v>89</v>
      </c>
      <c r="F27" s="234">
        <v>247.786</v>
      </c>
      <c r="G27" s="39"/>
      <c r="H27" s="40"/>
    </row>
    <row r="28" s="2" customFormat="1" ht="16.8" customHeight="1">
      <c r="A28" s="39"/>
      <c r="B28" s="40"/>
      <c r="C28" s="233" t="s">
        <v>194</v>
      </c>
      <c r="D28" s="233" t="s">
        <v>195</v>
      </c>
      <c r="E28" s="20" t="s">
        <v>89</v>
      </c>
      <c r="F28" s="234">
        <v>95.983000000000004</v>
      </c>
      <c r="G28" s="39"/>
      <c r="H28" s="40"/>
    </row>
    <row r="29" s="2" customFormat="1" ht="16.8" customHeight="1">
      <c r="A29" s="39"/>
      <c r="B29" s="40"/>
      <c r="C29" s="229" t="s">
        <v>95</v>
      </c>
      <c r="D29" s="230" t="s">
        <v>92</v>
      </c>
      <c r="E29" s="231" t="s">
        <v>89</v>
      </c>
      <c r="F29" s="232">
        <v>86.906000000000006</v>
      </c>
      <c r="G29" s="39"/>
      <c r="H29" s="40"/>
    </row>
    <row r="30" s="2" customFormat="1" ht="16.8" customHeight="1">
      <c r="A30" s="39"/>
      <c r="B30" s="40"/>
      <c r="C30" s="233" t="s">
        <v>3</v>
      </c>
      <c r="D30" s="233" t="s">
        <v>1285</v>
      </c>
      <c r="E30" s="20" t="s">
        <v>3</v>
      </c>
      <c r="F30" s="234">
        <v>86.906000000000006</v>
      </c>
      <c r="G30" s="39"/>
      <c r="H30" s="40"/>
    </row>
    <row r="31" s="2" customFormat="1" ht="16.8" customHeight="1">
      <c r="A31" s="39"/>
      <c r="B31" s="40"/>
      <c r="C31" s="235" t="s">
        <v>1276</v>
      </c>
      <c r="D31" s="39"/>
      <c r="E31" s="39"/>
      <c r="F31" s="39"/>
      <c r="G31" s="39"/>
      <c r="H31" s="40"/>
    </row>
    <row r="32" s="2" customFormat="1">
      <c r="A32" s="39"/>
      <c r="B32" s="40"/>
      <c r="C32" s="233" t="s">
        <v>189</v>
      </c>
      <c r="D32" s="233" t="s">
        <v>1284</v>
      </c>
      <c r="E32" s="20" t="s">
        <v>89</v>
      </c>
      <c r="F32" s="234">
        <v>95.983000000000004</v>
      </c>
      <c r="G32" s="39"/>
      <c r="H32" s="40"/>
    </row>
    <row r="33" s="2" customFormat="1">
      <c r="A33" s="39"/>
      <c r="B33" s="40"/>
      <c r="C33" s="233" t="s">
        <v>172</v>
      </c>
      <c r="D33" s="233" t="s">
        <v>1277</v>
      </c>
      <c r="E33" s="20" t="s">
        <v>89</v>
      </c>
      <c r="F33" s="234">
        <v>238.709</v>
      </c>
      <c r="G33" s="39"/>
      <c r="H33" s="40"/>
    </row>
    <row r="34" s="2" customFormat="1" ht="16.8" customHeight="1">
      <c r="A34" s="39"/>
      <c r="B34" s="40"/>
      <c r="C34" s="233" t="s">
        <v>157</v>
      </c>
      <c r="D34" s="233" t="s">
        <v>1278</v>
      </c>
      <c r="E34" s="20" t="s">
        <v>89</v>
      </c>
      <c r="F34" s="234">
        <v>334.69200000000001</v>
      </c>
      <c r="G34" s="39"/>
      <c r="H34" s="40"/>
    </row>
    <row r="35" s="2" customFormat="1" ht="16.8" customHeight="1">
      <c r="A35" s="39"/>
      <c r="B35" s="40"/>
      <c r="C35" s="233" t="s">
        <v>198</v>
      </c>
      <c r="D35" s="233" t="s">
        <v>1286</v>
      </c>
      <c r="E35" s="20" t="s">
        <v>140</v>
      </c>
      <c r="F35" s="234">
        <v>156.43100000000001</v>
      </c>
      <c r="G35" s="39"/>
      <c r="H35" s="40"/>
    </row>
    <row r="36" s="2" customFormat="1" ht="16.8" customHeight="1">
      <c r="A36" s="39"/>
      <c r="B36" s="40"/>
      <c r="C36" s="233" t="s">
        <v>293</v>
      </c>
      <c r="D36" s="233" t="s">
        <v>1282</v>
      </c>
      <c r="E36" s="20" t="s">
        <v>89</v>
      </c>
      <c r="F36" s="234">
        <v>247.786</v>
      </c>
      <c r="G36" s="39"/>
      <c r="H36" s="40"/>
    </row>
    <row r="37" s="2" customFormat="1" ht="16.8" customHeight="1">
      <c r="A37" s="39"/>
      <c r="B37" s="40"/>
      <c r="C37" s="233" t="s">
        <v>194</v>
      </c>
      <c r="D37" s="233" t="s">
        <v>195</v>
      </c>
      <c r="E37" s="20" t="s">
        <v>89</v>
      </c>
      <c r="F37" s="234">
        <v>95.983000000000004</v>
      </c>
      <c r="G37" s="39"/>
      <c r="H37" s="40"/>
    </row>
    <row r="38" s="2" customFormat="1" ht="26.4" customHeight="1">
      <c r="A38" s="39"/>
      <c r="B38" s="40"/>
      <c r="C38" s="228" t="s">
        <v>78</v>
      </c>
      <c r="D38" s="228" t="s">
        <v>79</v>
      </c>
      <c r="E38" s="39"/>
      <c r="F38" s="39"/>
      <c r="G38" s="39"/>
      <c r="H38" s="40"/>
    </row>
    <row r="39" s="2" customFormat="1" ht="16.8" customHeight="1">
      <c r="A39" s="39"/>
      <c r="B39" s="40"/>
      <c r="C39" s="229" t="s">
        <v>333</v>
      </c>
      <c r="D39" s="230" t="s">
        <v>334</v>
      </c>
      <c r="E39" s="231" t="s">
        <v>318</v>
      </c>
      <c r="F39" s="232">
        <v>18.033999999999999</v>
      </c>
      <c r="G39" s="39"/>
      <c r="H39" s="40"/>
    </row>
    <row r="40" s="2" customFormat="1" ht="16.8" customHeight="1">
      <c r="A40" s="39"/>
      <c r="B40" s="40"/>
      <c r="C40" s="233" t="s">
        <v>3</v>
      </c>
      <c r="D40" s="233" t="s">
        <v>1287</v>
      </c>
      <c r="E40" s="20" t="s">
        <v>3</v>
      </c>
      <c r="F40" s="234">
        <v>18.033999999999999</v>
      </c>
      <c r="G40" s="39"/>
      <c r="H40" s="40"/>
    </row>
    <row r="41" s="2" customFormat="1" ht="16.8" customHeight="1">
      <c r="A41" s="39"/>
      <c r="B41" s="40"/>
      <c r="C41" s="235" t="s">
        <v>1276</v>
      </c>
      <c r="D41" s="39"/>
      <c r="E41" s="39"/>
      <c r="F41" s="39"/>
      <c r="G41" s="39"/>
      <c r="H41" s="40"/>
    </row>
    <row r="42" s="2" customFormat="1" ht="16.8" customHeight="1">
      <c r="A42" s="39"/>
      <c r="B42" s="40"/>
      <c r="C42" s="233" t="s">
        <v>729</v>
      </c>
      <c r="D42" s="233" t="s">
        <v>1288</v>
      </c>
      <c r="E42" s="20" t="s">
        <v>140</v>
      </c>
      <c r="F42" s="234">
        <v>324.327</v>
      </c>
      <c r="G42" s="39"/>
      <c r="H42" s="40"/>
    </row>
    <row r="43" s="2" customFormat="1" ht="16.8" customHeight="1">
      <c r="A43" s="39"/>
      <c r="B43" s="40"/>
      <c r="C43" s="233" t="s">
        <v>955</v>
      </c>
      <c r="D43" s="233" t="s">
        <v>1289</v>
      </c>
      <c r="E43" s="20" t="s">
        <v>140</v>
      </c>
      <c r="F43" s="234">
        <v>18.033999999999999</v>
      </c>
      <c r="G43" s="39"/>
      <c r="H43" s="40"/>
    </row>
    <row r="44" s="2" customFormat="1" ht="16.8" customHeight="1">
      <c r="A44" s="39"/>
      <c r="B44" s="40"/>
      <c r="C44" s="233" t="s">
        <v>922</v>
      </c>
      <c r="D44" s="233" t="s">
        <v>1290</v>
      </c>
      <c r="E44" s="20" t="s">
        <v>140</v>
      </c>
      <c r="F44" s="234">
        <v>18.033999999999999</v>
      </c>
      <c r="G44" s="39"/>
      <c r="H44" s="40"/>
    </row>
    <row r="45" s="2" customFormat="1" ht="16.8" customHeight="1">
      <c r="A45" s="39"/>
      <c r="B45" s="40"/>
      <c r="C45" s="233" t="s">
        <v>971</v>
      </c>
      <c r="D45" s="233" t="s">
        <v>972</v>
      </c>
      <c r="E45" s="20" t="s">
        <v>180</v>
      </c>
      <c r="F45" s="234">
        <v>19.837</v>
      </c>
      <c r="G45" s="39"/>
      <c r="H45" s="40"/>
    </row>
    <row r="46" s="2" customFormat="1">
      <c r="A46" s="39"/>
      <c r="B46" s="40"/>
      <c r="C46" s="233" t="s">
        <v>903</v>
      </c>
      <c r="D46" s="233" t="s">
        <v>904</v>
      </c>
      <c r="E46" s="20" t="s">
        <v>89</v>
      </c>
      <c r="F46" s="234">
        <v>299.947</v>
      </c>
      <c r="G46" s="39"/>
      <c r="H46" s="40"/>
    </row>
    <row r="47" s="2" customFormat="1" ht="16.8" customHeight="1">
      <c r="A47" s="39"/>
      <c r="B47" s="40"/>
      <c r="C47" s="229" t="s">
        <v>320</v>
      </c>
      <c r="D47" s="230" t="s">
        <v>321</v>
      </c>
      <c r="E47" s="231" t="s">
        <v>89</v>
      </c>
      <c r="F47" s="232">
        <v>24.297999999999998</v>
      </c>
      <c r="G47" s="39"/>
      <c r="H47" s="40"/>
    </row>
    <row r="48" s="2" customFormat="1" ht="16.8" customHeight="1">
      <c r="A48" s="39"/>
      <c r="B48" s="40"/>
      <c r="C48" s="233" t="s">
        <v>3</v>
      </c>
      <c r="D48" s="233" t="s">
        <v>1291</v>
      </c>
      <c r="E48" s="20" t="s">
        <v>3</v>
      </c>
      <c r="F48" s="234">
        <v>15.08</v>
      </c>
      <c r="G48" s="39"/>
      <c r="H48" s="40"/>
    </row>
    <row r="49" s="2" customFormat="1" ht="16.8" customHeight="1">
      <c r="A49" s="39"/>
      <c r="B49" s="40"/>
      <c r="C49" s="233" t="s">
        <v>3</v>
      </c>
      <c r="D49" s="233" t="s">
        <v>1292</v>
      </c>
      <c r="E49" s="20" t="s">
        <v>3</v>
      </c>
      <c r="F49" s="234">
        <v>3.3799999999999999</v>
      </c>
      <c r="G49" s="39"/>
      <c r="H49" s="40"/>
    </row>
    <row r="50" s="2" customFormat="1" ht="16.8" customHeight="1">
      <c r="A50" s="39"/>
      <c r="B50" s="40"/>
      <c r="C50" s="233" t="s">
        <v>3</v>
      </c>
      <c r="D50" s="233" t="s">
        <v>1293</v>
      </c>
      <c r="E50" s="20" t="s">
        <v>3</v>
      </c>
      <c r="F50" s="234">
        <v>5.8380000000000001</v>
      </c>
      <c r="G50" s="39"/>
      <c r="H50" s="40"/>
    </row>
    <row r="51" s="2" customFormat="1" ht="16.8" customHeight="1">
      <c r="A51" s="39"/>
      <c r="B51" s="40"/>
      <c r="C51" s="233" t="s">
        <v>3</v>
      </c>
      <c r="D51" s="233" t="s">
        <v>156</v>
      </c>
      <c r="E51" s="20" t="s">
        <v>3</v>
      </c>
      <c r="F51" s="234">
        <v>24.297999999999998</v>
      </c>
      <c r="G51" s="39"/>
      <c r="H51" s="40"/>
    </row>
    <row r="52" s="2" customFormat="1" ht="16.8" customHeight="1">
      <c r="A52" s="39"/>
      <c r="B52" s="40"/>
      <c r="C52" s="235" t="s">
        <v>1276</v>
      </c>
      <c r="D52" s="39"/>
      <c r="E52" s="39"/>
      <c r="F52" s="39"/>
      <c r="G52" s="39"/>
      <c r="H52" s="40"/>
    </row>
    <row r="53" s="2" customFormat="1" ht="16.8" customHeight="1">
      <c r="A53" s="39"/>
      <c r="B53" s="40"/>
      <c r="C53" s="233" t="s">
        <v>472</v>
      </c>
      <c r="D53" s="233" t="s">
        <v>1294</v>
      </c>
      <c r="E53" s="20" t="s">
        <v>89</v>
      </c>
      <c r="F53" s="234">
        <v>24.297999999999998</v>
      </c>
      <c r="G53" s="39"/>
      <c r="H53" s="40"/>
    </row>
    <row r="54" s="2" customFormat="1" ht="16.8" customHeight="1">
      <c r="A54" s="39"/>
      <c r="B54" s="40"/>
      <c r="C54" s="233" t="s">
        <v>476</v>
      </c>
      <c r="D54" s="233" t="s">
        <v>477</v>
      </c>
      <c r="E54" s="20" t="s">
        <v>260</v>
      </c>
      <c r="F54" s="234">
        <v>5.2489999999999997</v>
      </c>
      <c r="G54" s="39"/>
      <c r="H54" s="40"/>
    </row>
    <row r="55" s="2" customFormat="1" ht="16.8" customHeight="1">
      <c r="A55" s="39"/>
      <c r="B55" s="40"/>
      <c r="C55" s="229" t="s">
        <v>310</v>
      </c>
      <c r="D55" s="230" t="s">
        <v>311</v>
      </c>
      <c r="E55" s="231" t="s">
        <v>89</v>
      </c>
      <c r="F55" s="232">
        <v>480.80500000000001</v>
      </c>
      <c r="G55" s="39"/>
      <c r="H55" s="40"/>
    </row>
    <row r="56" s="2" customFormat="1" ht="16.8" customHeight="1">
      <c r="A56" s="39"/>
      <c r="B56" s="40"/>
      <c r="C56" s="233" t="s">
        <v>3</v>
      </c>
      <c r="D56" s="233" t="s">
        <v>1295</v>
      </c>
      <c r="E56" s="20" t="s">
        <v>3</v>
      </c>
      <c r="F56" s="234">
        <v>0</v>
      </c>
      <c r="G56" s="39"/>
      <c r="H56" s="40"/>
    </row>
    <row r="57" s="2" customFormat="1" ht="16.8" customHeight="1">
      <c r="A57" s="39"/>
      <c r="B57" s="40"/>
      <c r="C57" s="233" t="s">
        <v>3</v>
      </c>
      <c r="D57" s="233" t="s">
        <v>3</v>
      </c>
      <c r="E57" s="20" t="s">
        <v>3</v>
      </c>
      <c r="F57" s="234">
        <v>0</v>
      </c>
      <c r="G57" s="39"/>
      <c r="H57" s="40"/>
    </row>
    <row r="58" s="2" customFormat="1" ht="16.8" customHeight="1">
      <c r="A58" s="39"/>
      <c r="B58" s="40"/>
      <c r="C58" s="233" t="s">
        <v>3</v>
      </c>
      <c r="D58" s="233" t="s">
        <v>1296</v>
      </c>
      <c r="E58" s="20" t="s">
        <v>3</v>
      </c>
      <c r="F58" s="234">
        <v>201.82499999999999</v>
      </c>
      <c r="G58" s="39"/>
      <c r="H58" s="40"/>
    </row>
    <row r="59" s="2" customFormat="1" ht="16.8" customHeight="1">
      <c r="A59" s="39"/>
      <c r="B59" s="40"/>
      <c r="C59" s="233" t="s">
        <v>3</v>
      </c>
      <c r="D59" s="233" t="s">
        <v>1297</v>
      </c>
      <c r="E59" s="20" t="s">
        <v>3</v>
      </c>
      <c r="F59" s="234">
        <v>130.98599999999999</v>
      </c>
      <c r="G59" s="39"/>
      <c r="H59" s="40"/>
    </row>
    <row r="60" s="2" customFormat="1" ht="16.8" customHeight="1">
      <c r="A60" s="39"/>
      <c r="B60" s="40"/>
      <c r="C60" s="233" t="s">
        <v>3</v>
      </c>
      <c r="D60" s="233" t="s">
        <v>1298</v>
      </c>
      <c r="E60" s="20" t="s">
        <v>3</v>
      </c>
      <c r="F60" s="234">
        <v>147.994</v>
      </c>
      <c r="G60" s="39"/>
      <c r="H60" s="40"/>
    </row>
    <row r="61" s="2" customFormat="1" ht="16.8" customHeight="1">
      <c r="A61" s="39"/>
      <c r="B61" s="40"/>
      <c r="C61" s="233" t="s">
        <v>3</v>
      </c>
      <c r="D61" s="233" t="s">
        <v>156</v>
      </c>
      <c r="E61" s="20" t="s">
        <v>3</v>
      </c>
      <c r="F61" s="234">
        <v>480.80500000000001</v>
      </c>
      <c r="G61" s="39"/>
      <c r="H61" s="40"/>
    </row>
    <row r="62" s="2" customFormat="1" ht="16.8" customHeight="1">
      <c r="A62" s="39"/>
      <c r="B62" s="40"/>
      <c r="C62" s="235" t="s">
        <v>1276</v>
      </c>
      <c r="D62" s="39"/>
      <c r="E62" s="39"/>
      <c r="F62" s="39"/>
      <c r="G62" s="39"/>
      <c r="H62" s="40"/>
    </row>
    <row r="63" s="2" customFormat="1">
      <c r="A63" s="39"/>
      <c r="B63" s="40"/>
      <c r="C63" s="233" t="s">
        <v>380</v>
      </c>
      <c r="D63" s="233" t="s">
        <v>1299</v>
      </c>
      <c r="E63" s="20" t="s">
        <v>89</v>
      </c>
      <c r="F63" s="234">
        <v>480.80500000000001</v>
      </c>
      <c r="G63" s="39"/>
      <c r="H63" s="40"/>
    </row>
    <row r="64" s="2" customFormat="1">
      <c r="A64" s="39"/>
      <c r="B64" s="40"/>
      <c r="C64" s="233" t="s">
        <v>384</v>
      </c>
      <c r="D64" s="233" t="s">
        <v>1300</v>
      </c>
      <c r="E64" s="20" t="s">
        <v>89</v>
      </c>
      <c r="F64" s="234">
        <v>43272.449999999997</v>
      </c>
      <c r="G64" s="39"/>
      <c r="H64" s="40"/>
    </row>
    <row r="65" s="2" customFormat="1">
      <c r="A65" s="39"/>
      <c r="B65" s="40"/>
      <c r="C65" s="233" t="s">
        <v>389</v>
      </c>
      <c r="D65" s="233" t="s">
        <v>1301</v>
      </c>
      <c r="E65" s="20" t="s">
        <v>89</v>
      </c>
      <c r="F65" s="234">
        <v>480.80500000000001</v>
      </c>
      <c r="G65" s="39"/>
      <c r="H65" s="40"/>
    </row>
    <row r="66" s="2" customFormat="1" ht="16.8" customHeight="1">
      <c r="A66" s="39"/>
      <c r="B66" s="40"/>
      <c r="C66" s="233" t="s">
        <v>393</v>
      </c>
      <c r="D66" s="233" t="s">
        <v>1302</v>
      </c>
      <c r="E66" s="20" t="s">
        <v>89</v>
      </c>
      <c r="F66" s="234">
        <v>480.80500000000001</v>
      </c>
      <c r="G66" s="39"/>
      <c r="H66" s="40"/>
    </row>
    <row r="67" s="2" customFormat="1" ht="16.8" customHeight="1">
      <c r="A67" s="39"/>
      <c r="B67" s="40"/>
      <c r="C67" s="233" t="s">
        <v>397</v>
      </c>
      <c r="D67" s="233" t="s">
        <v>1303</v>
      </c>
      <c r="E67" s="20" t="s">
        <v>89</v>
      </c>
      <c r="F67" s="234">
        <v>480.80500000000001</v>
      </c>
      <c r="G67" s="39"/>
      <c r="H67" s="40"/>
    </row>
    <row r="68" s="2" customFormat="1" ht="16.8" customHeight="1">
      <c r="A68" s="39"/>
      <c r="B68" s="40"/>
      <c r="C68" s="229" t="s">
        <v>313</v>
      </c>
      <c r="D68" s="230" t="s">
        <v>314</v>
      </c>
      <c r="E68" s="231" t="s">
        <v>89</v>
      </c>
      <c r="F68" s="232">
        <v>97.881</v>
      </c>
      <c r="G68" s="39"/>
      <c r="H68" s="40"/>
    </row>
    <row r="69" s="2" customFormat="1" ht="16.8" customHeight="1">
      <c r="A69" s="39"/>
      <c r="B69" s="40"/>
      <c r="C69" s="233" t="s">
        <v>3</v>
      </c>
      <c r="D69" s="233" t="s">
        <v>1304</v>
      </c>
      <c r="E69" s="20" t="s">
        <v>3</v>
      </c>
      <c r="F69" s="234">
        <v>61.372999999999998</v>
      </c>
      <c r="G69" s="39"/>
      <c r="H69" s="40"/>
    </row>
    <row r="70" s="2" customFormat="1" ht="16.8" customHeight="1">
      <c r="A70" s="39"/>
      <c r="B70" s="40"/>
      <c r="C70" s="233" t="s">
        <v>3</v>
      </c>
      <c r="D70" s="233" t="s">
        <v>1305</v>
      </c>
      <c r="E70" s="20" t="s">
        <v>3</v>
      </c>
      <c r="F70" s="234">
        <v>9.9949999999999992</v>
      </c>
      <c r="G70" s="39"/>
      <c r="H70" s="40"/>
    </row>
    <row r="71" s="2" customFormat="1" ht="16.8" customHeight="1">
      <c r="A71" s="39"/>
      <c r="B71" s="40"/>
      <c r="C71" s="233" t="s">
        <v>3</v>
      </c>
      <c r="D71" s="233" t="s">
        <v>1306</v>
      </c>
      <c r="E71" s="20" t="s">
        <v>3</v>
      </c>
      <c r="F71" s="234">
        <v>26.513000000000002</v>
      </c>
      <c r="G71" s="39"/>
      <c r="H71" s="40"/>
    </row>
    <row r="72" s="2" customFormat="1" ht="16.8" customHeight="1">
      <c r="A72" s="39"/>
      <c r="B72" s="40"/>
      <c r="C72" s="233" t="s">
        <v>3</v>
      </c>
      <c r="D72" s="233" t="s">
        <v>156</v>
      </c>
      <c r="E72" s="20" t="s">
        <v>3</v>
      </c>
      <c r="F72" s="234">
        <v>97.881</v>
      </c>
      <c r="G72" s="39"/>
      <c r="H72" s="40"/>
    </row>
    <row r="73" s="2" customFormat="1" ht="16.8" customHeight="1">
      <c r="A73" s="39"/>
      <c r="B73" s="40"/>
      <c r="C73" s="235" t="s">
        <v>1276</v>
      </c>
      <c r="D73" s="39"/>
      <c r="E73" s="39"/>
      <c r="F73" s="39"/>
      <c r="G73" s="39"/>
      <c r="H73" s="40"/>
    </row>
    <row r="74" s="2" customFormat="1" ht="16.8" customHeight="1">
      <c r="A74" s="39"/>
      <c r="B74" s="40"/>
      <c r="C74" s="233" t="s">
        <v>417</v>
      </c>
      <c r="D74" s="233" t="s">
        <v>1307</v>
      </c>
      <c r="E74" s="20" t="s">
        <v>89</v>
      </c>
      <c r="F74" s="234">
        <v>97.881</v>
      </c>
      <c r="G74" s="39"/>
      <c r="H74" s="40"/>
    </row>
    <row r="75" s="2" customFormat="1" ht="16.8" customHeight="1">
      <c r="A75" s="39"/>
      <c r="B75" s="40"/>
      <c r="C75" s="233" t="s">
        <v>608</v>
      </c>
      <c r="D75" s="233" t="s">
        <v>1308</v>
      </c>
      <c r="E75" s="20" t="s">
        <v>575</v>
      </c>
      <c r="F75" s="234">
        <v>1.958</v>
      </c>
      <c r="G75" s="39"/>
      <c r="H75" s="40"/>
    </row>
    <row r="76" s="2" customFormat="1">
      <c r="A76" s="39"/>
      <c r="B76" s="40"/>
      <c r="C76" s="233" t="s">
        <v>696</v>
      </c>
      <c r="D76" s="233" t="s">
        <v>1309</v>
      </c>
      <c r="E76" s="20" t="s">
        <v>89</v>
      </c>
      <c r="F76" s="234">
        <v>115.167</v>
      </c>
      <c r="G76" s="39"/>
      <c r="H76" s="40"/>
    </row>
    <row r="77" s="2" customFormat="1" ht="16.8" customHeight="1">
      <c r="A77" s="39"/>
      <c r="B77" s="40"/>
      <c r="C77" s="233" t="s">
        <v>729</v>
      </c>
      <c r="D77" s="233" t="s">
        <v>1288</v>
      </c>
      <c r="E77" s="20" t="s">
        <v>140</v>
      </c>
      <c r="F77" s="234">
        <v>324.327</v>
      </c>
      <c r="G77" s="39"/>
      <c r="H77" s="40"/>
    </row>
    <row r="78" s="2" customFormat="1">
      <c r="A78" s="39"/>
      <c r="B78" s="40"/>
      <c r="C78" s="233" t="s">
        <v>915</v>
      </c>
      <c r="D78" s="233" t="s">
        <v>1310</v>
      </c>
      <c r="E78" s="20" t="s">
        <v>89</v>
      </c>
      <c r="F78" s="234">
        <v>248.44800000000001</v>
      </c>
      <c r="G78" s="39"/>
      <c r="H78" s="40"/>
    </row>
    <row r="79" s="2" customFormat="1" ht="16.8" customHeight="1">
      <c r="A79" s="39"/>
      <c r="B79" s="40"/>
      <c r="C79" s="233" t="s">
        <v>603</v>
      </c>
      <c r="D79" s="233" t="s">
        <v>1311</v>
      </c>
      <c r="E79" s="20" t="s">
        <v>89</v>
      </c>
      <c r="F79" s="234">
        <v>102.77500000000001</v>
      </c>
      <c r="G79" s="39"/>
      <c r="H79" s="40"/>
    </row>
    <row r="80" s="2" customFormat="1">
      <c r="A80" s="39"/>
      <c r="B80" s="40"/>
      <c r="C80" s="233" t="s">
        <v>903</v>
      </c>
      <c r="D80" s="233" t="s">
        <v>904</v>
      </c>
      <c r="E80" s="20" t="s">
        <v>89</v>
      </c>
      <c r="F80" s="234">
        <v>299.947</v>
      </c>
      <c r="G80" s="39"/>
      <c r="H80" s="40"/>
    </row>
    <row r="81" s="2" customFormat="1" ht="16.8" customHeight="1">
      <c r="A81" s="39"/>
      <c r="B81" s="40"/>
      <c r="C81" s="233" t="s">
        <v>454</v>
      </c>
      <c r="D81" s="233" t="s">
        <v>455</v>
      </c>
      <c r="E81" s="20" t="s">
        <v>89</v>
      </c>
      <c r="F81" s="234">
        <v>104.366</v>
      </c>
      <c r="G81" s="39"/>
      <c r="H81" s="40"/>
    </row>
    <row r="82" s="2" customFormat="1" ht="16.8" customHeight="1">
      <c r="A82" s="39"/>
      <c r="B82" s="40"/>
      <c r="C82" s="233" t="s">
        <v>447</v>
      </c>
      <c r="D82" s="233" t="s">
        <v>448</v>
      </c>
      <c r="E82" s="20" t="s">
        <v>89</v>
      </c>
      <c r="F82" s="234">
        <v>104.366</v>
      </c>
      <c r="G82" s="39"/>
      <c r="H82" s="40"/>
    </row>
    <row r="83" s="2" customFormat="1" ht="16.8" customHeight="1">
      <c r="A83" s="39"/>
      <c r="B83" s="40"/>
      <c r="C83" s="233" t="s">
        <v>451</v>
      </c>
      <c r="D83" s="233" t="s">
        <v>452</v>
      </c>
      <c r="E83" s="20" t="s">
        <v>89</v>
      </c>
      <c r="F83" s="234">
        <v>104.366</v>
      </c>
      <c r="G83" s="39"/>
      <c r="H83" s="40"/>
    </row>
    <row r="84" s="2" customFormat="1" ht="16.8" customHeight="1">
      <c r="A84" s="39"/>
      <c r="B84" s="40"/>
      <c r="C84" s="229" t="s">
        <v>316</v>
      </c>
      <c r="D84" s="230" t="s">
        <v>317</v>
      </c>
      <c r="E84" s="231" t="s">
        <v>318</v>
      </c>
      <c r="F84" s="232">
        <v>12.970000000000001</v>
      </c>
      <c r="G84" s="39"/>
      <c r="H84" s="40"/>
    </row>
    <row r="85" s="2" customFormat="1" ht="16.8" customHeight="1">
      <c r="A85" s="39"/>
      <c r="B85" s="40"/>
      <c r="C85" s="233" t="s">
        <v>3</v>
      </c>
      <c r="D85" s="233" t="s">
        <v>319</v>
      </c>
      <c r="E85" s="20" t="s">
        <v>3</v>
      </c>
      <c r="F85" s="234">
        <v>12.970000000000001</v>
      </c>
      <c r="G85" s="39"/>
      <c r="H85" s="40"/>
    </row>
    <row r="86" s="2" customFormat="1" ht="16.8" customHeight="1">
      <c r="A86" s="39"/>
      <c r="B86" s="40"/>
      <c r="C86" s="235" t="s">
        <v>1276</v>
      </c>
      <c r="D86" s="39"/>
      <c r="E86" s="39"/>
      <c r="F86" s="39"/>
      <c r="G86" s="39"/>
      <c r="H86" s="40"/>
    </row>
    <row r="87" s="2" customFormat="1" ht="16.8" customHeight="1">
      <c r="A87" s="39"/>
      <c r="B87" s="40"/>
      <c r="C87" s="233" t="s">
        <v>499</v>
      </c>
      <c r="D87" s="233" t="s">
        <v>1312</v>
      </c>
      <c r="E87" s="20" t="s">
        <v>89</v>
      </c>
      <c r="F87" s="234">
        <v>2.3799999999999999</v>
      </c>
      <c r="G87" s="39"/>
      <c r="H87" s="40"/>
    </row>
    <row r="88" s="2" customFormat="1">
      <c r="A88" s="39"/>
      <c r="B88" s="40"/>
      <c r="C88" s="233" t="s">
        <v>433</v>
      </c>
      <c r="D88" s="233" t="s">
        <v>1313</v>
      </c>
      <c r="E88" s="20" t="s">
        <v>180</v>
      </c>
      <c r="F88" s="234">
        <v>46.692</v>
      </c>
      <c r="G88" s="39"/>
      <c r="H88" s="40"/>
    </row>
    <row r="89" s="2" customFormat="1" ht="16.8" customHeight="1">
      <c r="A89" s="39"/>
      <c r="B89" s="40"/>
      <c r="C89" s="233" t="s">
        <v>457</v>
      </c>
      <c r="D89" s="233" t="s">
        <v>1314</v>
      </c>
      <c r="E89" s="20" t="s">
        <v>89</v>
      </c>
      <c r="F89" s="234">
        <v>38.064</v>
      </c>
      <c r="G89" s="39"/>
      <c r="H89" s="40"/>
    </row>
    <row r="90" s="2" customFormat="1">
      <c r="A90" s="39"/>
      <c r="B90" s="40"/>
      <c r="C90" s="233" t="s">
        <v>629</v>
      </c>
      <c r="D90" s="233" t="s">
        <v>1315</v>
      </c>
      <c r="E90" s="20" t="s">
        <v>89</v>
      </c>
      <c r="F90" s="234">
        <v>14.068</v>
      </c>
      <c r="G90" s="39"/>
      <c r="H90" s="40"/>
    </row>
    <row r="91" s="2" customFormat="1" ht="16.8" customHeight="1">
      <c r="A91" s="39"/>
      <c r="B91" s="40"/>
      <c r="C91" s="233" t="s">
        <v>516</v>
      </c>
      <c r="D91" s="233" t="s">
        <v>517</v>
      </c>
      <c r="E91" s="20" t="s">
        <v>140</v>
      </c>
      <c r="F91" s="234">
        <v>13.619</v>
      </c>
      <c r="G91" s="39"/>
      <c r="H91" s="40"/>
    </row>
    <row r="92" s="2" customFormat="1" ht="16.8" customHeight="1">
      <c r="A92" s="39"/>
      <c r="B92" s="40"/>
      <c r="C92" s="233" t="s">
        <v>528</v>
      </c>
      <c r="D92" s="233" t="s">
        <v>529</v>
      </c>
      <c r="E92" s="20" t="s">
        <v>140</v>
      </c>
      <c r="F92" s="234">
        <v>31.469000000000001</v>
      </c>
      <c r="G92" s="39"/>
      <c r="H92" s="40"/>
    </row>
    <row r="93" s="2" customFormat="1" ht="16.8" customHeight="1">
      <c r="A93" s="39"/>
      <c r="B93" s="40"/>
      <c r="C93" s="233" t="s">
        <v>520</v>
      </c>
      <c r="D93" s="233" t="s">
        <v>521</v>
      </c>
      <c r="E93" s="20" t="s">
        <v>140</v>
      </c>
      <c r="F93" s="234">
        <v>23.068999999999999</v>
      </c>
      <c r="G93" s="39"/>
      <c r="H93" s="40"/>
    </row>
    <row r="94" s="2" customFormat="1" ht="16.8" customHeight="1">
      <c r="A94" s="39"/>
      <c r="B94" s="40"/>
      <c r="C94" s="233" t="s">
        <v>454</v>
      </c>
      <c r="D94" s="233" t="s">
        <v>455</v>
      </c>
      <c r="E94" s="20" t="s">
        <v>89</v>
      </c>
      <c r="F94" s="234">
        <v>104.366</v>
      </c>
      <c r="G94" s="39"/>
      <c r="H94" s="40"/>
    </row>
    <row r="95" s="2" customFormat="1" ht="16.8" customHeight="1">
      <c r="A95" s="39"/>
      <c r="B95" s="40"/>
      <c r="C95" s="233" t="s">
        <v>447</v>
      </c>
      <c r="D95" s="233" t="s">
        <v>448</v>
      </c>
      <c r="E95" s="20" t="s">
        <v>89</v>
      </c>
      <c r="F95" s="234">
        <v>104.366</v>
      </c>
      <c r="G95" s="39"/>
      <c r="H95" s="40"/>
    </row>
    <row r="96" s="2" customFormat="1" ht="16.8" customHeight="1">
      <c r="A96" s="39"/>
      <c r="B96" s="40"/>
      <c r="C96" s="233" t="s">
        <v>451</v>
      </c>
      <c r="D96" s="233" t="s">
        <v>452</v>
      </c>
      <c r="E96" s="20" t="s">
        <v>89</v>
      </c>
      <c r="F96" s="234">
        <v>104.366</v>
      </c>
      <c r="G96" s="39"/>
      <c r="H96" s="40"/>
    </row>
    <row r="97" s="2" customFormat="1" ht="16.8" customHeight="1">
      <c r="A97" s="39"/>
      <c r="B97" s="40"/>
      <c r="C97" s="229" t="s">
        <v>323</v>
      </c>
      <c r="D97" s="230" t="s">
        <v>324</v>
      </c>
      <c r="E97" s="231" t="s">
        <v>318</v>
      </c>
      <c r="F97" s="232">
        <v>34.621000000000002</v>
      </c>
      <c r="G97" s="39"/>
      <c r="H97" s="40"/>
    </row>
    <row r="98" s="2" customFormat="1" ht="16.8" customHeight="1">
      <c r="A98" s="39"/>
      <c r="B98" s="40"/>
      <c r="C98" s="233" t="s">
        <v>3</v>
      </c>
      <c r="D98" s="233" t="s">
        <v>1316</v>
      </c>
      <c r="E98" s="20" t="s">
        <v>3</v>
      </c>
      <c r="F98" s="234">
        <v>9.7159999999999993</v>
      </c>
      <c r="G98" s="39"/>
      <c r="H98" s="40"/>
    </row>
    <row r="99" s="2" customFormat="1" ht="16.8" customHeight="1">
      <c r="A99" s="39"/>
      <c r="B99" s="40"/>
      <c r="C99" s="233" t="s">
        <v>3</v>
      </c>
      <c r="D99" s="233" t="s">
        <v>1317</v>
      </c>
      <c r="E99" s="20" t="s">
        <v>3</v>
      </c>
      <c r="F99" s="234">
        <v>9.6999999999999993</v>
      </c>
      <c r="G99" s="39"/>
      <c r="H99" s="40"/>
    </row>
    <row r="100" s="2" customFormat="1" ht="16.8" customHeight="1">
      <c r="A100" s="39"/>
      <c r="B100" s="40"/>
      <c r="C100" s="233" t="s">
        <v>3</v>
      </c>
      <c r="D100" s="233" t="s">
        <v>1318</v>
      </c>
      <c r="E100" s="20" t="s">
        <v>3</v>
      </c>
      <c r="F100" s="234">
        <v>15.205</v>
      </c>
      <c r="G100" s="39"/>
      <c r="H100" s="40"/>
    </row>
    <row r="101" s="2" customFormat="1" ht="16.8" customHeight="1">
      <c r="A101" s="39"/>
      <c r="B101" s="40"/>
      <c r="C101" s="233" t="s">
        <v>3</v>
      </c>
      <c r="D101" s="233" t="s">
        <v>156</v>
      </c>
      <c r="E101" s="20" t="s">
        <v>3</v>
      </c>
      <c r="F101" s="234">
        <v>34.621000000000002</v>
      </c>
      <c r="G101" s="39"/>
      <c r="H101" s="40"/>
    </row>
    <row r="102" s="2" customFormat="1" ht="16.8" customHeight="1">
      <c r="A102" s="39"/>
      <c r="B102" s="40"/>
      <c r="C102" s="235" t="s">
        <v>1276</v>
      </c>
      <c r="D102" s="39"/>
      <c r="E102" s="39"/>
      <c r="F102" s="39"/>
      <c r="G102" s="39"/>
      <c r="H102" s="40"/>
    </row>
    <row r="103" s="2" customFormat="1" ht="16.8" customHeight="1">
      <c r="A103" s="39"/>
      <c r="B103" s="40"/>
      <c r="C103" s="233" t="s">
        <v>499</v>
      </c>
      <c r="D103" s="233" t="s">
        <v>1312</v>
      </c>
      <c r="E103" s="20" t="s">
        <v>89</v>
      </c>
      <c r="F103" s="234">
        <v>2.3799999999999999</v>
      </c>
      <c r="G103" s="39"/>
      <c r="H103" s="40"/>
    </row>
    <row r="104" s="2" customFormat="1" ht="16.8" customHeight="1">
      <c r="A104" s="39"/>
      <c r="B104" s="40"/>
      <c r="C104" s="229" t="s">
        <v>336</v>
      </c>
      <c r="D104" s="230" t="s">
        <v>22</v>
      </c>
      <c r="E104" s="231" t="s">
        <v>89</v>
      </c>
      <c r="F104" s="232">
        <v>20.390000000000001</v>
      </c>
      <c r="G104" s="39"/>
      <c r="H104" s="40"/>
    </row>
    <row r="105" s="2" customFormat="1" ht="16.8" customHeight="1">
      <c r="A105" s="39"/>
      <c r="B105" s="40"/>
      <c r="C105" s="233" t="s">
        <v>3</v>
      </c>
      <c r="D105" s="233" t="s">
        <v>1319</v>
      </c>
      <c r="E105" s="20" t="s">
        <v>3</v>
      </c>
      <c r="F105" s="234">
        <v>20.390000000000001</v>
      </c>
      <c r="G105" s="39"/>
      <c r="H105" s="40"/>
    </row>
    <row r="106" s="2" customFormat="1" ht="16.8" customHeight="1">
      <c r="A106" s="39"/>
      <c r="B106" s="40"/>
      <c r="C106" s="233" t="s">
        <v>3</v>
      </c>
      <c r="D106" s="233" t="s">
        <v>156</v>
      </c>
      <c r="E106" s="20" t="s">
        <v>3</v>
      </c>
      <c r="F106" s="234">
        <v>20.390000000000001</v>
      </c>
      <c r="G106" s="39"/>
      <c r="H106" s="40"/>
    </row>
    <row r="107" s="2" customFormat="1" ht="16.8" customHeight="1">
      <c r="A107" s="39"/>
      <c r="B107" s="40"/>
      <c r="C107" s="235" t="s">
        <v>1276</v>
      </c>
      <c r="D107" s="39"/>
      <c r="E107" s="39"/>
      <c r="F107" s="39"/>
      <c r="G107" s="39"/>
      <c r="H107" s="40"/>
    </row>
    <row r="108" s="2" customFormat="1" ht="16.8" customHeight="1">
      <c r="A108" s="39"/>
      <c r="B108" s="40"/>
      <c r="C108" s="233" t="s">
        <v>751</v>
      </c>
      <c r="D108" s="233" t="s">
        <v>1320</v>
      </c>
      <c r="E108" s="20" t="s">
        <v>89</v>
      </c>
      <c r="F108" s="234">
        <v>20.390000000000001</v>
      </c>
      <c r="G108" s="39"/>
      <c r="H108" s="40"/>
    </row>
    <row r="109" s="2" customFormat="1" ht="16.8" customHeight="1">
      <c r="A109" s="39"/>
      <c r="B109" s="40"/>
      <c r="C109" s="233" t="s">
        <v>761</v>
      </c>
      <c r="D109" s="233" t="s">
        <v>1321</v>
      </c>
      <c r="E109" s="20" t="s">
        <v>140</v>
      </c>
      <c r="F109" s="234">
        <v>20.390000000000001</v>
      </c>
      <c r="G109" s="39"/>
      <c r="H109" s="40"/>
    </row>
    <row r="110" s="2" customFormat="1" ht="16.8" customHeight="1">
      <c r="A110" s="39"/>
      <c r="B110" s="40"/>
      <c r="C110" s="233" t="s">
        <v>771</v>
      </c>
      <c r="D110" s="233" t="s">
        <v>1322</v>
      </c>
      <c r="E110" s="20" t="s">
        <v>89</v>
      </c>
      <c r="F110" s="234">
        <v>20.390000000000001</v>
      </c>
      <c r="G110" s="39"/>
      <c r="H110" s="40"/>
    </row>
    <row r="111" s="2" customFormat="1" ht="16.8" customHeight="1">
      <c r="A111" s="39"/>
      <c r="B111" s="40"/>
      <c r="C111" s="233" t="s">
        <v>776</v>
      </c>
      <c r="D111" s="233" t="s">
        <v>1323</v>
      </c>
      <c r="E111" s="20" t="s">
        <v>89</v>
      </c>
      <c r="F111" s="234">
        <v>20.390000000000001</v>
      </c>
      <c r="G111" s="39"/>
      <c r="H111" s="40"/>
    </row>
    <row r="112" s="2" customFormat="1" ht="16.8" customHeight="1">
      <c r="A112" s="39"/>
      <c r="B112" s="40"/>
      <c r="C112" s="229" t="s">
        <v>329</v>
      </c>
      <c r="D112" s="230" t="s">
        <v>330</v>
      </c>
      <c r="E112" s="231" t="s">
        <v>89</v>
      </c>
      <c r="F112" s="232">
        <v>150.56700000000001</v>
      </c>
      <c r="G112" s="39"/>
      <c r="H112" s="40"/>
    </row>
    <row r="113" s="2" customFormat="1" ht="16.8" customHeight="1">
      <c r="A113" s="39"/>
      <c r="B113" s="40"/>
      <c r="C113" s="233" t="s">
        <v>3</v>
      </c>
      <c r="D113" s="233" t="s">
        <v>1324</v>
      </c>
      <c r="E113" s="20" t="s">
        <v>3</v>
      </c>
      <c r="F113" s="234">
        <v>150.56700000000001</v>
      </c>
      <c r="G113" s="39"/>
      <c r="H113" s="40"/>
    </row>
    <row r="114" s="2" customFormat="1" ht="16.8" customHeight="1">
      <c r="A114" s="39"/>
      <c r="B114" s="40"/>
      <c r="C114" s="235" t="s">
        <v>1276</v>
      </c>
      <c r="D114" s="39"/>
      <c r="E114" s="39"/>
      <c r="F114" s="39"/>
      <c r="G114" s="39"/>
      <c r="H114" s="40"/>
    </row>
    <row r="115" s="2" customFormat="1" ht="16.8" customHeight="1">
      <c r="A115" s="39"/>
      <c r="B115" s="40"/>
      <c r="C115" s="233" t="s">
        <v>608</v>
      </c>
      <c r="D115" s="233" t="s">
        <v>1308</v>
      </c>
      <c r="E115" s="20" t="s">
        <v>575</v>
      </c>
      <c r="F115" s="234">
        <v>3.0110000000000001</v>
      </c>
      <c r="G115" s="39"/>
      <c r="H115" s="40"/>
    </row>
    <row r="116" s="2" customFormat="1">
      <c r="A116" s="39"/>
      <c r="B116" s="40"/>
      <c r="C116" s="233" t="s">
        <v>718</v>
      </c>
      <c r="D116" s="233" t="s">
        <v>1325</v>
      </c>
      <c r="E116" s="20" t="s">
        <v>89</v>
      </c>
      <c r="F116" s="234">
        <v>150.56700000000001</v>
      </c>
      <c r="G116" s="39"/>
      <c r="H116" s="40"/>
    </row>
    <row r="117" s="2" customFormat="1" ht="16.8" customHeight="1">
      <c r="A117" s="39"/>
      <c r="B117" s="40"/>
      <c r="C117" s="233" t="s">
        <v>729</v>
      </c>
      <c r="D117" s="233" t="s">
        <v>1288</v>
      </c>
      <c r="E117" s="20" t="s">
        <v>140</v>
      </c>
      <c r="F117" s="234">
        <v>324.327</v>
      </c>
      <c r="G117" s="39"/>
      <c r="H117" s="40"/>
    </row>
    <row r="118" s="2" customFormat="1" ht="16.8" customHeight="1">
      <c r="A118" s="39"/>
      <c r="B118" s="40"/>
      <c r="C118" s="233" t="s">
        <v>934</v>
      </c>
      <c r="D118" s="233" t="s">
        <v>1326</v>
      </c>
      <c r="E118" s="20" t="s">
        <v>89</v>
      </c>
      <c r="F118" s="234">
        <v>150.56700000000001</v>
      </c>
      <c r="G118" s="39"/>
      <c r="H118" s="40"/>
    </row>
    <row r="119" s="2" customFormat="1">
      <c r="A119" s="39"/>
      <c r="B119" s="40"/>
      <c r="C119" s="233" t="s">
        <v>915</v>
      </c>
      <c r="D119" s="233" t="s">
        <v>1310</v>
      </c>
      <c r="E119" s="20" t="s">
        <v>89</v>
      </c>
      <c r="F119" s="234">
        <v>248.44800000000001</v>
      </c>
      <c r="G119" s="39"/>
      <c r="H119" s="40"/>
    </row>
    <row r="120" s="2" customFormat="1" ht="16.8" customHeight="1">
      <c r="A120" s="39"/>
      <c r="B120" s="40"/>
      <c r="C120" s="233" t="s">
        <v>603</v>
      </c>
      <c r="D120" s="233" t="s">
        <v>1311</v>
      </c>
      <c r="E120" s="20" t="s">
        <v>89</v>
      </c>
      <c r="F120" s="234">
        <v>158.095</v>
      </c>
      <c r="G120" s="39"/>
      <c r="H120" s="40"/>
    </row>
    <row r="121" s="2" customFormat="1" ht="16.8" customHeight="1">
      <c r="A121" s="39"/>
      <c r="B121" s="40"/>
      <c r="C121" s="233" t="s">
        <v>940</v>
      </c>
      <c r="D121" s="233" t="s">
        <v>1327</v>
      </c>
      <c r="E121" s="20" t="s">
        <v>180</v>
      </c>
      <c r="F121" s="234">
        <v>180.684</v>
      </c>
      <c r="G121" s="39"/>
      <c r="H121" s="40"/>
    </row>
    <row r="122" s="2" customFormat="1">
      <c r="A122" s="39"/>
      <c r="B122" s="40"/>
      <c r="C122" s="233" t="s">
        <v>903</v>
      </c>
      <c r="D122" s="233" t="s">
        <v>904</v>
      </c>
      <c r="E122" s="20" t="s">
        <v>89</v>
      </c>
      <c r="F122" s="234">
        <v>299.947</v>
      </c>
      <c r="G122" s="39"/>
      <c r="H122" s="40"/>
    </row>
    <row r="123" s="2" customFormat="1" ht="16.8" customHeight="1">
      <c r="A123" s="39"/>
      <c r="B123" s="40"/>
      <c r="C123" s="229" t="s">
        <v>338</v>
      </c>
      <c r="D123" s="230" t="s">
        <v>339</v>
      </c>
      <c r="E123" s="231" t="s">
        <v>318</v>
      </c>
      <c r="F123" s="232">
        <v>22.655000000000001</v>
      </c>
      <c r="G123" s="39"/>
      <c r="H123" s="40"/>
    </row>
    <row r="124" s="2" customFormat="1" ht="16.8" customHeight="1">
      <c r="A124" s="39"/>
      <c r="B124" s="40"/>
      <c r="C124" s="233" t="s">
        <v>3</v>
      </c>
      <c r="D124" s="233" t="s">
        <v>1328</v>
      </c>
      <c r="E124" s="20" t="s">
        <v>3</v>
      </c>
      <c r="F124" s="234">
        <v>22.655000000000001</v>
      </c>
      <c r="G124" s="39"/>
      <c r="H124" s="40"/>
    </row>
    <row r="125" s="2" customFormat="1" ht="16.8" customHeight="1">
      <c r="A125" s="39"/>
      <c r="B125" s="40"/>
      <c r="C125" s="235" t="s">
        <v>1276</v>
      </c>
      <c r="D125" s="39"/>
      <c r="E125" s="39"/>
      <c r="F125" s="39"/>
      <c r="G125" s="39"/>
      <c r="H125" s="40"/>
    </row>
    <row r="126" s="2" customFormat="1">
      <c r="A126" s="39"/>
      <c r="B126" s="40"/>
      <c r="C126" s="233" t="s">
        <v>707</v>
      </c>
      <c r="D126" s="233" t="s">
        <v>1329</v>
      </c>
      <c r="E126" s="20" t="s">
        <v>89</v>
      </c>
      <c r="F126" s="234">
        <v>20.547999999999998</v>
      </c>
      <c r="G126" s="39"/>
      <c r="H126" s="40"/>
    </row>
    <row r="127" s="2" customFormat="1" ht="16.8" customHeight="1">
      <c r="A127" s="39"/>
      <c r="B127" s="40"/>
      <c r="C127" s="233" t="s">
        <v>898</v>
      </c>
      <c r="D127" s="233" t="s">
        <v>1330</v>
      </c>
      <c r="E127" s="20" t="s">
        <v>140</v>
      </c>
      <c r="F127" s="234">
        <v>22.655000000000001</v>
      </c>
      <c r="G127" s="39"/>
      <c r="H127" s="40"/>
    </row>
    <row r="128" s="2" customFormat="1" ht="16.8" customHeight="1">
      <c r="A128" s="39"/>
      <c r="B128" s="40"/>
      <c r="C128" s="233" t="s">
        <v>947</v>
      </c>
      <c r="D128" s="233" t="s">
        <v>1331</v>
      </c>
      <c r="E128" s="20" t="s">
        <v>140</v>
      </c>
      <c r="F128" s="234">
        <v>22.655000000000001</v>
      </c>
      <c r="G128" s="39"/>
      <c r="H128" s="40"/>
    </row>
    <row r="129" s="2" customFormat="1" ht="16.8" customHeight="1">
      <c r="A129" s="39"/>
      <c r="B129" s="40"/>
      <c r="C129" s="233" t="s">
        <v>927</v>
      </c>
      <c r="D129" s="233" t="s">
        <v>1332</v>
      </c>
      <c r="E129" s="20" t="s">
        <v>140</v>
      </c>
      <c r="F129" s="234">
        <v>22.655000000000001</v>
      </c>
      <c r="G129" s="39"/>
      <c r="H129" s="40"/>
    </row>
    <row r="130" s="2" customFormat="1" ht="16.8" customHeight="1">
      <c r="A130" s="39"/>
      <c r="B130" s="40"/>
      <c r="C130" s="229" t="s">
        <v>1333</v>
      </c>
      <c r="D130" s="230" t="s">
        <v>1334</v>
      </c>
      <c r="E130" s="231" t="s">
        <v>318</v>
      </c>
      <c r="F130" s="232">
        <v>31.265000000000001</v>
      </c>
      <c r="G130" s="39"/>
      <c r="H130" s="40"/>
    </row>
    <row r="131" s="2" customFormat="1" ht="16.8" customHeight="1">
      <c r="A131" s="39"/>
      <c r="B131" s="40"/>
      <c r="C131" s="233" t="s">
        <v>3</v>
      </c>
      <c r="D131" s="233" t="s">
        <v>223</v>
      </c>
      <c r="E131" s="20" t="s">
        <v>3</v>
      </c>
      <c r="F131" s="234">
        <v>31.265000000000001</v>
      </c>
      <c r="G131" s="39"/>
      <c r="H131" s="40"/>
    </row>
    <row r="132" s="2" customFormat="1" ht="16.8" customHeight="1">
      <c r="A132" s="39"/>
      <c r="B132" s="40"/>
      <c r="C132" s="229" t="s">
        <v>326</v>
      </c>
      <c r="D132" s="230" t="s">
        <v>327</v>
      </c>
      <c r="E132" s="231" t="s">
        <v>89</v>
      </c>
      <c r="F132" s="232">
        <v>73.582999999999998</v>
      </c>
      <c r="G132" s="39"/>
      <c r="H132" s="40"/>
    </row>
    <row r="133" s="2" customFormat="1" ht="16.8" customHeight="1">
      <c r="A133" s="39"/>
      <c r="B133" s="40"/>
      <c r="C133" s="233" t="s">
        <v>3</v>
      </c>
      <c r="D133" s="233" t="s">
        <v>3</v>
      </c>
      <c r="E133" s="20" t="s">
        <v>3</v>
      </c>
      <c r="F133" s="234">
        <v>0</v>
      </c>
      <c r="G133" s="39"/>
      <c r="H133" s="40"/>
    </row>
    <row r="134" s="2" customFormat="1" ht="16.8" customHeight="1">
      <c r="A134" s="39"/>
      <c r="B134" s="40"/>
      <c r="C134" s="233" t="s">
        <v>3</v>
      </c>
      <c r="D134" s="233" t="s">
        <v>1335</v>
      </c>
      <c r="E134" s="20" t="s">
        <v>3</v>
      </c>
      <c r="F134" s="234">
        <v>73.582999999999998</v>
      </c>
      <c r="G134" s="39"/>
      <c r="H134" s="40"/>
    </row>
    <row r="135" s="2" customFormat="1" ht="16.8" customHeight="1">
      <c r="A135" s="39"/>
      <c r="B135" s="40"/>
      <c r="C135" s="235" t="s">
        <v>1276</v>
      </c>
      <c r="D135" s="39"/>
      <c r="E135" s="39"/>
      <c r="F135" s="39"/>
      <c r="G135" s="39"/>
      <c r="H135" s="40"/>
    </row>
    <row r="136" s="2" customFormat="1">
      <c r="A136" s="39"/>
      <c r="B136" s="40"/>
      <c r="C136" s="233" t="s">
        <v>548</v>
      </c>
      <c r="D136" s="233" t="s">
        <v>1336</v>
      </c>
      <c r="E136" s="20" t="s">
        <v>89</v>
      </c>
      <c r="F136" s="234">
        <v>73.582999999999998</v>
      </c>
      <c r="G136" s="39"/>
      <c r="H136" s="40"/>
    </row>
    <row r="137" s="2" customFormat="1">
      <c r="A137" s="39"/>
      <c r="B137" s="40"/>
      <c r="C137" s="233" t="s">
        <v>558</v>
      </c>
      <c r="D137" s="233" t="s">
        <v>1337</v>
      </c>
      <c r="E137" s="20" t="s">
        <v>89</v>
      </c>
      <c r="F137" s="234">
        <v>73.582999999999998</v>
      </c>
      <c r="G137" s="39"/>
      <c r="H137" s="40"/>
    </row>
    <row r="138" s="2" customFormat="1" ht="16.8" customHeight="1">
      <c r="A138" s="39"/>
      <c r="B138" s="40"/>
      <c r="C138" s="233" t="s">
        <v>568</v>
      </c>
      <c r="D138" s="233" t="s">
        <v>1338</v>
      </c>
      <c r="E138" s="20" t="s">
        <v>89</v>
      </c>
      <c r="F138" s="234">
        <v>73.582999999999998</v>
      </c>
      <c r="G138" s="39"/>
      <c r="H138" s="40"/>
    </row>
    <row r="139" s="2" customFormat="1" ht="16.8" customHeight="1">
      <c r="A139" s="39"/>
      <c r="B139" s="40"/>
      <c r="C139" s="233" t="s">
        <v>579</v>
      </c>
      <c r="D139" s="233" t="s">
        <v>1339</v>
      </c>
      <c r="E139" s="20" t="s">
        <v>89</v>
      </c>
      <c r="F139" s="234">
        <v>73.582999999999998</v>
      </c>
      <c r="G139" s="39"/>
      <c r="H139" s="40"/>
    </row>
    <row r="140" s="2" customFormat="1" ht="7.44" customHeight="1">
      <c r="A140" s="39"/>
      <c r="B140" s="56"/>
      <c r="C140" s="57"/>
      <c r="D140" s="57"/>
      <c r="E140" s="57"/>
      <c r="F140" s="57"/>
      <c r="G140" s="57"/>
      <c r="H140" s="40"/>
    </row>
    <row r="141" s="2" customFormat="1">
      <c r="A141" s="39"/>
      <c r="B141" s="39"/>
      <c r="C141" s="39"/>
      <c r="D141" s="39"/>
      <c r="E141" s="39"/>
      <c r="F141" s="39"/>
      <c r="G141" s="39"/>
      <c r="H141" s="39"/>
    </row>
  </sheetData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36" customWidth="1"/>
    <col min="2" max="2" width="1.667969" style="236" customWidth="1"/>
    <col min="3" max="4" width="5" style="236" customWidth="1"/>
    <col min="5" max="5" width="11.66016" style="236" customWidth="1"/>
    <col min="6" max="6" width="9.160156" style="236" customWidth="1"/>
    <col min="7" max="7" width="5" style="236" customWidth="1"/>
    <col min="8" max="8" width="77.83203" style="236" customWidth="1"/>
    <col min="9" max="10" width="20" style="236" customWidth="1"/>
    <col min="11" max="11" width="1.667969" style="236" customWidth="1"/>
  </cols>
  <sheetData>
    <row r="1" s="1" customFormat="1" ht="37.5" customHeight="1"/>
    <row r="2" s="1" customFormat="1" ht="7.5" customHeight="1">
      <c r="B2" s="237"/>
      <c r="C2" s="238"/>
      <c r="D2" s="238"/>
      <c r="E2" s="238"/>
      <c r="F2" s="238"/>
      <c r="G2" s="238"/>
      <c r="H2" s="238"/>
      <c r="I2" s="238"/>
      <c r="J2" s="238"/>
      <c r="K2" s="239"/>
    </row>
    <row r="3" s="16" customFormat="1" ht="45" customHeight="1">
      <c r="B3" s="240"/>
      <c r="C3" s="241" t="s">
        <v>1340</v>
      </c>
      <c r="D3" s="241"/>
      <c r="E3" s="241"/>
      <c r="F3" s="241"/>
      <c r="G3" s="241"/>
      <c r="H3" s="241"/>
      <c r="I3" s="241"/>
      <c r="J3" s="241"/>
      <c r="K3" s="242"/>
    </row>
    <row r="4" s="1" customFormat="1" ht="25.5" customHeight="1">
      <c r="B4" s="243"/>
      <c r="C4" s="244" t="s">
        <v>1341</v>
      </c>
      <c r="D4" s="244"/>
      <c r="E4" s="244"/>
      <c r="F4" s="244"/>
      <c r="G4" s="244"/>
      <c r="H4" s="244"/>
      <c r="I4" s="244"/>
      <c r="J4" s="244"/>
      <c r="K4" s="245"/>
    </row>
    <row r="5" s="1" customFormat="1" ht="5.25" customHeight="1">
      <c r="B5" s="243"/>
      <c r="C5" s="246"/>
      <c r="D5" s="246"/>
      <c r="E5" s="246"/>
      <c r="F5" s="246"/>
      <c r="G5" s="246"/>
      <c r="H5" s="246"/>
      <c r="I5" s="246"/>
      <c r="J5" s="246"/>
      <c r="K5" s="245"/>
    </row>
    <row r="6" s="1" customFormat="1" ht="15" customHeight="1">
      <c r="B6" s="243"/>
      <c r="C6" s="247" t="s">
        <v>1342</v>
      </c>
      <c r="D6" s="247"/>
      <c r="E6" s="247"/>
      <c r="F6" s="247"/>
      <c r="G6" s="247"/>
      <c r="H6" s="247"/>
      <c r="I6" s="247"/>
      <c r="J6" s="247"/>
      <c r="K6" s="245"/>
    </row>
    <row r="7" s="1" customFormat="1" ht="15" customHeight="1">
      <c r="B7" s="248"/>
      <c r="C7" s="247" t="s">
        <v>1343</v>
      </c>
      <c r="D7" s="247"/>
      <c r="E7" s="247"/>
      <c r="F7" s="247"/>
      <c r="G7" s="247"/>
      <c r="H7" s="247"/>
      <c r="I7" s="247"/>
      <c r="J7" s="247"/>
      <c r="K7" s="245"/>
    </row>
    <row r="8" s="1" customFormat="1" ht="12.75" customHeight="1">
      <c r="B8" s="248"/>
      <c r="C8" s="247"/>
      <c r="D8" s="247"/>
      <c r="E8" s="247"/>
      <c r="F8" s="247"/>
      <c r="G8" s="247"/>
      <c r="H8" s="247"/>
      <c r="I8" s="247"/>
      <c r="J8" s="247"/>
      <c r="K8" s="245"/>
    </row>
    <row r="9" s="1" customFormat="1" ht="15" customHeight="1">
      <c r="B9" s="248"/>
      <c r="C9" s="247" t="s">
        <v>1344</v>
      </c>
      <c r="D9" s="247"/>
      <c r="E9" s="247"/>
      <c r="F9" s="247"/>
      <c r="G9" s="247"/>
      <c r="H9" s="247"/>
      <c r="I9" s="247"/>
      <c r="J9" s="247"/>
      <c r="K9" s="245"/>
    </row>
    <row r="10" s="1" customFormat="1" ht="15" customHeight="1">
      <c r="B10" s="248"/>
      <c r="C10" s="247"/>
      <c r="D10" s="247" t="s">
        <v>1345</v>
      </c>
      <c r="E10" s="247"/>
      <c r="F10" s="247"/>
      <c r="G10" s="247"/>
      <c r="H10" s="247"/>
      <c r="I10" s="247"/>
      <c r="J10" s="247"/>
      <c r="K10" s="245"/>
    </row>
    <row r="11" s="1" customFormat="1" ht="15" customHeight="1">
      <c r="B11" s="248"/>
      <c r="C11" s="249"/>
      <c r="D11" s="247" t="s">
        <v>1346</v>
      </c>
      <c r="E11" s="247"/>
      <c r="F11" s="247"/>
      <c r="G11" s="247"/>
      <c r="H11" s="247"/>
      <c r="I11" s="247"/>
      <c r="J11" s="247"/>
      <c r="K11" s="245"/>
    </row>
    <row r="12" s="1" customFormat="1" ht="15" customHeight="1">
      <c r="B12" s="248"/>
      <c r="C12" s="249"/>
      <c r="D12" s="247"/>
      <c r="E12" s="247"/>
      <c r="F12" s="247"/>
      <c r="G12" s="247"/>
      <c r="H12" s="247"/>
      <c r="I12" s="247"/>
      <c r="J12" s="247"/>
      <c r="K12" s="245"/>
    </row>
    <row r="13" s="1" customFormat="1" ht="15" customHeight="1">
      <c r="B13" s="248"/>
      <c r="C13" s="249"/>
      <c r="D13" s="250" t="s">
        <v>1347</v>
      </c>
      <c r="E13" s="247"/>
      <c r="F13" s="247"/>
      <c r="G13" s="247"/>
      <c r="H13" s="247"/>
      <c r="I13" s="247"/>
      <c r="J13" s="247"/>
      <c r="K13" s="245"/>
    </row>
    <row r="14" s="1" customFormat="1" ht="12.75" customHeight="1">
      <c r="B14" s="248"/>
      <c r="C14" s="249"/>
      <c r="D14" s="249"/>
      <c r="E14" s="249"/>
      <c r="F14" s="249"/>
      <c r="G14" s="249"/>
      <c r="H14" s="249"/>
      <c r="I14" s="249"/>
      <c r="J14" s="249"/>
      <c r="K14" s="245"/>
    </row>
    <row r="15" s="1" customFormat="1" ht="15" customHeight="1">
      <c r="B15" s="248"/>
      <c r="C15" s="249"/>
      <c r="D15" s="247" t="s">
        <v>1348</v>
      </c>
      <c r="E15" s="247"/>
      <c r="F15" s="247"/>
      <c r="G15" s="247"/>
      <c r="H15" s="247"/>
      <c r="I15" s="247"/>
      <c r="J15" s="247"/>
      <c r="K15" s="245"/>
    </row>
    <row r="16" s="1" customFormat="1" ht="15" customHeight="1">
      <c r="B16" s="248"/>
      <c r="C16" s="249"/>
      <c r="D16" s="247" t="s">
        <v>1349</v>
      </c>
      <c r="E16" s="247"/>
      <c r="F16" s="247"/>
      <c r="G16" s="247"/>
      <c r="H16" s="247"/>
      <c r="I16" s="247"/>
      <c r="J16" s="247"/>
      <c r="K16" s="245"/>
    </row>
    <row r="17" s="1" customFormat="1" ht="15" customHeight="1">
      <c r="B17" s="248"/>
      <c r="C17" s="249"/>
      <c r="D17" s="247" t="s">
        <v>1350</v>
      </c>
      <c r="E17" s="247"/>
      <c r="F17" s="247"/>
      <c r="G17" s="247"/>
      <c r="H17" s="247"/>
      <c r="I17" s="247"/>
      <c r="J17" s="247"/>
      <c r="K17" s="245"/>
    </row>
    <row r="18" s="1" customFormat="1" ht="15" customHeight="1">
      <c r="B18" s="248"/>
      <c r="C18" s="249"/>
      <c r="D18" s="249"/>
      <c r="E18" s="251" t="s">
        <v>76</v>
      </c>
      <c r="F18" s="247" t="s">
        <v>1351</v>
      </c>
      <c r="G18" s="247"/>
      <c r="H18" s="247"/>
      <c r="I18" s="247"/>
      <c r="J18" s="247"/>
      <c r="K18" s="245"/>
    </row>
    <row r="19" s="1" customFormat="1" ht="15" customHeight="1">
      <c r="B19" s="248"/>
      <c r="C19" s="249"/>
      <c r="D19" s="249"/>
      <c r="E19" s="251" t="s">
        <v>1352</v>
      </c>
      <c r="F19" s="247" t="s">
        <v>1353</v>
      </c>
      <c r="G19" s="247"/>
      <c r="H19" s="247"/>
      <c r="I19" s="247"/>
      <c r="J19" s="247"/>
      <c r="K19" s="245"/>
    </row>
    <row r="20" s="1" customFormat="1" ht="15" customHeight="1">
      <c r="B20" s="248"/>
      <c r="C20" s="249"/>
      <c r="D20" s="249"/>
      <c r="E20" s="251" t="s">
        <v>1354</v>
      </c>
      <c r="F20" s="247" t="s">
        <v>1355</v>
      </c>
      <c r="G20" s="247"/>
      <c r="H20" s="247"/>
      <c r="I20" s="247"/>
      <c r="J20" s="247"/>
      <c r="K20" s="245"/>
    </row>
    <row r="21" s="1" customFormat="1" ht="15" customHeight="1">
      <c r="B21" s="248"/>
      <c r="C21" s="249"/>
      <c r="D21" s="249"/>
      <c r="E21" s="251" t="s">
        <v>1356</v>
      </c>
      <c r="F21" s="247" t="s">
        <v>1357</v>
      </c>
      <c r="G21" s="247"/>
      <c r="H21" s="247"/>
      <c r="I21" s="247"/>
      <c r="J21" s="247"/>
      <c r="K21" s="245"/>
    </row>
    <row r="22" s="1" customFormat="1" ht="15" customHeight="1">
      <c r="B22" s="248"/>
      <c r="C22" s="249"/>
      <c r="D22" s="249"/>
      <c r="E22" s="251" t="s">
        <v>290</v>
      </c>
      <c r="F22" s="247" t="s">
        <v>291</v>
      </c>
      <c r="G22" s="247"/>
      <c r="H22" s="247"/>
      <c r="I22" s="247"/>
      <c r="J22" s="247"/>
      <c r="K22" s="245"/>
    </row>
    <row r="23" s="1" customFormat="1" ht="15" customHeight="1">
      <c r="B23" s="248"/>
      <c r="C23" s="249"/>
      <c r="D23" s="249"/>
      <c r="E23" s="251" t="s">
        <v>1358</v>
      </c>
      <c r="F23" s="247" t="s">
        <v>1359</v>
      </c>
      <c r="G23" s="247"/>
      <c r="H23" s="247"/>
      <c r="I23" s="247"/>
      <c r="J23" s="247"/>
      <c r="K23" s="245"/>
    </row>
    <row r="24" s="1" customFormat="1" ht="12.75" customHeight="1">
      <c r="B24" s="248"/>
      <c r="C24" s="249"/>
      <c r="D24" s="249"/>
      <c r="E24" s="249"/>
      <c r="F24" s="249"/>
      <c r="G24" s="249"/>
      <c r="H24" s="249"/>
      <c r="I24" s="249"/>
      <c r="J24" s="249"/>
      <c r="K24" s="245"/>
    </row>
    <row r="25" s="1" customFormat="1" ht="15" customHeight="1">
      <c r="B25" s="248"/>
      <c r="C25" s="247" t="s">
        <v>1360</v>
      </c>
      <c r="D25" s="247"/>
      <c r="E25" s="247"/>
      <c r="F25" s="247"/>
      <c r="G25" s="247"/>
      <c r="H25" s="247"/>
      <c r="I25" s="247"/>
      <c r="J25" s="247"/>
      <c r="K25" s="245"/>
    </row>
    <row r="26" s="1" customFormat="1" ht="15" customHeight="1">
      <c r="B26" s="248"/>
      <c r="C26" s="247" t="s">
        <v>1361</v>
      </c>
      <c r="D26" s="247"/>
      <c r="E26" s="247"/>
      <c r="F26" s="247"/>
      <c r="G26" s="247"/>
      <c r="H26" s="247"/>
      <c r="I26" s="247"/>
      <c r="J26" s="247"/>
      <c r="K26" s="245"/>
    </row>
    <row r="27" s="1" customFormat="1" ht="15" customHeight="1">
      <c r="B27" s="248"/>
      <c r="C27" s="247"/>
      <c r="D27" s="247" t="s">
        <v>1362</v>
      </c>
      <c r="E27" s="247"/>
      <c r="F27" s="247"/>
      <c r="G27" s="247"/>
      <c r="H27" s="247"/>
      <c r="I27" s="247"/>
      <c r="J27" s="247"/>
      <c r="K27" s="245"/>
    </row>
    <row r="28" s="1" customFormat="1" ht="15" customHeight="1">
      <c r="B28" s="248"/>
      <c r="C28" s="249"/>
      <c r="D28" s="247" t="s">
        <v>1363</v>
      </c>
      <c r="E28" s="247"/>
      <c r="F28" s="247"/>
      <c r="G28" s="247"/>
      <c r="H28" s="247"/>
      <c r="I28" s="247"/>
      <c r="J28" s="247"/>
      <c r="K28" s="245"/>
    </row>
    <row r="29" s="1" customFormat="1" ht="12.75" customHeight="1">
      <c r="B29" s="248"/>
      <c r="C29" s="249"/>
      <c r="D29" s="249"/>
      <c r="E29" s="249"/>
      <c r="F29" s="249"/>
      <c r="G29" s="249"/>
      <c r="H29" s="249"/>
      <c r="I29" s="249"/>
      <c r="J29" s="249"/>
      <c r="K29" s="245"/>
    </row>
    <row r="30" s="1" customFormat="1" ht="15" customHeight="1">
      <c r="B30" s="248"/>
      <c r="C30" s="249"/>
      <c r="D30" s="247" t="s">
        <v>1364</v>
      </c>
      <c r="E30" s="247"/>
      <c r="F30" s="247"/>
      <c r="G30" s="247"/>
      <c r="H30" s="247"/>
      <c r="I30" s="247"/>
      <c r="J30" s="247"/>
      <c r="K30" s="245"/>
    </row>
    <row r="31" s="1" customFormat="1" ht="15" customHeight="1">
      <c r="B31" s="248"/>
      <c r="C31" s="249"/>
      <c r="D31" s="247" t="s">
        <v>1365</v>
      </c>
      <c r="E31" s="247"/>
      <c r="F31" s="247"/>
      <c r="G31" s="247"/>
      <c r="H31" s="247"/>
      <c r="I31" s="247"/>
      <c r="J31" s="247"/>
      <c r="K31" s="245"/>
    </row>
    <row r="32" s="1" customFormat="1" ht="12.75" customHeight="1">
      <c r="B32" s="248"/>
      <c r="C32" s="249"/>
      <c r="D32" s="249"/>
      <c r="E32" s="249"/>
      <c r="F32" s="249"/>
      <c r="G32" s="249"/>
      <c r="H32" s="249"/>
      <c r="I32" s="249"/>
      <c r="J32" s="249"/>
      <c r="K32" s="245"/>
    </row>
    <row r="33" s="1" customFormat="1" ht="15" customHeight="1">
      <c r="B33" s="248"/>
      <c r="C33" s="249"/>
      <c r="D33" s="247" t="s">
        <v>1366</v>
      </c>
      <c r="E33" s="247"/>
      <c r="F33" s="247"/>
      <c r="G33" s="247"/>
      <c r="H33" s="247"/>
      <c r="I33" s="247"/>
      <c r="J33" s="247"/>
      <c r="K33" s="245"/>
    </row>
    <row r="34" s="1" customFormat="1" ht="15" customHeight="1">
      <c r="B34" s="248"/>
      <c r="C34" s="249"/>
      <c r="D34" s="247" t="s">
        <v>1367</v>
      </c>
      <c r="E34" s="247"/>
      <c r="F34" s="247"/>
      <c r="G34" s="247"/>
      <c r="H34" s="247"/>
      <c r="I34" s="247"/>
      <c r="J34" s="247"/>
      <c r="K34" s="245"/>
    </row>
    <row r="35" s="1" customFormat="1" ht="15" customHeight="1">
      <c r="B35" s="248"/>
      <c r="C35" s="249"/>
      <c r="D35" s="247" t="s">
        <v>1368</v>
      </c>
      <c r="E35" s="247"/>
      <c r="F35" s="247"/>
      <c r="G35" s="247"/>
      <c r="H35" s="247"/>
      <c r="I35" s="247"/>
      <c r="J35" s="247"/>
      <c r="K35" s="245"/>
    </row>
    <row r="36" s="1" customFormat="1" ht="15" customHeight="1">
      <c r="B36" s="248"/>
      <c r="C36" s="249"/>
      <c r="D36" s="247"/>
      <c r="E36" s="250" t="s">
        <v>110</v>
      </c>
      <c r="F36" s="247"/>
      <c r="G36" s="247" t="s">
        <v>1369</v>
      </c>
      <c r="H36" s="247"/>
      <c r="I36" s="247"/>
      <c r="J36" s="247"/>
      <c r="K36" s="245"/>
    </row>
    <row r="37" s="1" customFormat="1" ht="30.75" customHeight="1">
      <c r="B37" s="248"/>
      <c r="C37" s="249"/>
      <c r="D37" s="247"/>
      <c r="E37" s="250" t="s">
        <v>1370</v>
      </c>
      <c r="F37" s="247"/>
      <c r="G37" s="247" t="s">
        <v>1371</v>
      </c>
      <c r="H37" s="247"/>
      <c r="I37" s="247"/>
      <c r="J37" s="247"/>
      <c r="K37" s="245"/>
    </row>
    <row r="38" s="1" customFormat="1" ht="15" customHeight="1">
      <c r="B38" s="248"/>
      <c r="C38" s="249"/>
      <c r="D38" s="247"/>
      <c r="E38" s="250" t="s">
        <v>50</v>
      </c>
      <c r="F38" s="247"/>
      <c r="G38" s="247" t="s">
        <v>1372</v>
      </c>
      <c r="H38" s="247"/>
      <c r="I38" s="247"/>
      <c r="J38" s="247"/>
      <c r="K38" s="245"/>
    </row>
    <row r="39" s="1" customFormat="1" ht="15" customHeight="1">
      <c r="B39" s="248"/>
      <c r="C39" s="249"/>
      <c r="D39" s="247"/>
      <c r="E39" s="250" t="s">
        <v>51</v>
      </c>
      <c r="F39" s="247"/>
      <c r="G39" s="247" t="s">
        <v>1373</v>
      </c>
      <c r="H39" s="247"/>
      <c r="I39" s="247"/>
      <c r="J39" s="247"/>
      <c r="K39" s="245"/>
    </row>
    <row r="40" s="1" customFormat="1" ht="15" customHeight="1">
      <c r="B40" s="248"/>
      <c r="C40" s="249"/>
      <c r="D40" s="247"/>
      <c r="E40" s="250" t="s">
        <v>111</v>
      </c>
      <c r="F40" s="247"/>
      <c r="G40" s="247" t="s">
        <v>1374</v>
      </c>
      <c r="H40" s="247"/>
      <c r="I40" s="247"/>
      <c r="J40" s="247"/>
      <c r="K40" s="245"/>
    </row>
    <row r="41" s="1" customFormat="1" ht="15" customHeight="1">
      <c r="B41" s="248"/>
      <c r="C41" s="249"/>
      <c r="D41" s="247"/>
      <c r="E41" s="250" t="s">
        <v>112</v>
      </c>
      <c r="F41" s="247"/>
      <c r="G41" s="247" t="s">
        <v>1375</v>
      </c>
      <c r="H41" s="247"/>
      <c r="I41" s="247"/>
      <c r="J41" s="247"/>
      <c r="K41" s="245"/>
    </row>
    <row r="42" s="1" customFormat="1" ht="15" customHeight="1">
      <c r="B42" s="248"/>
      <c r="C42" s="249"/>
      <c r="D42" s="247"/>
      <c r="E42" s="250" t="s">
        <v>1376</v>
      </c>
      <c r="F42" s="247"/>
      <c r="G42" s="247" t="s">
        <v>1377</v>
      </c>
      <c r="H42" s="247"/>
      <c r="I42" s="247"/>
      <c r="J42" s="247"/>
      <c r="K42" s="245"/>
    </row>
    <row r="43" s="1" customFormat="1" ht="15" customHeight="1">
      <c r="B43" s="248"/>
      <c r="C43" s="249"/>
      <c r="D43" s="247"/>
      <c r="E43" s="250"/>
      <c r="F43" s="247"/>
      <c r="G43" s="247" t="s">
        <v>1378</v>
      </c>
      <c r="H43" s="247"/>
      <c r="I43" s="247"/>
      <c r="J43" s="247"/>
      <c r="K43" s="245"/>
    </row>
    <row r="44" s="1" customFormat="1" ht="15" customHeight="1">
      <c r="B44" s="248"/>
      <c r="C44" s="249"/>
      <c r="D44" s="247"/>
      <c r="E44" s="250" t="s">
        <v>1379</v>
      </c>
      <c r="F44" s="247"/>
      <c r="G44" s="247" t="s">
        <v>1380</v>
      </c>
      <c r="H44" s="247"/>
      <c r="I44" s="247"/>
      <c r="J44" s="247"/>
      <c r="K44" s="245"/>
    </row>
    <row r="45" s="1" customFormat="1" ht="15" customHeight="1">
      <c r="B45" s="248"/>
      <c r="C45" s="249"/>
      <c r="D45" s="247"/>
      <c r="E45" s="250" t="s">
        <v>114</v>
      </c>
      <c r="F45" s="247"/>
      <c r="G45" s="247" t="s">
        <v>1381</v>
      </c>
      <c r="H45" s="247"/>
      <c r="I45" s="247"/>
      <c r="J45" s="247"/>
      <c r="K45" s="245"/>
    </row>
    <row r="46" s="1" customFormat="1" ht="12.75" customHeight="1">
      <c r="B46" s="248"/>
      <c r="C46" s="249"/>
      <c r="D46" s="247"/>
      <c r="E46" s="247"/>
      <c r="F46" s="247"/>
      <c r="G46" s="247"/>
      <c r="H46" s="247"/>
      <c r="I46" s="247"/>
      <c r="J46" s="247"/>
      <c r="K46" s="245"/>
    </row>
    <row r="47" s="1" customFormat="1" ht="15" customHeight="1">
      <c r="B47" s="248"/>
      <c r="C47" s="249"/>
      <c r="D47" s="247" t="s">
        <v>1382</v>
      </c>
      <c r="E47" s="247"/>
      <c r="F47" s="247"/>
      <c r="G47" s="247"/>
      <c r="H47" s="247"/>
      <c r="I47" s="247"/>
      <c r="J47" s="247"/>
      <c r="K47" s="245"/>
    </row>
    <row r="48" s="1" customFormat="1" ht="15" customHeight="1">
      <c r="B48" s="248"/>
      <c r="C48" s="249"/>
      <c r="D48" s="249"/>
      <c r="E48" s="247" t="s">
        <v>1383</v>
      </c>
      <c r="F48" s="247"/>
      <c r="G48" s="247"/>
      <c r="H48" s="247"/>
      <c r="I48" s="247"/>
      <c r="J48" s="247"/>
      <c r="K48" s="245"/>
    </row>
    <row r="49" s="1" customFormat="1" ht="15" customHeight="1">
      <c r="B49" s="248"/>
      <c r="C49" s="249"/>
      <c r="D49" s="249"/>
      <c r="E49" s="247" t="s">
        <v>1384</v>
      </c>
      <c r="F49" s="247"/>
      <c r="G49" s="247"/>
      <c r="H49" s="247"/>
      <c r="I49" s="247"/>
      <c r="J49" s="247"/>
      <c r="K49" s="245"/>
    </row>
    <row r="50" s="1" customFormat="1" ht="15" customHeight="1">
      <c r="B50" s="248"/>
      <c r="C50" s="249"/>
      <c r="D50" s="249"/>
      <c r="E50" s="247" t="s">
        <v>1385</v>
      </c>
      <c r="F50" s="247"/>
      <c r="G50" s="247"/>
      <c r="H50" s="247"/>
      <c r="I50" s="247"/>
      <c r="J50" s="247"/>
      <c r="K50" s="245"/>
    </row>
    <row r="51" s="1" customFormat="1" ht="15" customHeight="1">
      <c r="B51" s="248"/>
      <c r="C51" s="249"/>
      <c r="D51" s="247" t="s">
        <v>1386</v>
      </c>
      <c r="E51" s="247"/>
      <c r="F51" s="247"/>
      <c r="G51" s="247"/>
      <c r="H51" s="247"/>
      <c r="I51" s="247"/>
      <c r="J51" s="247"/>
      <c r="K51" s="245"/>
    </row>
    <row r="52" s="1" customFormat="1" ht="25.5" customHeight="1">
      <c r="B52" s="243"/>
      <c r="C52" s="244" t="s">
        <v>1387</v>
      </c>
      <c r="D52" s="244"/>
      <c r="E52" s="244"/>
      <c r="F52" s="244"/>
      <c r="G52" s="244"/>
      <c r="H52" s="244"/>
      <c r="I52" s="244"/>
      <c r="J52" s="244"/>
      <c r="K52" s="245"/>
    </row>
    <row r="53" s="1" customFormat="1" ht="5.25" customHeight="1">
      <c r="B53" s="243"/>
      <c r="C53" s="246"/>
      <c r="D53" s="246"/>
      <c r="E53" s="246"/>
      <c r="F53" s="246"/>
      <c r="G53" s="246"/>
      <c r="H53" s="246"/>
      <c r="I53" s="246"/>
      <c r="J53" s="246"/>
      <c r="K53" s="245"/>
    </row>
    <row r="54" s="1" customFormat="1" ht="15" customHeight="1">
      <c r="B54" s="243"/>
      <c r="C54" s="247" t="s">
        <v>1388</v>
      </c>
      <c r="D54" s="247"/>
      <c r="E54" s="247"/>
      <c r="F54" s="247"/>
      <c r="G54" s="247"/>
      <c r="H54" s="247"/>
      <c r="I54" s="247"/>
      <c r="J54" s="247"/>
      <c r="K54" s="245"/>
    </row>
    <row r="55" s="1" customFormat="1" ht="15" customHeight="1">
      <c r="B55" s="243"/>
      <c r="C55" s="247" t="s">
        <v>1389</v>
      </c>
      <c r="D55" s="247"/>
      <c r="E55" s="247"/>
      <c r="F55" s="247"/>
      <c r="G55" s="247"/>
      <c r="H55" s="247"/>
      <c r="I55" s="247"/>
      <c r="J55" s="247"/>
      <c r="K55" s="245"/>
    </row>
    <row r="56" s="1" customFormat="1" ht="12.75" customHeight="1">
      <c r="B56" s="243"/>
      <c r="C56" s="247"/>
      <c r="D56" s="247"/>
      <c r="E56" s="247"/>
      <c r="F56" s="247"/>
      <c r="G56" s="247"/>
      <c r="H56" s="247"/>
      <c r="I56" s="247"/>
      <c r="J56" s="247"/>
      <c r="K56" s="245"/>
    </row>
    <row r="57" s="1" customFormat="1" ht="15" customHeight="1">
      <c r="B57" s="243"/>
      <c r="C57" s="247" t="s">
        <v>1390</v>
      </c>
      <c r="D57" s="247"/>
      <c r="E57" s="247"/>
      <c r="F57" s="247"/>
      <c r="G57" s="247"/>
      <c r="H57" s="247"/>
      <c r="I57" s="247"/>
      <c r="J57" s="247"/>
      <c r="K57" s="245"/>
    </row>
    <row r="58" s="1" customFormat="1" ht="15" customHeight="1">
      <c r="B58" s="243"/>
      <c r="C58" s="249"/>
      <c r="D58" s="247" t="s">
        <v>1391</v>
      </c>
      <c r="E58" s="247"/>
      <c r="F58" s="247"/>
      <c r="G58" s="247"/>
      <c r="H58" s="247"/>
      <c r="I58" s="247"/>
      <c r="J58" s="247"/>
      <c r="K58" s="245"/>
    </row>
    <row r="59" s="1" customFormat="1" ht="15" customHeight="1">
      <c r="B59" s="243"/>
      <c r="C59" s="249"/>
      <c r="D59" s="247" t="s">
        <v>1392</v>
      </c>
      <c r="E59" s="247"/>
      <c r="F59" s="247"/>
      <c r="G59" s="247"/>
      <c r="H59" s="247"/>
      <c r="I59" s="247"/>
      <c r="J59" s="247"/>
      <c r="K59" s="245"/>
    </row>
    <row r="60" s="1" customFormat="1" ht="15" customHeight="1">
      <c r="B60" s="243"/>
      <c r="C60" s="249"/>
      <c r="D60" s="247" t="s">
        <v>1393</v>
      </c>
      <c r="E60" s="247"/>
      <c r="F60" s="247"/>
      <c r="G60" s="247"/>
      <c r="H60" s="247"/>
      <c r="I60" s="247"/>
      <c r="J60" s="247"/>
      <c r="K60" s="245"/>
    </row>
    <row r="61" s="1" customFormat="1" ht="15" customHeight="1">
      <c r="B61" s="243"/>
      <c r="C61" s="249"/>
      <c r="D61" s="247" t="s">
        <v>1394</v>
      </c>
      <c r="E61" s="247"/>
      <c r="F61" s="247"/>
      <c r="G61" s="247"/>
      <c r="H61" s="247"/>
      <c r="I61" s="247"/>
      <c r="J61" s="247"/>
      <c r="K61" s="245"/>
    </row>
    <row r="62" s="1" customFormat="1" ht="15" customHeight="1">
      <c r="B62" s="243"/>
      <c r="C62" s="249"/>
      <c r="D62" s="252" t="s">
        <v>1395</v>
      </c>
      <c r="E62" s="252"/>
      <c r="F62" s="252"/>
      <c r="G62" s="252"/>
      <c r="H62" s="252"/>
      <c r="I62" s="252"/>
      <c r="J62" s="252"/>
      <c r="K62" s="245"/>
    </row>
    <row r="63" s="1" customFormat="1" ht="15" customHeight="1">
      <c r="B63" s="243"/>
      <c r="C63" s="249"/>
      <c r="D63" s="247" t="s">
        <v>1396</v>
      </c>
      <c r="E63" s="247"/>
      <c r="F63" s="247"/>
      <c r="G63" s="247"/>
      <c r="H63" s="247"/>
      <c r="I63" s="247"/>
      <c r="J63" s="247"/>
      <c r="K63" s="245"/>
    </row>
    <row r="64" s="1" customFormat="1" ht="12.75" customHeight="1">
      <c r="B64" s="243"/>
      <c r="C64" s="249"/>
      <c r="D64" s="249"/>
      <c r="E64" s="253"/>
      <c r="F64" s="249"/>
      <c r="G64" s="249"/>
      <c r="H64" s="249"/>
      <c r="I64" s="249"/>
      <c r="J64" s="249"/>
      <c r="K64" s="245"/>
    </row>
    <row r="65" s="1" customFormat="1" ht="15" customHeight="1">
      <c r="B65" s="243"/>
      <c r="C65" s="249"/>
      <c r="D65" s="247" t="s">
        <v>1397</v>
      </c>
      <c r="E65" s="247"/>
      <c r="F65" s="247"/>
      <c r="G65" s="247"/>
      <c r="H65" s="247"/>
      <c r="I65" s="247"/>
      <c r="J65" s="247"/>
      <c r="K65" s="245"/>
    </row>
    <row r="66" s="1" customFormat="1" ht="15" customHeight="1">
      <c r="B66" s="243"/>
      <c r="C66" s="249"/>
      <c r="D66" s="252" t="s">
        <v>1398</v>
      </c>
      <c r="E66" s="252"/>
      <c r="F66" s="252"/>
      <c r="G66" s="252"/>
      <c r="H66" s="252"/>
      <c r="I66" s="252"/>
      <c r="J66" s="252"/>
      <c r="K66" s="245"/>
    </row>
    <row r="67" s="1" customFormat="1" ht="15" customHeight="1">
      <c r="B67" s="243"/>
      <c r="C67" s="249"/>
      <c r="D67" s="247" t="s">
        <v>1399</v>
      </c>
      <c r="E67" s="247"/>
      <c r="F67" s="247"/>
      <c r="G67" s="247"/>
      <c r="H67" s="247"/>
      <c r="I67" s="247"/>
      <c r="J67" s="247"/>
      <c r="K67" s="245"/>
    </row>
    <row r="68" s="1" customFormat="1" ht="15" customHeight="1">
      <c r="B68" s="243"/>
      <c r="C68" s="249"/>
      <c r="D68" s="247" t="s">
        <v>1400</v>
      </c>
      <c r="E68" s="247"/>
      <c r="F68" s="247"/>
      <c r="G68" s="247"/>
      <c r="H68" s="247"/>
      <c r="I68" s="247"/>
      <c r="J68" s="247"/>
      <c r="K68" s="245"/>
    </row>
    <row r="69" s="1" customFormat="1" ht="15" customHeight="1">
      <c r="B69" s="243"/>
      <c r="C69" s="249"/>
      <c r="D69" s="247" t="s">
        <v>1401</v>
      </c>
      <c r="E69" s="247"/>
      <c r="F69" s="247"/>
      <c r="G69" s="247"/>
      <c r="H69" s="247"/>
      <c r="I69" s="247"/>
      <c r="J69" s="247"/>
      <c r="K69" s="245"/>
    </row>
    <row r="70" s="1" customFormat="1" ht="15" customHeight="1">
      <c r="B70" s="243"/>
      <c r="C70" s="249"/>
      <c r="D70" s="247" t="s">
        <v>1402</v>
      </c>
      <c r="E70" s="247"/>
      <c r="F70" s="247"/>
      <c r="G70" s="247"/>
      <c r="H70" s="247"/>
      <c r="I70" s="247"/>
      <c r="J70" s="247"/>
      <c r="K70" s="245"/>
    </row>
    <row r="71" s="1" customFormat="1" ht="12.75" customHeight="1">
      <c r="B71" s="254"/>
      <c r="C71" s="255"/>
      <c r="D71" s="255"/>
      <c r="E71" s="255"/>
      <c r="F71" s="255"/>
      <c r="G71" s="255"/>
      <c r="H71" s="255"/>
      <c r="I71" s="255"/>
      <c r="J71" s="255"/>
      <c r="K71" s="256"/>
    </row>
    <row r="72" s="1" customFormat="1" ht="18.75" customHeight="1">
      <c r="B72" s="257"/>
      <c r="C72" s="257"/>
      <c r="D72" s="257"/>
      <c r="E72" s="257"/>
      <c r="F72" s="257"/>
      <c r="G72" s="257"/>
      <c r="H72" s="257"/>
      <c r="I72" s="257"/>
      <c r="J72" s="257"/>
      <c r="K72" s="258"/>
    </row>
    <row r="73" s="1" customFormat="1" ht="18.75" customHeight="1">
      <c r="B73" s="258"/>
      <c r="C73" s="258"/>
      <c r="D73" s="258"/>
      <c r="E73" s="258"/>
      <c r="F73" s="258"/>
      <c r="G73" s="258"/>
      <c r="H73" s="258"/>
      <c r="I73" s="258"/>
      <c r="J73" s="258"/>
      <c r="K73" s="258"/>
    </row>
    <row r="74" s="1" customFormat="1" ht="7.5" customHeight="1">
      <c r="B74" s="259"/>
      <c r="C74" s="260"/>
      <c r="D74" s="260"/>
      <c r="E74" s="260"/>
      <c r="F74" s="260"/>
      <c r="G74" s="260"/>
      <c r="H74" s="260"/>
      <c r="I74" s="260"/>
      <c r="J74" s="260"/>
      <c r="K74" s="261"/>
    </row>
    <row r="75" s="1" customFormat="1" ht="45" customHeight="1">
      <c r="B75" s="262"/>
      <c r="C75" s="263" t="s">
        <v>1403</v>
      </c>
      <c r="D75" s="263"/>
      <c r="E75" s="263"/>
      <c r="F75" s="263"/>
      <c r="G75" s="263"/>
      <c r="H75" s="263"/>
      <c r="I75" s="263"/>
      <c r="J75" s="263"/>
      <c r="K75" s="264"/>
    </row>
    <row r="76" s="1" customFormat="1" ht="17.25" customHeight="1">
      <c r="B76" s="262"/>
      <c r="C76" s="265" t="s">
        <v>1404</v>
      </c>
      <c r="D76" s="265"/>
      <c r="E76" s="265"/>
      <c r="F76" s="265" t="s">
        <v>1405</v>
      </c>
      <c r="G76" s="266"/>
      <c r="H76" s="265" t="s">
        <v>51</v>
      </c>
      <c r="I76" s="265" t="s">
        <v>54</v>
      </c>
      <c r="J76" s="265" t="s">
        <v>1406</v>
      </c>
      <c r="K76" s="264"/>
    </row>
    <row r="77" s="1" customFormat="1" ht="17.25" customHeight="1">
      <c r="B77" s="262"/>
      <c r="C77" s="267" t="s">
        <v>1407</v>
      </c>
      <c r="D77" s="267"/>
      <c r="E77" s="267"/>
      <c r="F77" s="268" t="s">
        <v>1408</v>
      </c>
      <c r="G77" s="269"/>
      <c r="H77" s="267"/>
      <c r="I77" s="267"/>
      <c r="J77" s="267" t="s">
        <v>1409</v>
      </c>
      <c r="K77" s="264"/>
    </row>
    <row r="78" s="1" customFormat="1" ht="5.25" customHeight="1">
      <c r="B78" s="262"/>
      <c r="C78" s="270"/>
      <c r="D78" s="270"/>
      <c r="E78" s="270"/>
      <c r="F78" s="270"/>
      <c r="G78" s="271"/>
      <c r="H78" s="270"/>
      <c r="I78" s="270"/>
      <c r="J78" s="270"/>
      <c r="K78" s="264"/>
    </row>
    <row r="79" s="1" customFormat="1" ht="15" customHeight="1">
      <c r="B79" s="262"/>
      <c r="C79" s="250" t="s">
        <v>50</v>
      </c>
      <c r="D79" s="272"/>
      <c r="E79" s="272"/>
      <c r="F79" s="273" t="s">
        <v>1410</v>
      </c>
      <c r="G79" s="274"/>
      <c r="H79" s="250" t="s">
        <v>1411</v>
      </c>
      <c r="I79" s="250" t="s">
        <v>1412</v>
      </c>
      <c r="J79" s="250">
        <v>20</v>
      </c>
      <c r="K79" s="264"/>
    </row>
    <row r="80" s="1" customFormat="1" ht="15" customHeight="1">
      <c r="B80" s="262"/>
      <c r="C80" s="250" t="s">
        <v>1413</v>
      </c>
      <c r="D80" s="250"/>
      <c r="E80" s="250"/>
      <c r="F80" s="273" t="s">
        <v>1410</v>
      </c>
      <c r="G80" s="274"/>
      <c r="H80" s="250" t="s">
        <v>1414</v>
      </c>
      <c r="I80" s="250" t="s">
        <v>1412</v>
      </c>
      <c r="J80" s="250">
        <v>120</v>
      </c>
      <c r="K80" s="264"/>
    </row>
    <row r="81" s="1" customFormat="1" ht="15" customHeight="1">
      <c r="B81" s="275"/>
      <c r="C81" s="250" t="s">
        <v>1415</v>
      </c>
      <c r="D81" s="250"/>
      <c r="E81" s="250"/>
      <c r="F81" s="273" t="s">
        <v>1416</v>
      </c>
      <c r="G81" s="274"/>
      <c r="H81" s="250" t="s">
        <v>1417</v>
      </c>
      <c r="I81" s="250" t="s">
        <v>1412</v>
      </c>
      <c r="J81" s="250">
        <v>50</v>
      </c>
      <c r="K81" s="264"/>
    </row>
    <row r="82" s="1" customFormat="1" ht="15" customHeight="1">
      <c r="B82" s="275"/>
      <c r="C82" s="250" t="s">
        <v>1418</v>
      </c>
      <c r="D82" s="250"/>
      <c r="E82" s="250"/>
      <c r="F82" s="273" t="s">
        <v>1410</v>
      </c>
      <c r="G82" s="274"/>
      <c r="H82" s="250" t="s">
        <v>1419</v>
      </c>
      <c r="I82" s="250" t="s">
        <v>1420</v>
      </c>
      <c r="J82" s="250"/>
      <c r="K82" s="264"/>
    </row>
    <row r="83" s="1" customFormat="1" ht="15" customHeight="1">
      <c r="B83" s="275"/>
      <c r="C83" s="276" t="s">
        <v>1421</v>
      </c>
      <c r="D83" s="276"/>
      <c r="E83" s="276"/>
      <c r="F83" s="277" t="s">
        <v>1416</v>
      </c>
      <c r="G83" s="276"/>
      <c r="H83" s="276" t="s">
        <v>1422</v>
      </c>
      <c r="I83" s="276" t="s">
        <v>1412</v>
      </c>
      <c r="J83" s="276">
        <v>15</v>
      </c>
      <c r="K83" s="264"/>
    </row>
    <row r="84" s="1" customFormat="1" ht="15" customHeight="1">
      <c r="B84" s="275"/>
      <c r="C84" s="276" t="s">
        <v>1423</v>
      </c>
      <c r="D84" s="276"/>
      <c r="E84" s="276"/>
      <c r="F84" s="277" t="s">
        <v>1416</v>
      </c>
      <c r="G84" s="276"/>
      <c r="H84" s="276" t="s">
        <v>1424</v>
      </c>
      <c r="I84" s="276" t="s">
        <v>1412</v>
      </c>
      <c r="J84" s="276">
        <v>15</v>
      </c>
      <c r="K84" s="264"/>
    </row>
    <row r="85" s="1" customFormat="1" ht="15" customHeight="1">
      <c r="B85" s="275"/>
      <c r="C85" s="276" t="s">
        <v>1425</v>
      </c>
      <c r="D85" s="276"/>
      <c r="E85" s="276"/>
      <c r="F85" s="277" t="s">
        <v>1416</v>
      </c>
      <c r="G85" s="276"/>
      <c r="H85" s="276" t="s">
        <v>1426</v>
      </c>
      <c r="I85" s="276" t="s">
        <v>1412</v>
      </c>
      <c r="J85" s="276">
        <v>20</v>
      </c>
      <c r="K85" s="264"/>
    </row>
    <row r="86" s="1" customFormat="1" ht="15" customHeight="1">
      <c r="B86" s="275"/>
      <c r="C86" s="276" t="s">
        <v>1427</v>
      </c>
      <c r="D86" s="276"/>
      <c r="E86" s="276"/>
      <c r="F86" s="277" t="s">
        <v>1416</v>
      </c>
      <c r="G86" s="276"/>
      <c r="H86" s="276" t="s">
        <v>1428</v>
      </c>
      <c r="I86" s="276" t="s">
        <v>1412</v>
      </c>
      <c r="J86" s="276">
        <v>20</v>
      </c>
      <c r="K86" s="264"/>
    </row>
    <row r="87" s="1" customFormat="1" ht="15" customHeight="1">
      <c r="B87" s="275"/>
      <c r="C87" s="250" t="s">
        <v>1429</v>
      </c>
      <c r="D87" s="250"/>
      <c r="E87" s="250"/>
      <c r="F87" s="273" t="s">
        <v>1416</v>
      </c>
      <c r="G87" s="274"/>
      <c r="H87" s="250" t="s">
        <v>1430</v>
      </c>
      <c r="I87" s="250" t="s">
        <v>1412</v>
      </c>
      <c r="J87" s="250">
        <v>50</v>
      </c>
      <c r="K87" s="264"/>
    </row>
    <row r="88" s="1" customFormat="1" ht="15" customHeight="1">
      <c r="B88" s="275"/>
      <c r="C88" s="250" t="s">
        <v>1431</v>
      </c>
      <c r="D88" s="250"/>
      <c r="E88" s="250"/>
      <c r="F88" s="273" t="s">
        <v>1416</v>
      </c>
      <c r="G88" s="274"/>
      <c r="H88" s="250" t="s">
        <v>1432</v>
      </c>
      <c r="I88" s="250" t="s">
        <v>1412</v>
      </c>
      <c r="J88" s="250">
        <v>20</v>
      </c>
      <c r="K88" s="264"/>
    </row>
    <row r="89" s="1" customFormat="1" ht="15" customHeight="1">
      <c r="B89" s="275"/>
      <c r="C89" s="250" t="s">
        <v>1433</v>
      </c>
      <c r="D89" s="250"/>
      <c r="E89" s="250"/>
      <c r="F89" s="273" t="s">
        <v>1416</v>
      </c>
      <c r="G89" s="274"/>
      <c r="H89" s="250" t="s">
        <v>1434</v>
      </c>
      <c r="I89" s="250" t="s">
        <v>1412</v>
      </c>
      <c r="J89" s="250">
        <v>20</v>
      </c>
      <c r="K89" s="264"/>
    </row>
    <row r="90" s="1" customFormat="1" ht="15" customHeight="1">
      <c r="B90" s="275"/>
      <c r="C90" s="250" t="s">
        <v>1435</v>
      </c>
      <c r="D90" s="250"/>
      <c r="E90" s="250"/>
      <c r="F90" s="273" t="s">
        <v>1416</v>
      </c>
      <c r="G90" s="274"/>
      <c r="H90" s="250" t="s">
        <v>1436</v>
      </c>
      <c r="I90" s="250" t="s">
        <v>1412</v>
      </c>
      <c r="J90" s="250">
        <v>50</v>
      </c>
      <c r="K90" s="264"/>
    </row>
    <row r="91" s="1" customFormat="1" ht="15" customHeight="1">
      <c r="B91" s="275"/>
      <c r="C91" s="250" t="s">
        <v>1437</v>
      </c>
      <c r="D91" s="250"/>
      <c r="E91" s="250"/>
      <c r="F91" s="273" t="s">
        <v>1416</v>
      </c>
      <c r="G91" s="274"/>
      <c r="H91" s="250" t="s">
        <v>1437</v>
      </c>
      <c r="I91" s="250" t="s">
        <v>1412</v>
      </c>
      <c r="J91" s="250">
        <v>50</v>
      </c>
      <c r="K91" s="264"/>
    </row>
    <row r="92" s="1" customFormat="1" ht="15" customHeight="1">
      <c r="B92" s="275"/>
      <c r="C92" s="250" t="s">
        <v>1438</v>
      </c>
      <c r="D92" s="250"/>
      <c r="E92" s="250"/>
      <c r="F92" s="273" t="s">
        <v>1416</v>
      </c>
      <c r="G92" s="274"/>
      <c r="H92" s="250" t="s">
        <v>1439</v>
      </c>
      <c r="I92" s="250" t="s">
        <v>1412</v>
      </c>
      <c r="J92" s="250">
        <v>255</v>
      </c>
      <c r="K92" s="264"/>
    </row>
    <row r="93" s="1" customFormat="1" ht="15" customHeight="1">
      <c r="B93" s="275"/>
      <c r="C93" s="250" t="s">
        <v>1440</v>
      </c>
      <c r="D93" s="250"/>
      <c r="E93" s="250"/>
      <c r="F93" s="273" t="s">
        <v>1410</v>
      </c>
      <c r="G93" s="274"/>
      <c r="H93" s="250" t="s">
        <v>1441</v>
      </c>
      <c r="I93" s="250" t="s">
        <v>1442</v>
      </c>
      <c r="J93" s="250"/>
      <c r="K93" s="264"/>
    </row>
    <row r="94" s="1" customFormat="1" ht="15" customHeight="1">
      <c r="B94" s="275"/>
      <c r="C94" s="250" t="s">
        <v>1443</v>
      </c>
      <c r="D94" s="250"/>
      <c r="E94" s="250"/>
      <c r="F94" s="273" t="s">
        <v>1410</v>
      </c>
      <c r="G94" s="274"/>
      <c r="H94" s="250" t="s">
        <v>1444</v>
      </c>
      <c r="I94" s="250" t="s">
        <v>1445</v>
      </c>
      <c r="J94" s="250"/>
      <c r="K94" s="264"/>
    </row>
    <row r="95" s="1" customFormat="1" ht="15" customHeight="1">
      <c r="B95" s="275"/>
      <c r="C95" s="250" t="s">
        <v>1446</v>
      </c>
      <c r="D95" s="250"/>
      <c r="E95" s="250"/>
      <c r="F95" s="273" t="s">
        <v>1410</v>
      </c>
      <c r="G95" s="274"/>
      <c r="H95" s="250" t="s">
        <v>1446</v>
      </c>
      <c r="I95" s="250" t="s">
        <v>1445</v>
      </c>
      <c r="J95" s="250"/>
      <c r="K95" s="264"/>
    </row>
    <row r="96" s="1" customFormat="1" ht="15" customHeight="1">
      <c r="B96" s="275"/>
      <c r="C96" s="250" t="s">
        <v>35</v>
      </c>
      <c r="D96" s="250"/>
      <c r="E96" s="250"/>
      <c r="F96" s="273" t="s">
        <v>1410</v>
      </c>
      <c r="G96" s="274"/>
      <c r="H96" s="250" t="s">
        <v>1447</v>
      </c>
      <c r="I96" s="250" t="s">
        <v>1445</v>
      </c>
      <c r="J96" s="250"/>
      <c r="K96" s="264"/>
    </row>
    <row r="97" s="1" customFormat="1" ht="15" customHeight="1">
      <c r="B97" s="275"/>
      <c r="C97" s="250" t="s">
        <v>45</v>
      </c>
      <c r="D97" s="250"/>
      <c r="E97" s="250"/>
      <c r="F97" s="273" t="s">
        <v>1410</v>
      </c>
      <c r="G97" s="274"/>
      <c r="H97" s="250" t="s">
        <v>1448</v>
      </c>
      <c r="I97" s="250" t="s">
        <v>1445</v>
      </c>
      <c r="J97" s="250"/>
      <c r="K97" s="264"/>
    </row>
    <row r="98" s="1" customFormat="1" ht="15" customHeight="1">
      <c r="B98" s="278"/>
      <c r="C98" s="279"/>
      <c r="D98" s="279"/>
      <c r="E98" s="279"/>
      <c r="F98" s="279"/>
      <c r="G98" s="279"/>
      <c r="H98" s="279"/>
      <c r="I98" s="279"/>
      <c r="J98" s="279"/>
      <c r="K98" s="280"/>
    </row>
    <row r="99" s="1" customFormat="1" ht="18.75" customHeight="1">
      <c r="B99" s="281"/>
      <c r="C99" s="282"/>
      <c r="D99" s="282"/>
      <c r="E99" s="282"/>
      <c r="F99" s="282"/>
      <c r="G99" s="282"/>
      <c r="H99" s="282"/>
      <c r="I99" s="282"/>
      <c r="J99" s="282"/>
      <c r="K99" s="281"/>
    </row>
    <row r="100" s="1" customFormat="1" ht="18.75" customHeight="1">
      <c r="B100" s="258"/>
      <c r="C100" s="258"/>
      <c r="D100" s="258"/>
      <c r="E100" s="258"/>
      <c r="F100" s="258"/>
      <c r="G100" s="258"/>
      <c r="H100" s="258"/>
      <c r="I100" s="258"/>
      <c r="J100" s="258"/>
      <c r="K100" s="258"/>
    </row>
    <row r="101" s="1" customFormat="1" ht="7.5" customHeight="1">
      <c r="B101" s="259"/>
      <c r="C101" s="260"/>
      <c r="D101" s="260"/>
      <c r="E101" s="260"/>
      <c r="F101" s="260"/>
      <c r="G101" s="260"/>
      <c r="H101" s="260"/>
      <c r="I101" s="260"/>
      <c r="J101" s="260"/>
      <c r="K101" s="261"/>
    </row>
    <row r="102" s="1" customFormat="1" ht="45" customHeight="1">
      <c r="B102" s="262"/>
      <c r="C102" s="263" t="s">
        <v>1449</v>
      </c>
      <c r="D102" s="263"/>
      <c r="E102" s="263"/>
      <c r="F102" s="263"/>
      <c r="G102" s="263"/>
      <c r="H102" s="263"/>
      <c r="I102" s="263"/>
      <c r="J102" s="263"/>
      <c r="K102" s="264"/>
    </row>
    <row r="103" s="1" customFormat="1" ht="17.25" customHeight="1">
      <c r="B103" s="262"/>
      <c r="C103" s="265" t="s">
        <v>1404</v>
      </c>
      <c r="D103" s="265"/>
      <c r="E103" s="265"/>
      <c r="F103" s="265" t="s">
        <v>1405</v>
      </c>
      <c r="G103" s="266"/>
      <c r="H103" s="265" t="s">
        <v>51</v>
      </c>
      <c r="I103" s="265" t="s">
        <v>54</v>
      </c>
      <c r="J103" s="265" t="s">
        <v>1406</v>
      </c>
      <c r="K103" s="264"/>
    </row>
    <row r="104" s="1" customFormat="1" ht="17.25" customHeight="1">
      <c r="B104" s="262"/>
      <c r="C104" s="267" t="s">
        <v>1407</v>
      </c>
      <c r="D104" s="267"/>
      <c r="E104" s="267"/>
      <c r="F104" s="268" t="s">
        <v>1408</v>
      </c>
      <c r="G104" s="269"/>
      <c r="H104" s="267"/>
      <c r="I104" s="267"/>
      <c r="J104" s="267" t="s">
        <v>1409</v>
      </c>
      <c r="K104" s="264"/>
    </row>
    <row r="105" s="1" customFormat="1" ht="5.25" customHeight="1">
      <c r="B105" s="262"/>
      <c r="C105" s="265"/>
      <c r="D105" s="265"/>
      <c r="E105" s="265"/>
      <c r="F105" s="265"/>
      <c r="G105" s="283"/>
      <c r="H105" s="265"/>
      <c r="I105" s="265"/>
      <c r="J105" s="265"/>
      <c r="K105" s="264"/>
    </row>
    <row r="106" s="1" customFormat="1" ht="15" customHeight="1">
      <c r="B106" s="262"/>
      <c r="C106" s="250" t="s">
        <v>50</v>
      </c>
      <c r="D106" s="272"/>
      <c r="E106" s="272"/>
      <c r="F106" s="273" t="s">
        <v>1410</v>
      </c>
      <c r="G106" s="250"/>
      <c r="H106" s="250" t="s">
        <v>1450</v>
      </c>
      <c r="I106" s="250" t="s">
        <v>1412</v>
      </c>
      <c r="J106" s="250">
        <v>20</v>
      </c>
      <c r="K106" s="264"/>
    </row>
    <row r="107" s="1" customFormat="1" ht="15" customHeight="1">
      <c r="B107" s="262"/>
      <c r="C107" s="250" t="s">
        <v>1413</v>
      </c>
      <c r="D107" s="250"/>
      <c r="E107" s="250"/>
      <c r="F107" s="273" t="s">
        <v>1410</v>
      </c>
      <c r="G107" s="250"/>
      <c r="H107" s="250" t="s">
        <v>1450</v>
      </c>
      <c r="I107" s="250" t="s">
        <v>1412</v>
      </c>
      <c r="J107" s="250">
        <v>120</v>
      </c>
      <c r="K107" s="264"/>
    </row>
    <row r="108" s="1" customFormat="1" ht="15" customHeight="1">
      <c r="B108" s="275"/>
      <c r="C108" s="250" t="s">
        <v>1415</v>
      </c>
      <c r="D108" s="250"/>
      <c r="E108" s="250"/>
      <c r="F108" s="273" t="s">
        <v>1416</v>
      </c>
      <c r="G108" s="250"/>
      <c r="H108" s="250" t="s">
        <v>1450</v>
      </c>
      <c r="I108" s="250" t="s">
        <v>1412</v>
      </c>
      <c r="J108" s="250">
        <v>50</v>
      </c>
      <c r="K108" s="264"/>
    </row>
    <row r="109" s="1" customFormat="1" ht="15" customHeight="1">
      <c r="B109" s="275"/>
      <c r="C109" s="250" t="s">
        <v>1418</v>
      </c>
      <c r="D109" s="250"/>
      <c r="E109" s="250"/>
      <c r="F109" s="273" t="s">
        <v>1410</v>
      </c>
      <c r="G109" s="250"/>
      <c r="H109" s="250" t="s">
        <v>1450</v>
      </c>
      <c r="I109" s="250" t="s">
        <v>1420</v>
      </c>
      <c r="J109" s="250"/>
      <c r="K109" s="264"/>
    </row>
    <row r="110" s="1" customFormat="1" ht="15" customHeight="1">
      <c r="B110" s="275"/>
      <c r="C110" s="250" t="s">
        <v>1429</v>
      </c>
      <c r="D110" s="250"/>
      <c r="E110" s="250"/>
      <c r="F110" s="273" t="s">
        <v>1416</v>
      </c>
      <c r="G110" s="250"/>
      <c r="H110" s="250" t="s">
        <v>1450</v>
      </c>
      <c r="I110" s="250" t="s">
        <v>1412</v>
      </c>
      <c r="J110" s="250">
        <v>50</v>
      </c>
      <c r="K110" s="264"/>
    </row>
    <row r="111" s="1" customFormat="1" ht="15" customHeight="1">
      <c r="B111" s="275"/>
      <c r="C111" s="250" t="s">
        <v>1437</v>
      </c>
      <c r="D111" s="250"/>
      <c r="E111" s="250"/>
      <c r="F111" s="273" t="s">
        <v>1416</v>
      </c>
      <c r="G111" s="250"/>
      <c r="H111" s="250" t="s">
        <v>1450</v>
      </c>
      <c r="I111" s="250" t="s">
        <v>1412</v>
      </c>
      <c r="J111" s="250">
        <v>50</v>
      </c>
      <c r="K111" s="264"/>
    </row>
    <row r="112" s="1" customFormat="1" ht="15" customHeight="1">
      <c r="B112" s="275"/>
      <c r="C112" s="250" t="s">
        <v>1435</v>
      </c>
      <c r="D112" s="250"/>
      <c r="E112" s="250"/>
      <c r="F112" s="273" t="s">
        <v>1416</v>
      </c>
      <c r="G112" s="250"/>
      <c r="H112" s="250" t="s">
        <v>1450</v>
      </c>
      <c r="I112" s="250" t="s">
        <v>1412</v>
      </c>
      <c r="J112" s="250">
        <v>50</v>
      </c>
      <c r="K112" s="264"/>
    </row>
    <row r="113" s="1" customFormat="1" ht="15" customHeight="1">
      <c r="B113" s="275"/>
      <c r="C113" s="250" t="s">
        <v>50</v>
      </c>
      <c r="D113" s="250"/>
      <c r="E113" s="250"/>
      <c r="F113" s="273" t="s">
        <v>1410</v>
      </c>
      <c r="G113" s="250"/>
      <c r="H113" s="250" t="s">
        <v>1451</v>
      </c>
      <c r="I113" s="250" t="s">
        <v>1412</v>
      </c>
      <c r="J113" s="250">
        <v>20</v>
      </c>
      <c r="K113" s="264"/>
    </row>
    <row r="114" s="1" customFormat="1" ht="15" customHeight="1">
      <c r="B114" s="275"/>
      <c r="C114" s="250" t="s">
        <v>1452</v>
      </c>
      <c r="D114" s="250"/>
      <c r="E114" s="250"/>
      <c r="F114" s="273" t="s">
        <v>1410</v>
      </c>
      <c r="G114" s="250"/>
      <c r="H114" s="250" t="s">
        <v>1453</v>
      </c>
      <c r="I114" s="250" t="s">
        <v>1412</v>
      </c>
      <c r="J114" s="250">
        <v>120</v>
      </c>
      <c r="K114" s="264"/>
    </row>
    <row r="115" s="1" customFormat="1" ht="15" customHeight="1">
      <c r="B115" s="275"/>
      <c r="C115" s="250" t="s">
        <v>35</v>
      </c>
      <c r="D115" s="250"/>
      <c r="E115" s="250"/>
      <c r="F115" s="273" t="s">
        <v>1410</v>
      </c>
      <c r="G115" s="250"/>
      <c r="H115" s="250" t="s">
        <v>1454</v>
      </c>
      <c r="I115" s="250" t="s">
        <v>1445</v>
      </c>
      <c r="J115" s="250"/>
      <c r="K115" s="264"/>
    </row>
    <row r="116" s="1" customFormat="1" ht="15" customHeight="1">
      <c r="B116" s="275"/>
      <c r="C116" s="250" t="s">
        <v>45</v>
      </c>
      <c r="D116" s="250"/>
      <c r="E116" s="250"/>
      <c r="F116" s="273" t="s">
        <v>1410</v>
      </c>
      <c r="G116" s="250"/>
      <c r="H116" s="250" t="s">
        <v>1455</v>
      </c>
      <c r="I116" s="250" t="s">
        <v>1445</v>
      </c>
      <c r="J116" s="250"/>
      <c r="K116" s="264"/>
    </row>
    <row r="117" s="1" customFormat="1" ht="15" customHeight="1">
      <c r="B117" s="275"/>
      <c r="C117" s="250" t="s">
        <v>54</v>
      </c>
      <c r="D117" s="250"/>
      <c r="E117" s="250"/>
      <c r="F117" s="273" t="s">
        <v>1410</v>
      </c>
      <c r="G117" s="250"/>
      <c r="H117" s="250" t="s">
        <v>1456</v>
      </c>
      <c r="I117" s="250" t="s">
        <v>1457</v>
      </c>
      <c r="J117" s="250"/>
      <c r="K117" s="264"/>
    </row>
    <row r="118" s="1" customFormat="1" ht="15" customHeight="1">
      <c r="B118" s="278"/>
      <c r="C118" s="284"/>
      <c r="D118" s="284"/>
      <c r="E118" s="284"/>
      <c r="F118" s="284"/>
      <c r="G118" s="284"/>
      <c r="H118" s="284"/>
      <c r="I118" s="284"/>
      <c r="J118" s="284"/>
      <c r="K118" s="280"/>
    </row>
    <row r="119" s="1" customFormat="1" ht="18.75" customHeight="1">
      <c r="B119" s="285"/>
      <c r="C119" s="286"/>
      <c r="D119" s="286"/>
      <c r="E119" s="286"/>
      <c r="F119" s="287"/>
      <c r="G119" s="286"/>
      <c r="H119" s="286"/>
      <c r="I119" s="286"/>
      <c r="J119" s="286"/>
      <c r="K119" s="285"/>
    </row>
    <row r="120" s="1" customFormat="1" ht="18.75" customHeight="1">
      <c r="B120" s="258"/>
      <c r="C120" s="258"/>
      <c r="D120" s="258"/>
      <c r="E120" s="258"/>
      <c r="F120" s="258"/>
      <c r="G120" s="258"/>
      <c r="H120" s="258"/>
      <c r="I120" s="258"/>
      <c r="J120" s="258"/>
      <c r="K120" s="258"/>
    </row>
    <row r="121" s="1" customFormat="1" ht="7.5" customHeight="1">
      <c r="B121" s="288"/>
      <c r="C121" s="289"/>
      <c r="D121" s="289"/>
      <c r="E121" s="289"/>
      <c r="F121" s="289"/>
      <c r="G121" s="289"/>
      <c r="H121" s="289"/>
      <c r="I121" s="289"/>
      <c r="J121" s="289"/>
      <c r="K121" s="290"/>
    </row>
    <row r="122" s="1" customFormat="1" ht="45" customHeight="1">
      <c r="B122" s="291"/>
      <c r="C122" s="241" t="s">
        <v>1458</v>
      </c>
      <c r="D122" s="241"/>
      <c r="E122" s="241"/>
      <c r="F122" s="241"/>
      <c r="G122" s="241"/>
      <c r="H122" s="241"/>
      <c r="I122" s="241"/>
      <c r="J122" s="241"/>
      <c r="K122" s="292"/>
    </row>
    <row r="123" s="1" customFormat="1" ht="17.25" customHeight="1">
      <c r="B123" s="293"/>
      <c r="C123" s="265" t="s">
        <v>1404</v>
      </c>
      <c r="D123" s="265"/>
      <c r="E123" s="265"/>
      <c r="F123" s="265" t="s">
        <v>1405</v>
      </c>
      <c r="G123" s="266"/>
      <c r="H123" s="265" t="s">
        <v>51</v>
      </c>
      <c r="I123" s="265" t="s">
        <v>54</v>
      </c>
      <c r="J123" s="265" t="s">
        <v>1406</v>
      </c>
      <c r="K123" s="294"/>
    </row>
    <row r="124" s="1" customFormat="1" ht="17.25" customHeight="1">
      <c r="B124" s="293"/>
      <c r="C124" s="267" t="s">
        <v>1407</v>
      </c>
      <c r="D124" s="267"/>
      <c r="E124" s="267"/>
      <c r="F124" s="268" t="s">
        <v>1408</v>
      </c>
      <c r="G124" s="269"/>
      <c r="H124" s="267"/>
      <c r="I124" s="267"/>
      <c r="J124" s="267" t="s">
        <v>1409</v>
      </c>
      <c r="K124" s="294"/>
    </row>
    <row r="125" s="1" customFormat="1" ht="5.25" customHeight="1">
      <c r="B125" s="295"/>
      <c r="C125" s="270"/>
      <c r="D125" s="270"/>
      <c r="E125" s="270"/>
      <c r="F125" s="270"/>
      <c r="G125" s="296"/>
      <c r="H125" s="270"/>
      <c r="I125" s="270"/>
      <c r="J125" s="270"/>
      <c r="K125" s="297"/>
    </row>
    <row r="126" s="1" customFormat="1" ht="15" customHeight="1">
      <c r="B126" s="295"/>
      <c r="C126" s="250" t="s">
        <v>1413</v>
      </c>
      <c r="D126" s="272"/>
      <c r="E126" s="272"/>
      <c r="F126" s="273" t="s">
        <v>1410</v>
      </c>
      <c r="G126" s="250"/>
      <c r="H126" s="250" t="s">
        <v>1450</v>
      </c>
      <c r="I126" s="250" t="s">
        <v>1412</v>
      </c>
      <c r="J126" s="250">
        <v>120</v>
      </c>
      <c r="K126" s="298"/>
    </row>
    <row r="127" s="1" customFormat="1" ht="15" customHeight="1">
      <c r="B127" s="295"/>
      <c r="C127" s="250" t="s">
        <v>1459</v>
      </c>
      <c r="D127" s="250"/>
      <c r="E127" s="250"/>
      <c r="F127" s="273" t="s">
        <v>1410</v>
      </c>
      <c r="G127" s="250"/>
      <c r="H127" s="250" t="s">
        <v>1460</v>
      </c>
      <c r="I127" s="250" t="s">
        <v>1412</v>
      </c>
      <c r="J127" s="250" t="s">
        <v>1461</v>
      </c>
      <c r="K127" s="298"/>
    </row>
    <row r="128" s="1" customFormat="1" ht="15" customHeight="1">
      <c r="B128" s="295"/>
      <c r="C128" s="250" t="s">
        <v>1358</v>
      </c>
      <c r="D128" s="250"/>
      <c r="E128" s="250"/>
      <c r="F128" s="273" t="s">
        <v>1410</v>
      </c>
      <c r="G128" s="250"/>
      <c r="H128" s="250" t="s">
        <v>1462</v>
      </c>
      <c r="I128" s="250" t="s">
        <v>1412</v>
      </c>
      <c r="J128" s="250" t="s">
        <v>1461</v>
      </c>
      <c r="K128" s="298"/>
    </row>
    <row r="129" s="1" customFormat="1" ht="15" customHeight="1">
      <c r="B129" s="295"/>
      <c r="C129" s="250" t="s">
        <v>1421</v>
      </c>
      <c r="D129" s="250"/>
      <c r="E129" s="250"/>
      <c r="F129" s="273" t="s">
        <v>1416</v>
      </c>
      <c r="G129" s="250"/>
      <c r="H129" s="250" t="s">
        <v>1422</v>
      </c>
      <c r="I129" s="250" t="s">
        <v>1412</v>
      </c>
      <c r="J129" s="250">
        <v>15</v>
      </c>
      <c r="K129" s="298"/>
    </row>
    <row r="130" s="1" customFormat="1" ht="15" customHeight="1">
      <c r="B130" s="295"/>
      <c r="C130" s="276" t="s">
        <v>1423</v>
      </c>
      <c r="D130" s="276"/>
      <c r="E130" s="276"/>
      <c r="F130" s="277" t="s">
        <v>1416</v>
      </c>
      <c r="G130" s="276"/>
      <c r="H130" s="276" t="s">
        <v>1424</v>
      </c>
      <c r="I130" s="276" t="s">
        <v>1412</v>
      </c>
      <c r="J130" s="276">
        <v>15</v>
      </c>
      <c r="K130" s="298"/>
    </row>
    <row r="131" s="1" customFormat="1" ht="15" customHeight="1">
      <c r="B131" s="295"/>
      <c r="C131" s="276" t="s">
        <v>1425</v>
      </c>
      <c r="D131" s="276"/>
      <c r="E131" s="276"/>
      <c r="F131" s="277" t="s">
        <v>1416</v>
      </c>
      <c r="G131" s="276"/>
      <c r="H131" s="276" t="s">
        <v>1426</v>
      </c>
      <c r="I131" s="276" t="s">
        <v>1412</v>
      </c>
      <c r="J131" s="276">
        <v>20</v>
      </c>
      <c r="K131" s="298"/>
    </row>
    <row r="132" s="1" customFormat="1" ht="15" customHeight="1">
      <c r="B132" s="295"/>
      <c r="C132" s="276" t="s">
        <v>1427</v>
      </c>
      <c r="D132" s="276"/>
      <c r="E132" s="276"/>
      <c r="F132" s="277" t="s">
        <v>1416</v>
      </c>
      <c r="G132" s="276"/>
      <c r="H132" s="276" t="s">
        <v>1428</v>
      </c>
      <c r="I132" s="276" t="s">
        <v>1412</v>
      </c>
      <c r="J132" s="276">
        <v>20</v>
      </c>
      <c r="K132" s="298"/>
    </row>
    <row r="133" s="1" customFormat="1" ht="15" customHeight="1">
      <c r="B133" s="295"/>
      <c r="C133" s="250" t="s">
        <v>1415</v>
      </c>
      <c r="D133" s="250"/>
      <c r="E133" s="250"/>
      <c r="F133" s="273" t="s">
        <v>1416</v>
      </c>
      <c r="G133" s="250"/>
      <c r="H133" s="250" t="s">
        <v>1450</v>
      </c>
      <c r="I133" s="250" t="s">
        <v>1412</v>
      </c>
      <c r="J133" s="250">
        <v>50</v>
      </c>
      <c r="K133" s="298"/>
    </row>
    <row r="134" s="1" customFormat="1" ht="15" customHeight="1">
      <c r="B134" s="295"/>
      <c r="C134" s="250" t="s">
        <v>1429</v>
      </c>
      <c r="D134" s="250"/>
      <c r="E134" s="250"/>
      <c r="F134" s="273" t="s">
        <v>1416</v>
      </c>
      <c r="G134" s="250"/>
      <c r="H134" s="250" t="s">
        <v>1450</v>
      </c>
      <c r="I134" s="250" t="s">
        <v>1412</v>
      </c>
      <c r="J134" s="250">
        <v>50</v>
      </c>
      <c r="K134" s="298"/>
    </row>
    <row r="135" s="1" customFormat="1" ht="15" customHeight="1">
      <c r="B135" s="295"/>
      <c r="C135" s="250" t="s">
        <v>1435</v>
      </c>
      <c r="D135" s="250"/>
      <c r="E135" s="250"/>
      <c r="F135" s="273" t="s">
        <v>1416</v>
      </c>
      <c r="G135" s="250"/>
      <c r="H135" s="250" t="s">
        <v>1450</v>
      </c>
      <c r="I135" s="250" t="s">
        <v>1412</v>
      </c>
      <c r="J135" s="250">
        <v>50</v>
      </c>
      <c r="K135" s="298"/>
    </row>
    <row r="136" s="1" customFormat="1" ht="15" customHeight="1">
      <c r="B136" s="295"/>
      <c r="C136" s="250" t="s">
        <v>1437</v>
      </c>
      <c r="D136" s="250"/>
      <c r="E136" s="250"/>
      <c r="F136" s="273" t="s">
        <v>1416</v>
      </c>
      <c r="G136" s="250"/>
      <c r="H136" s="250" t="s">
        <v>1450</v>
      </c>
      <c r="I136" s="250" t="s">
        <v>1412</v>
      </c>
      <c r="J136" s="250">
        <v>50</v>
      </c>
      <c r="K136" s="298"/>
    </row>
    <row r="137" s="1" customFormat="1" ht="15" customHeight="1">
      <c r="B137" s="295"/>
      <c r="C137" s="250" t="s">
        <v>1438</v>
      </c>
      <c r="D137" s="250"/>
      <c r="E137" s="250"/>
      <c r="F137" s="273" t="s">
        <v>1416</v>
      </c>
      <c r="G137" s="250"/>
      <c r="H137" s="250" t="s">
        <v>1463</v>
      </c>
      <c r="I137" s="250" t="s">
        <v>1412</v>
      </c>
      <c r="J137" s="250">
        <v>255</v>
      </c>
      <c r="K137" s="298"/>
    </row>
    <row r="138" s="1" customFormat="1" ht="15" customHeight="1">
      <c r="B138" s="295"/>
      <c r="C138" s="250" t="s">
        <v>1440</v>
      </c>
      <c r="D138" s="250"/>
      <c r="E138" s="250"/>
      <c r="F138" s="273" t="s">
        <v>1410</v>
      </c>
      <c r="G138" s="250"/>
      <c r="H138" s="250" t="s">
        <v>1464</v>
      </c>
      <c r="I138" s="250" t="s">
        <v>1442</v>
      </c>
      <c r="J138" s="250"/>
      <c r="K138" s="298"/>
    </row>
    <row r="139" s="1" customFormat="1" ht="15" customHeight="1">
      <c r="B139" s="295"/>
      <c r="C139" s="250" t="s">
        <v>1443</v>
      </c>
      <c r="D139" s="250"/>
      <c r="E139" s="250"/>
      <c r="F139" s="273" t="s">
        <v>1410</v>
      </c>
      <c r="G139" s="250"/>
      <c r="H139" s="250" t="s">
        <v>1465</v>
      </c>
      <c r="I139" s="250" t="s">
        <v>1445</v>
      </c>
      <c r="J139" s="250"/>
      <c r="K139" s="298"/>
    </row>
    <row r="140" s="1" customFormat="1" ht="15" customHeight="1">
      <c r="B140" s="295"/>
      <c r="C140" s="250" t="s">
        <v>1446</v>
      </c>
      <c r="D140" s="250"/>
      <c r="E140" s="250"/>
      <c r="F140" s="273" t="s">
        <v>1410</v>
      </c>
      <c r="G140" s="250"/>
      <c r="H140" s="250" t="s">
        <v>1446</v>
      </c>
      <c r="I140" s="250" t="s">
        <v>1445</v>
      </c>
      <c r="J140" s="250"/>
      <c r="K140" s="298"/>
    </row>
    <row r="141" s="1" customFormat="1" ht="15" customHeight="1">
      <c r="B141" s="295"/>
      <c r="C141" s="250" t="s">
        <v>35</v>
      </c>
      <c r="D141" s="250"/>
      <c r="E141" s="250"/>
      <c r="F141" s="273" t="s">
        <v>1410</v>
      </c>
      <c r="G141" s="250"/>
      <c r="H141" s="250" t="s">
        <v>1466</v>
      </c>
      <c r="I141" s="250" t="s">
        <v>1445</v>
      </c>
      <c r="J141" s="250"/>
      <c r="K141" s="298"/>
    </row>
    <row r="142" s="1" customFormat="1" ht="15" customHeight="1">
      <c r="B142" s="295"/>
      <c r="C142" s="250" t="s">
        <v>1467</v>
      </c>
      <c r="D142" s="250"/>
      <c r="E142" s="250"/>
      <c r="F142" s="273" t="s">
        <v>1410</v>
      </c>
      <c r="G142" s="250"/>
      <c r="H142" s="250" t="s">
        <v>1468</v>
      </c>
      <c r="I142" s="250" t="s">
        <v>1445</v>
      </c>
      <c r="J142" s="250"/>
      <c r="K142" s="298"/>
    </row>
    <row r="143" s="1" customFormat="1" ht="15" customHeight="1">
      <c r="B143" s="299"/>
      <c r="C143" s="300"/>
      <c r="D143" s="300"/>
      <c r="E143" s="300"/>
      <c r="F143" s="300"/>
      <c r="G143" s="300"/>
      <c r="H143" s="300"/>
      <c r="I143" s="300"/>
      <c r="J143" s="300"/>
      <c r="K143" s="301"/>
    </row>
    <row r="144" s="1" customFormat="1" ht="18.75" customHeight="1">
      <c r="B144" s="286"/>
      <c r="C144" s="286"/>
      <c r="D144" s="286"/>
      <c r="E144" s="286"/>
      <c r="F144" s="287"/>
      <c r="G144" s="286"/>
      <c r="H144" s="286"/>
      <c r="I144" s="286"/>
      <c r="J144" s="286"/>
      <c r="K144" s="286"/>
    </row>
    <row r="145" s="1" customFormat="1" ht="18.75" customHeight="1">
      <c r="B145" s="258"/>
      <c r="C145" s="258"/>
      <c r="D145" s="258"/>
      <c r="E145" s="258"/>
      <c r="F145" s="258"/>
      <c r="G145" s="258"/>
      <c r="H145" s="258"/>
      <c r="I145" s="258"/>
      <c r="J145" s="258"/>
      <c r="K145" s="258"/>
    </row>
    <row r="146" s="1" customFormat="1" ht="7.5" customHeight="1">
      <c r="B146" s="259"/>
      <c r="C146" s="260"/>
      <c r="D146" s="260"/>
      <c r="E146" s="260"/>
      <c r="F146" s="260"/>
      <c r="G146" s="260"/>
      <c r="H146" s="260"/>
      <c r="I146" s="260"/>
      <c r="J146" s="260"/>
      <c r="K146" s="261"/>
    </row>
    <row r="147" s="1" customFormat="1" ht="45" customHeight="1">
      <c r="B147" s="262"/>
      <c r="C147" s="263" t="s">
        <v>1469</v>
      </c>
      <c r="D147" s="263"/>
      <c r="E147" s="263"/>
      <c r="F147" s="263"/>
      <c r="G147" s="263"/>
      <c r="H147" s="263"/>
      <c r="I147" s="263"/>
      <c r="J147" s="263"/>
      <c r="K147" s="264"/>
    </row>
    <row r="148" s="1" customFormat="1" ht="17.25" customHeight="1">
      <c r="B148" s="262"/>
      <c r="C148" s="265" t="s">
        <v>1404</v>
      </c>
      <c r="D148" s="265"/>
      <c r="E148" s="265"/>
      <c r="F148" s="265" t="s">
        <v>1405</v>
      </c>
      <c r="G148" s="266"/>
      <c r="H148" s="265" t="s">
        <v>51</v>
      </c>
      <c r="I148" s="265" t="s">
        <v>54</v>
      </c>
      <c r="J148" s="265" t="s">
        <v>1406</v>
      </c>
      <c r="K148" s="264"/>
    </row>
    <row r="149" s="1" customFormat="1" ht="17.25" customHeight="1">
      <c r="B149" s="262"/>
      <c r="C149" s="267" t="s">
        <v>1407</v>
      </c>
      <c r="D149" s="267"/>
      <c r="E149" s="267"/>
      <c r="F149" s="268" t="s">
        <v>1408</v>
      </c>
      <c r="G149" s="269"/>
      <c r="H149" s="267"/>
      <c r="I149" s="267"/>
      <c r="J149" s="267" t="s">
        <v>1409</v>
      </c>
      <c r="K149" s="264"/>
    </row>
    <row r="150" s="1" customFormat="1" ht="5.25" customHeight="1">
      <c r="B150" s="275"/>
      <c r="C150" s="270"/>
      <c r="D150" s="270"/>
      <c r="E150" s="270"/>
      <c r="F150" s="270"/>
      <c r="G150" s="271"/>
      <c r="H150" s="270"/>
      <c r="I150" s="270"/>
      <c r="J150" s="270"/>
      <c r="K150" s="298"/>
    </row>
    <row r="151" s="1" customFormat="1" ht="15" customHeight="1">
      <c r="B151" s="275"/>
      <c r="C151" s="302" t="s">
        <v>1413</v>
      </c>
      <c r="D151" s="250"/>
      <c r="E151" s="250"/>
      <c r="F151" s="303" t="s">
        <v>1410</v>
      </c>
      <c r="G151" s="250"/>
      <c r="H151" s="302" t="s">
        <v>1450</v>
      </c>
      <c r="I151" s="302" t="s">
        <v>1412</v>
      </c>
      <c r="J151" s="302">
        <v>120</v>
      </c>
      <c r="K151" s="298"/>
    </row>
    <row r="152" s="1" customFormat="1" ht="15" customHeight="1">
      <c r="B152" s="275"/>
      <c r="C152" s="302" t="s">
        <v>1459</v>
      </c>
      <c r="D152" s="250"/>
      <c r="E152" s="250"/>
      <c r="F152" s="303" t="s">
        <v>1410</v>
      </c>
      <c r="G152" s="250"/>
      <c r="H152" s="302" t="s">
        <v>1470</v>
      </c>
      <c r="I152" s="302" t="s">
        <v>1412</v>
      </c>
      <c r="J152" s="302" t="s">
        <v>1461</v>
      </c>
      <c r="K152" s="298"/>
    </row>
    <row r="153" s="1" customFormat="1" ht="15" customHeight="1">
      <c r="B153" s="275"/>
      <c r="C153" s="302" t="s">
        <v>1358</v>
      </c>
      <c r="D153" s="250"/>
      <c r="E153" s="250"/>
      <c r="F153" s="303" t="s">
        <v>1410</v>
      </c>
      <c r="G153" s="250"/>
      <c r="H153" s="302" t="s">
        <v>1471</v>
      </c>
      <c r="I153" s="302" t="s">
        <v>1412</v>
      </c>
      <c r="J153" s="302" t="s">
        <v>1461</v>
      </c>
      <c r="K153" s="298"/>
    </row>
    <row r="154" s="1" customFormat="1" ht="15" customHeight="1">
      <c r="B154" s="275"/>
      <c r="C154" s="302" t="s">
        <v>1415</v>
      </c>
      <c r="D154" s="250"/>
      <c r="E154" s="250"/>
      <c r="F154" s="303" t="s">
        <v>1416</v>
      </c>
      <c r="G154" s="250"/>
      <c r="H154" s="302" t="s">
        <v>1450</v>
      </c>
      <c r="I154" s="302" t="s">
        <v>1412</v>
      </c>
      <c r="J154" s="302">
        <v>50</v>
      </c>
      <c r="K154" s="298"/>
    </row>
    <row r="155" s="1" customFormat="1" ht="15" customHeight="1">
      <c r="B155" s="275"/>
      <c r="C155" s="302" t="s">
        <v>1418</v>
      </c>
      <c r="D155" s="250"/>
      <c r="E155" s="250"/>
      <c r="F155" s="303" t="s">
        <v>1410</v>
      </c>
      <c r="G155" s="250"/>
      <c r="H155" s="302" t="s">
        <v>1450</v>
      </c>
      <c r="I155" s="302" t="s">
        <v>1420</v>
      </c>
      <c r="J155" s="302"/>
      <c r="K155" s="298"/>
    </row>
    <row r="156" s="1" customFormat="1" ht="15" customHeight="1">
      <c r="B156" s="275"/>
      <c r="C156" s="302" t="s">
        <v>1429</v>
      </c>
      <c r="D156" s="250"/>
      <c r="E156" s="250"/>
      <c r="F156" s="303" t="s">
        <v>1416</v>
      </c>
      <c r="G156" s="250"/>
      <c r="H156" s="302" t="s">
        <v>1450</v>
      </c>
      <c r="I156" s="302" t="s">
        <v>1412</v>
      </c>
      <c r="J156" s="302">
        <v>50</v>
      </c>
      <c r="K156" s="298"/>
    </row>
    <row r="157" s="1" customFormat="1" ht="15" customHeight="1">
      <c r="B157" s="275"/>
      <c r="C157" s="302" t="s">
        <v>1437</v>
      </c>
      <c r="D157" s="250"/>
      <c r="E157" s="250"/>
      <c r="F157" s="303" t="s">
        <v>1416</v>
      </c>
      <c r="G157" s="250"/>
      <c r="H157" s="302" t="s">
        <v>1450</v>
      </c>
      <c r="I157" s="302" t="s">
        <v>1412</v>
      </c>
      <c r="J157" s="302">
        <v>50</v>
      </c>
      <c r="K157" s="298"/>
    </row>
    <row r="158" s="1" customFormat="1" ht="15" customHeight="1">
      <c r="B158" s="275"/>
      <c r="C158" s="302" t="s">
        <v>1435</v>
      </c>
      <c r="D158" s="250"/>
      <c r="E158" s="250"/>
      <c r="F158" s="303" t="s">
        <v>1416</v>
      </c>
      <c r="G158" s="250"/>
      <c r="H158" s="302" t="s">
        <v>1450</v>
      </c>
      <c r="I158" s="302" t="s">
        <v>1412</v>
      </c>
      <c r="J158" s="302">
        <v>50</v>
      </c>
      <c r="K158" s="298"/>
    </row>
    <row r="159" s="1" customFormat="1" ht="15" customHeight="1">
      <c r="B159" s="275"/>
      <c r="C159" s="302" t="s">
        <v>100</v>
      </c>
      <c r="D159" s="250"/>
      <c r="E159" s="250"/>
      <c r="F159" s="303" t="s">
        <v>1410</v>
      </c>
      <c r="G159" s="250"/>
      <c r="H159" s="302" t="s">
        <v>1472</v>
      </c>
      <c r="I159" s="302" t="s">
        <v>1412</v>
      </c>
      <c r="J159" s="302" t="s">
        <v>1473</v>
      </c>
      <c r="K159" s="298"/>
    </row>
    <row r="160" s="1" customFormat="1" ht="15" customHeight="1">
      <c r="B160" s="275"/>
      <c r="C160" s="302" t="s">
        <v>1474</v>
      </c>
      <c r="D160" s="250"/>
      <c r="E160" s="250"/>
      <c r="F160" s="303" t="s">
        <v>1410</v>
      </c>
      <c r="G160" s="250"/>
      <c r="H160" s="302" t="s">
        <v>1475</v>
      </c>
      <c r="I160" s="302" t="s">
        <v>1445</v>
      </c>
      <c r="J160" s="302"/>
      <c r="K160" s="298"/>
    </row>
    <row r="161" s="1" customFormat="1" ht="15" customHeight="1">
      <c r="B161" s="304"/>
      <c r="C161" s="284"/>
      <c r="D161" s="284"/>
      <c r="E161" s="284"/>
      <c r="F161" s="284"/>
      <c r="G161" s="284"/>
      <c r="H161" s="284"/>
      <c r="I161" s="284"/>
      <c r="J161" s="284"/>
      <c r="K161" s="305"/>
    </row>
    <row r="162" s="1" customFormat="1" ht="18.75" customHeight="1">
      <c r="B162" s="286"/>
      <c r="C162" s="296"/>
      <c r="D162" s="296"/>
      <c r="E162" s="296"/>
      <c r="F162" s="306"/>
      <c r="G162" s="296"/>
      <c r="H162" s="296"/>
      <c r="I162" s="296"/>
      <c r="J162" s="296"/>
      <c r="K162" s="286"/>
    </row>
    <row r="163" s="1" customFormat="1" ht="18.75" customHeight="1">
      <c r="B163" s="258"/>
      <c r="C163" s="258"/>
      <c r="D163" s="258"/>
      <c r="E163" s="258"/>
      <c r="F163" s="258"/>
      <c r="G163" s="258"/>
      <c r="H163" s="258"/>
      <c r="I163" s="258"/>
      <c r="J163" s="258"/>
      <c r="K163" s="258"/>
    </row>
    <row r="164" s="1" customFormat="1" ht="7.5" customHeight="1">
      <c r="B164" s="237"/>
      <c r="C164" s="238"/>
      <c r="D164" s="238"/>
      <c r="E164" s="238"/>
      <c r="F164" s="238"/>
      <c r="G164" s="238"/>
      <c r="H164" s="238"/>
      <c r="I164" s="238"/>
      <c r="J164" s="238"/>
      <c r="K164" s="239"/>
    </row>
    <row r="165" s="1" customFormat="1" ht="45" customHeight="1">
      <c r="B165" s="240"/>
      <c r="C165" s="241" t="s">
        <v>1476</v>
      </c>
      <c r="D165" s="241"/>
      <c r="E165" s="241"/>
      <c r="F165" s="241"/>
      <c r="G165" s="241"/>
      <c r="H165" s="241"/>
      <c r="I165" s="241"/>
      <c r="J165" s="241"/>
      <c r="K165" s="242"/>
    </row>
    <row r="166" s="1" customFormat="1" ht="17.25" customHeight="1">
      <c r="B166" s="240"/>
      <c r="C166" s="265" t="s">
        <v>1404</v>
      </c>
      <c r="D166" s="265"/>
      <c r="E166" s="265"/>
      <c r="F166" s="265" t="s">
        <v>1405</v>
      </c>
      <c r="G166" s="307"/>
      <c r="H166" s="308" t="s">
        <v>51</v>
      </c>
      <c r="I166" s="308" t="s">
        <v>54</v>
      </c>
      <c r="J166" s="265" t="s">
        <v>1406</v>
      </c>
      <c r="K166" s="242"/>
    </row>
    <row r="167" s="1" customFormat="1" ht="17.25" customHeight="1">
      <c r="B167" s="243"/>
      <c r="C167" s="267" t="s">
        <v>1407</v>
      </c>
      <c r="D167" s="267"/>
      <c r="E167" s="267"/>
      <c r="F167" s="268" t="s">
        <v>1408</v>
      </c>
      <c r="G167" s="309"/>
      <c r="H167" s="310"/>
      <c r="I167" s="310"/>
      <c r="J167" s="267" t="s">
        <v>1409</v>
      </c>
      <c r="K167" s="245"/>
    </row>
    <row r="168" s="1" customFormat="1" ht="5.25" customHeight="1">
      <c r="B168" s="275"/>
      <c r="C168" s="270"/>
      <c r="D168" s="270"/>
      <c r="E168" s="270"/>
      <c r="F168" s="270"/>
      <c r="G168" s="271"/>
      <c r="H168" s="270"/>
      <c r="I168" s="270"/>
      <c r="J168" s="270"/>
      <c r="K168" s="298"/>
    </row>
    <row r="169" s="1" customFormat="1" ht="15" customHeight="1">
      <c r="B169" s="275"/>
      <c r="C169" s="250" t="s">
        <v>1413</v>
      </c>
      <c r="D169" s="250"/>
      <c r="E169" s="250"/>
      <c r="F169" s="273" t="s">
        <v>1410</v>
      </c>
      <c r="G169" s="250"/>
      <c r="H169" s="250" t="s">
        <v>1450</v>
      </c>
      <c r="I169" s="250" t="s">
        <v>1412</v>
      </c>
      <c r="J169" s="250">
        <v>120</v>
      </c>
      <c r="K169" s="298"/>
    </row>
    <row r="170" s="1" customFormat="1" ht="15" customHeight="1">
      <c r="B170" s="275"/>
      <c r="C170" s="250" t="s">
        <v>1459</v>
      </c>
      <c r="D170" s="250"/>
      <c r="E170" s="250"/>
      <c r="F170" s="273" t="s">
        <v>1410</v>
      </c>
      <c r="G170" s="250"/>
      <c r="H170" s="250" t="s">
        <v>1460</v>
      </c>
      <c r="I170" s="250" t="s">
        <v>1412</v>
      </c>
      <c r="J170" s="250" t="s">
        <v>1461</v>
      </c>
      <c r="K170" s="298"/>
    </row>
    <row r="171" s="1" customFormat="1" ht="15" customHeight="1">
      <c r="B171" s="275"/>
      <c r="C171" s="250" t="s">
        <v>1358</v>
      </c>
      <c r="D171" s="250"/>
      <c r="E171" s="250"/>
      <c r="F171" s="273" t="s">
        <v>1410</v>
      </c>
      <c r="G171" s="250"/>
      <c r="H171" s="250" t="s">
        <v>1477</v>
      </c>
      <c r="I171" s="250" t="s">
        <v>1412</v>
      </c>
      <c r="J171" s="250" t="s">
        <v>1461</v>
      </c>
      <c r="K171" s="298"/>
    </row>
    <row r="172" s="1" customFormat="1" ht="15" customHeight="1">
      <c r="B172" s="275"/>
      <c r="C172" s="250" t="s">
        <v>1415</v>
      </c>
      <c r="D172" s="250"/>
      <c r="E172" s="250"/>
      <c r="F172" s="273" t="s">
        <v>1416</v>
      </c>
      <c r="G172" s="250"/>
      <c r="H172" s="250" t="s">
        <v>1477</v>
      </c>
      <c r="I172" s="250" t="s">
        <v>1412</v>
      </c>
      <c r="J172" s="250">
        <v>50</v>
      </c>
      <c r="K172" s="298"/>
    </row>
    <row r="173" s="1" customFormat="1" ht="15" customHeight="1">
      <c r="B173" s="275"/>
      <c r="C173" s="250" t="s">
        <v>1418</v>
      </c>
      <c r="D173" s="250"/>
      <c r="E173" s="250"/>
      <c r="F173" s="273" t="s">
        <v>1410</v>
      </c>
      <c r="G173" s="250"/>
      <c r="H173" s="250" t="s">
        <v>1477</v>
      </c>
      <c r="I173" s="250" t="s">
        <v>1420</v>
      </c>
      <c r="J173" s="250"/>
      <c r="K173" s="298"/>
    </row>
    <row r="174" s="1" customFormat="1" ht="15" customHeight="1">
      <c r="B174" s="275"/>
      <c r="C174" s="250" t="s">
        <v>1429</v>
      </c>
      <c r="D174" s="250"/>
      <c r="E174" s="250"/>
      <c r="F174" s="273" t="s">
        <v>1416</v>
      </c>
      <c r="G174" s="250"/>
      <c r="H174" s="250" t="s">
        <v>1477</v>
      </c>
      <c r="I174" s="250" t="s">
        <v>1412</v>
      </c>
      <c r="J174" s="250">
        <v>50</v>
      </c>
      <c r="K174" s="298"/>
    </row>
    <row r="175" s="1" customFormat="1" ht="15" customHeight="1">
      <c r="B175" s="275"/>
      <c r="C175" s="250" t="s">
        <v>1437</v>
      </c>
      <c r="D175" s="250"/>
      <c r="E175" s="250"/>
      <c r="F175" s="273" t="s">
        <v>1416</v>
      </c>
      <c r="G175" s="250"/>
      <c r="H175" s="250" t="s">
        <v>1477</v>
      </c>
      <c r="I175" s="250" t="s">
        <v>1412</v>
      </c>
      <c r="J175" s="250">
        <v>50</v>
      </c>
      <c r="K175" s="298"/>
    </row>
    <row r="176" s="1" customFormat="1" ht="15" customHeight="1">
      <c r="B176" s="275"/>
      <c r="C176" s="250" t="s">
        <v>1435</v>
      </c>
      <c r="D176" s="250"/>
      <c r="E176" s="250"/>
      <c r="F176" s="273" t="s">
        <v>1416</v>
      </c>
      <c r="G176" s="250"/>
      <c r="H176" s="250" t="s">
        <v>1477</v>
      </c>
      <c r="I176" s="250" t="s">
        <v>1412</v>
      </c>
      <c r="J176" s="250">
        <v>50</v>
      </c>
      <c r="K176" s="298"/>
    </row>
    <row r="177" s="1" customFormat="1" ht="15" customHeight="1">
      <c r="B177" s="275"/>
      <c r="C177" s="250" t="s">
        <v>110</v>
      </c>
      <c r="D177" s="250"/>
      <c r="E177" s="250"/>
      <c r="F177" s="273" t="s">
        <v>1410</v>
      </c>
      <c r="G177" s="250"/>
      <c r="H177" s="250" t="s">
        <v>1478</v>
      </c>
      <c r="I177" s="250" t="s">
        <v>1479</v>
      </c>
      <c r="J177" s="250"/>
      <c r="K177" s="298"/>
    </row>
    <row r="178" s="1" customFormat="1" ht="15" customHeight="1">
      <c r="B178" s="275"/>
      <c r="C178" s="250" t="s">
        <v>54</v>
      </c>
      <c r="D178" s="250"/>
      <c r="E178" s="250"/>
      <c r="F178" s="273" t="s">
        <v>1410</v>
      </c>
      <c r="G178" s="250"/>
      <c r="H178" s="250" t="s">
        <v>1480</v>
      </c>
      <c r="I178" s="250" t="s">
        <v>1481</v>
      </c>
      <c r="J178" s="250">
        <v>1</v>
      </c>
      <c r="K178" s="298"/>
    </row>
    <row r="179" s="1" customFormat="1" ht="15" customHeight="1">
      <c r="B179" s="275"/>
      <c r="C179" s="250" t="s">
        <v>50</v>
      </c>
      <c r="D179" s="250"/>
      <c r="E179" s="250"/>
      <c r="F179" s="273" t="s">
        <v>1410</v>
      </c>
      <c r="G179" s="250"/>
      <c r="H179" s="250" t="s">
        <v>1482</v>
      </c>
      <c r="I179" s="250" t="s">
        <v>1412</v>
      </c>
      <c r="J179" s="250">
        <v>20</v>
      </c>
      <c r="K179" s="298"/>
    </row>
    <row r="180" s="1" customFormat="1" ht="15" customHeight="1">
      <c r="B180" s="275"/>
      <c r="C180" s="250" t="s">
        <v>51</v>
      </c>
      <c r="D180" s="250"/>
      <c r="E180" s="250"/>
      <c r="F180" s="273" t="s">
        <v>1410</v>
      </c>
      <c r="G180" s="250"/>
      <c r="H180" s="250" t="s">
        <v>1483</v>
      </c>
      <c r="I180" s="250" t="s">
        <v>1412</v>
      </c>
      <c r="J180" s="250">
        <v>255</v>
      </c>
      <c r="K180" s="298"/>
    </row>
    <row r="181" s="1" customFormat="1" ht="15" customHeight="1">
      <c r="B181" s="275"/>
      <c r="C181" s="250" t="s">
        <v>111</v>
      </c>
      <c r="D181" s="250"/>
      <c r="E181" s="250"/>
      <c r="F181" s="273" t="s">
        <v>1410</v>
      </c>
      <c r="G181" s="250"/>
      <c r="H181" s="250" t="s">
        <v>1374</v>
      </c>
      <c r="I181" s="250" t="s">
        <v>1412</v>
      </c>
      <c r="J181" s="250">
        <v>10</v>
      </c>
      <c r="K181" s="298"/>
    </row>
    <row r="182" s="1" customFormat="1" ht="15" customHeight="1">
      <c r="B182" s="275"/>
      <c r="C182" s="250" t="s">
        <v>112</v>
      </c>
      <c r="D182" s="250"/>
      <c r="E182" s="250"/>
      <c r="F182" s="273" t="s">
        <v>1410</v>
      </c>
      <c r="G182" s="250"/>
      <c r="H182" s="250" t="s">
        <v>1484</v>
      </c>
      <c r="I182" s="250" t="s">
        <v>1445</v>
      </c>
      <c r="J182" s="250"/>
      <c r="K182" s="298"/>
    </row>
    <row r="183" s="1" customFormat="1" ht="15" customHeight="1">
      <c r="B183" s="275"/>
      <c r="C183" s="250" t="s">
        <v>1485</v>
      </c>
      <c r="D183" s="250"/>
      <c r="E183" s="250"/>
      <c r="F183" s="273" t="s">
        <v>1410</v>
      </c>
      <c r="G183" s="250"/>
      <c r="H183" s="250" t="s">
        <v>1486</v>
      </c>
      <c r="I183" s="250" t="s">
        <v>1445</v>
      </c>
      <c r="J183" s="250"/>
      <c r="K183" s="298"/>
    </row>
    <row r="184" s="1" customFormat="1" ht="15" customHeight="1">
      <c r="B184" s="275"/>
      <c r="C184" s="250" t="s">
        <v>1474</v>
      </c>
      <c r="D184" s="250"/>
      <c r="E184" s="250"/>
      <c r="F184" s="273" t="s">
        <v>1410</v>
      </c>
      <c r="G184" s="250"/>
      <c r="H184" s="250" t="s">
        <v>1487</v>
      </c>
      <c r="I184" s="250" t="s">
        <v>1445</v>
      </c>
      <c r="J184" s="250"/>
      <c r="K184" s="298"/>
    </row>
    <row r="185" s="1" customFormat="1" ht="15" customHeight="1">
      <c r="B185" s="275"/>
      <c r="C185" s="250" t="s">
        <v>114</v>
      </c>
      <c r="D185" s="250"/>
      <c r="E185" s="250"/>
      <c r="F185" s="273" t="s">
        <v>1416</v>
      </c>
      <c r="G185" s="250"/>
      <c r="H185" s="250" t="s">
        <v>1488</v>
      </c>
      <c r="I185" s="250" t="s">
        <v>1412</v>
      </c>
      <c r="J185" s="250">
        <v>50</v>
      </c>
      <c r="K185" s="298"/>
    </row>
    <row r="186" s="1" customFormat="1" ht="15" customHeight="1">
      <c r="B186" s="275"/>
      <c r="C186" s="250" t="s">
        <v>1489</v>
      </c>
      <c r="D186" s="250"/>
      <c r="E186" s="250"/>
      <c r="F186" s="273" t="s">
        <v>1416</v>
      </c>
      <c r="G186" s="250"/>
      <c r="H186" s="250" t="s">
        <v>1490</v>
      </c>
      <c r="I186" s="250" t="s">
        <v>1491</v>
      </c>
      <c r="J186" s="250"/>
      <c r="K186" s="298"/>
    </row>
    <row r="187" s="1" customFormat="1" ht="15" customHeight="1">
      <c r="B187" s="275"/>
      <c r="C187" s="250" t="s">
        <v>1492</v>
      </c>
      <c r="D187" s="250"/>
      <c r="E187" s="250"/>
      <c r="F187" s="273" t="s">
        <v>1416</v>
      </c>
      <c r="G187" s="250"/>
      <c r="H187" s="250" t="s">
        <v>1493</v>
      </c>
      <c r="I187" s="250" t="s">
        <v>1491</v>
      </c>
      <c r="J187" s="250"/>
      <c r="K187" s="298"/>
    </row>
    <row r="188" s="1" customFormat="1" ht="15" customHeight="1">
      <c r="B188" s="275"/>
      <c r="C188" s="250" t="s">
        <v>1494</v>
      </c>
      <c r="D188" s="250"/>
      <c r="E188" s="250"/>
      <c r="F188" s="273" t="s">
        <v>1416</v>
      </c>
      <c r="G188" s="250"/>
      <c r="H188" s="250" t="s">
        <v>1495</v>
      </c>
      <c r="I188" s="250" t="s">
        <v>1491</v>
      </c>
      <c r="J188" s="250"/>
      <c r="K188" s="298"/>
    </row>
    <row r="189" s="1" customFormat="1" ht="15" customHeight="1">
      <c r="B189" s="275"/>
      <c r="C189" s="311" t="s">
        <v>1496</v>
      </c>
      <c r="D189" s="250"/>
      <c r="E189" s="250"/>
      <c r="F189" s="273" t="s">
        <v>1416</v>
      </c>
      <c r="G189" s="250"/>
      <c r="H189" s="250" t="s">
        <v>1497</v>
      </c>
      <c r="I189" s="250" t="s">
        <v>1498</v>
      </c>
      <c r="J189" s="312" t="s">
        <v>1499</v>
      </c>
      <c r="K189" s="298"/>
    </row>
    <row r="190" s="17" customFormat="1" ht="15" customHeight="1">
      <c r="B190" s="313"/>
      <c r="C190" s="314" t="s">
        <v>1500</v>
      </c>
      <c r="D190" s="315"/>
      <c r="E190" s="315"/>
      <c r="F190" s="316" t="s">
        <v>1416</v>
      </c>
      <c r="G190" s="315"/>
      <c r="H190" s="315" t="s">
        <v>1501</v>
      </c>
      <c r="I190" s="315" t="s">
        <v>1498</v>
      </c>
      <c r="J190" s="317" t="s">
        <v>1499</v>
      </c>
      <c r="K190" s="318"/>
    </row>
    <row r="191" s="1" customFormat="1" ht="15" customHeight="1">
      <c r="B191" s="275"/>
      <c r="C191" s="311" t="s">
        <v>39</v>
      </c>
      <c r="D191" s="250"/>
      <c r="E191" s="250"/>
      <c r="F191" s="273" t="s">
        <v>1410</v>
      </c>
      <c r="G191" s="250"/>
      <c r="H191" s="247" t="s">
        <v>1502</v>
      </c>
      <c r="I191" s="250" t="s">
        <v>1503</v>
      </c>
      <c r="J191" s="250"/>
      <c r="K191" s="298"/>
    </row>
    <row r="192" s="1" customFormat="1" ht="15" customHeight="1">
      <c r="B192" s="275"/>
      <c r="C192" s="311" t="s">
        <v>1504</v>
      </c>
      <c r="D192" s="250"/>
      <c r="E192" s="250"/>
      <c r="F192" s="273" t="s">
        <v>1410</v>
      </c>
      <c r="G192" s="250"/>
      <c r="H192" s="250" t="s">
        <v>1505</v>
      </c>
      <c r="I192" s="250" t="s">
        <v>1445</v>
      </c>
      <c r="J192" s="250"/>
      <c r="K192" s="298"/>
    </row>
    <row r="193" s="1" customFormat="1" ht="15" customHeight="1">
      <c r="B193" s="275"/>
      <c r="C193" s="311" t="s">
        <v>1506</v>
      </c>
      <c r="D193" s="250"/>
      <c r="E193" s="250"/>
      <c r="F193" s="273" t="s">
        <v>1410</v>
      </c>
      <c r="G193" s="250"/>
      <c r="H193" s="250" t="s">
        <v>1507</v>
      </c>
      <c r="I193" s="250" t="s">
        <v>1445</v>
      </c>
      <c r="J193" s="250"/>
      <c r="K193" s="298"/>
    </row>
    <row r="194" s="1" customFormat="1" ht="15" customHeight="1">
      <c r="B194" s="275"/>
      <c r="C194" s="311" t="s">
        <v>1508</v>
      </c>
      <c r="D194" s="250"/>
      <c r="E194" s="250"/>
      <c r="F194" s="273" t="s">
        <v>1416</v>
      </c>
      <c r="G194" s="250"/>
      <c r="H194" s="250" t="s">
        <v>1509</v>
      </c>
      <c r="I194" s="250" t="s">
        <v>1445</v>
      </c>
      <c r="J194" s="250"/>
      <c r="K194" s="298"/>
    </row>
    <row r="195" s="1" customFormat="1" ht="15" customHeight="1">
      <c r="B195" s="304"/>
      <c r="C195" s="319"/>
      <c r="D195" s="284"/>
      <c r="E195" s="284"/>
      <c r="F195" s="284"/>
      <c r="G195" s="284"/>
      <c r="H195" s="284"/>
      <c r="I195" s="284"/>
      <c r="J195" s="284"/>
      <c r="K195" s="305"/>
    </row>
    <row r="196" s="1" customFormat="1" ht="18.75" customHeight="1">
      <c r="B196" s="286"/>
      <c r="C196" s="296"/>
      <c r="D196" s="296"/>
      <c r="E196" s="296"/>
      <c r="F196" s="306"/>
      <c r="G196" s="296"/>
      <c r="H196" s="296"/>
      <c r="I196" s="296"/>
      <c r="J196" s="296"/>
      <c r="K196" s="286"/>
    </row>
    <row r="197" s="1" customFormat="1" ht="18.75" customHeight="1">
      <c r="B197" s="286"/>
      <c r="C197" s="296"/>
      <c r="D197" s="296"/>
      <c r="E197" s="296"/>
      <c r="F197" s="306"/>
      <c r="G197" s="296"/>
      <c r="H197" s="296"/>
      <c r="I197" s="296"/>
      <c r="J197" s="296"/>
      <c r="K197" s="286"/>
    </row>
    <row r="198" s="1" customFormat="1" ht="18.75" customHeight="1">
      <c r="B198" s="258"/>
      <c r="C198" s="258"/>
      <c r="D198" s="258"/>
      <c r="E198" s="258"/>
      <c r="F198" s="258"/>
      <c r="G198" s="258"/>
      <c r="H198" s="258"/>
      <c r="I198" s="258"/>
      <c r="J198" s="258"/>
      <c r="K198" s="258"/>
    </row>
    <row r="199" s="1" customFormat="1" ht="13.5">
      <c r="B199" s="237"/>
      <c r="C199" s="238"/>
      <c r="D199" s="238"/>
      <c r="E199" s="238"/>
      <c r="F199" s="238"/>
      <c r="G199" s="238"/>
      <c r="H199" s="238"/>
      <c r="I199" s="238"/>
      <c r="J199" s="238"/>
      <c r="K199" s="239"/>
    </row>
    <row r="200" s="1" customFormat="1" ht="21">
      <c r="B200" s="240"/>
      <c r="C200" s="241" t="s">
        <v>1510</v>
      </c>
      <c r="D200" s="241"/>
      <c r="E200" s="241"/>
      <c r="F200" s="241"/>
      <c r="G200" s="241"/>
      <c r="H200" s="241"/>
      <c r="I200" s="241"/>
      <c r="J200" s="241"/>
      <c r="K200" s="242"/>
    </row>
    <row r="201" s="1" customFormat="1" ht="25.5" customHeight="1">
      <c r="B201" s="240"/>
      <c r="C201" s="320" t="s">
        <v>1511</v>
      </c>
      <c r="D201" s="320"/>
      <c r="E201" s="320"/>
      <c r="F201" s="320" t="s">
        <v>1512</v>
      </c>
      <c r="G201" s="321"/>
      <c r="H201" s="320" t="s">
        <v>1513</v>
      </c>
      <c r="I201" s="320"/>
      <c r="J201" s="320"/>
      <c r="K201" s="242"/>
    </row>
    <row r="202" s="1" customFormat="1" ht="5.25" customHeight="1">
      <c r="B202" s="275"/>
      <c r="C202" s="270"/>
      <c r="D202" s="270"/>
      <c r="E202" s="270"/>
      <c r="F202" s="270"/>
      <c r="G202" s="296"/>
      <c r="H202" s="270"/>
      <c r="I202" s="270"/>
      <c r="J202" s="270"/>
      <c r="K202" s="298"/>
    </row>
    <row r="203" s="1" customFormat="1" ht="15" customHeight="1">
      <c r="B203" s="275"/>
      <c r="C203" s="250" t="s">
        <v>1503</v>
      </c>
      <c r="D203" s="250"/>
      <c r="E203" s="250"/>
      <c r="F203" s="273" t="s">
        <v>40</v>
      </c>
      <c r="G203" s="250"/>
      <c r="H203" s="250" t="s">
        <v>1514</v>
      </c>
      <c r="I203" s="250"/>
      <c r="J203" s="250"/>
      <c r="K203" s="298"/>
    </row>
    <row r="204" s="1" customFormat="1" ht="15" customHeight="1">
      <c r="B204" s="275"/>
      <c r="C204" s="250"/>
      <c r="D204" s="250"/>
      <c r="E204" s="250"/>
      <c r="F204" s="273" t="s">
        <v>41</v>
      </c>
      <c r="G204" s="250"/>
      <c r="H204" s="250" t="s">
        <v>1515</v>
      </c>
      <c r="I204" s="250"/>
      <c r="J204" s="250"/>
      <c r="K204" s="298"/>
    </row>
    <row r="205" s="1" customFormat="1" ht="15" customHeight="1">
      <c r="B205" s="275"/>
      <c r="C205" s="250"/>
      <c r="D205" s="250"/>
      <c r="E205" s="250"/>
      <c r="F205" s="273" t="s">
        <v>44</v>
      </c>
      <c r="G205" s="250"/>
      <c r="H205" s="250" t="s">
        <v>1516</v>
      </c>
      <c r="I205" s="250"/>
      <c r="J205" s="250"/>
      <c r="K205" s="298"/>
    </row>
    <row r="206" s="1" customFormat="1" ht="15" customHeight="1">
      <c r="B206" s="275"/>
      <c r="C206" s="250"/>
      <c r="D206" s="250"/>
      <c r="E206" s="250"/>
      <c r="F206" s="273" t="s">
        <v>42</v>
      </c>
      <c r="G206" s="250"/>
      <c r="H206" s="250" t="s">
        <v>1517</v>
      </c>
      <c r="I206" s="250"/>
      <c r="J206" s="250"/>
      <c r="K206" s="298"/>
    </row>
    <row r="207" s="1" customFormat="1" ht="15" customHeight="1">
      <c r="B207" s="275"/>
      <c r="C207" s="250"/>
      <c r="D207" s="250"/>
      <c r="E207" s="250"/>
      <c r="F207" s="273" t="s">
        <v>43</v>
      </c>
      <c r="G207" s="250"/>
      <c r="H207" s="250" t="s">
        <v>1518</v>
      </c>
      <c r="I207" s="250"/>
      <c r="J207" s="250"/>
      <c r="K207" s="298"/>
    </row>
    <row r="208" s="1" customFormat="1" ht="15" customHeight="1">
      <c r="B208" s="275"/>
      <c r="C208" s="250"/>
      <c r="D208" s="250"/>
      <c r="E208" s="250"/>
      <c r="F208" s="273"/>
      <c r="G208" s="250"/>
      <c r="H208" s="250"/>
      <c r="I208" s="250"/>
      <c r="J208" s="250"/>
      <c r="K208" s="298"/>
    </row>
    <row r="209" s="1" customFormat="1" ht="15" customHeight="1">
      <c r="B209" s="275"/>
      <c r="C209" s="250" t="s">
        <v>1457</v>
      </c>
      <c r="D209" s="250"/>
      <c r="E209" s="250"/>
      <c r="F209" s="273" t="s">
        <v>76</v>
      </c>
      <c r="G209" s="250"/>
      <c r="H209" s="250" t="s">
        <v>1519</v>
      </c>
      <c r="I209" s="250"/>
      <c r="J209" s="250"/>
      <c r="K209" s="298"/>
    </row>
    <row r="210" s="1" customFormat="1" ht="15" customHeight="1">
      <c r="B210" s="275"/>
      <c r="C210" s="250"/>
      <c r="D210" s="250"/>
      <c r="E210" s="250"/>
      <c r="F210" s="273" t="s">
        <v>1354</v>
      </c>
      <c r="G210" s="250"/>
      <c r="H210" s="250" t="s">
        <v>1355</v>
      </c>
      <c r="I210" s="250"/>
      <c r="J210" s="250"/>
      <c r="K210" s="298"/>
    </row>
    <row r="211" s="1" customFormat="1" ht="15" customHeight="1">
      <c r="B211" s="275"/>
      <c r="C211" s="250"/>
      <c r="D211" s="250"/>
      <c r="E211" s="250"/>
      <c r="F211" s="273" t="s">
        <v>1352</v>
      </c>
      <c r="G211" s="250"/>
      <c r="H211" s="250" t="s">
        <v>1520</v>
      </c>
      <c r="I211" s="250"/>
      <c r="J211" s="250"/>
      <c r="K211" s="298"/>
    </row>
    <row r="212" s="1" customFormat="1" ht="15" customHeight="1">
      <c r="B212" s="322"/>
      <c r="C212" s="250"/>
      <c r="D212" s="250"/>
      <c r="E212" s="250"/>
      <c r="F212" s="273" t="s">
        <v>1356</v>
      </c>
      <c r="G212" s="311"/>
      <c r="H212" s="302" t="s">
        <v>1357</v>
      </c>
      <c r="I212" s="302"/>
      <c r="J212" s="302"/>
      <c r="K212" s="323"/>
    </row>
    <row r="213" s="1" customFormat="1" ht="15" customHeight="1">
      <c r="B213" s="322"/>
      <c r="C213" s="250"/>
      <c r="D213" s="250"/>
      <c r="E213" s="250"/>
      <c r="F213" s="273" t="s">
        <v>290</v>
      </c>
      <c r="G213" s="311"/>
      <c r="H213" s="302" t="s">
        <v>1521</v>
      </c>
      <c r="I213" s="302"/>
      <c r="J213" s="302"/>
      <c r="K213" s="323"/>
    </row>
    <row r="214" s="1" customFormat="1" ht="15" customHeight="1">
      <c r="B214" s="322"/>
      <c r="C214" s="250"/>
      <c r="D214" s="250"/>
      <c r="E214" s="250"/>
      <c r="F214" s="273"/>
      <c r="G214" s="311"/>
      <c r="H214" s="302"/>
      <c r="I214" s="302"/>
      <c r="J214" s="302"/>
      <c r="K214" s="323"/>
    </row>
    <row r="215" s="1" customFormat="1" ht="15" customHeight="1">
      <c r="B215" s="322"/>
      <c r="C215" s="250" t="s">
        <v>1481</v>
      </c>
      <c r="D215" s="250"/>
      <c r="E215" s="250"/>
      <c r="F215" s="273">
        <v>1</v>
      </c>
      <c r="G215" s="311"/>
      <c r="H215" s="302" t="s">
        <v>1522</v>
      </c>
      <c r="I215" s="302"/>
      <c r="J215" s="302"/>
      <c r="K215" s="323"/>
    </row>
    <row r="216" s="1" customFormat="1" ht="15" customHeight="1">
      <c r="B216" s="322"/>
      <c r="C216" s="250"/>
      <c r="D216" s="250"/>
      <c r="E216" s="250"/>
      <c r="F216" s="273">
        <v>2</v>
      </c>
      <c r="G216" s="311"/>
      <c r="H216" s="302" t="s">
        <v>1523</v>
      </c>
      <c r="I216" s="302"/>
      <c r="J216" s="302"/>
      <c r="K216" s="323"/>
    </row>
    <row r="217" s="1" customFormat="1" ht="15" customHeight="1">
      <c r="B217" s="322"/>
      <c r="C217" s="250"/>
      <c r="D217" s="250"/>
      <c r="E217" s="250"/>
      <c r="F217" s="273">
        <v>3</v>
      </c>
      <c r="G217" s="311"/>
      <c r="H217" s="302" t="s">
        <v>1524</v>
      </c>
      <c r="I217" s="302"/>
      <c r="J217" s="302"/>
      <c r="K217" s="323"/>
    </row>
    <row r="218" s="1" customFormat="1" ht="15" customHeight="1">
      <c r="B218" s="322"/>
      <c r="C218" s="250"/>
      <c r="D218" s="250"/>
      <c r="E218" s="250"/>
      <c r="F218" s="273">
        <v>4</v>
      </c>
      <c r="G218" s="311"/>
      <c r="H218" s="302" t="s">
        <v>1525</v>
      </c>
      <c r="I218" s="302"/>
      <c r="J218" s="302"/>
      <c r="K218" s="323"/>
    </row>
    <row r="219" s="1" customFormat="1" ht="12.75" customHeight="1">
      <c r="B219" s="324"/>
      <c r="C219" s="325"/>
      <c r="D219" s="325"/>
      <c r="E219" s="325"/>
      <c r="F219" s="325"/>
      <c r="G219" s="325"/>
      <c r="H219" s="325"/>
      <c r="I219" s="325"/>
      <c r="J219" s="325"/>
      <c r="K219" s="32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Tomáš Hrdlička</dc:creator>
  <cp:lastModifiedBy>Tomáš Hrdlička</cp:lastModifiedBy>
  <dcterms:created xsi:type="dcterms:W3CDTF">2025-04-01T11:32:34Z</dcterms:created>
  <dcterms:modified xsi:type="dcterms:W3CDTF">2025-04-01T11:32:39Z</dcterms:modified>
</cp:coreProperties>
</file>