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45-000_Rekonstrukce střechy SŠ Rooseveltova\13_CD\2025_05_xx DPS po VZS\"/>
    </mc:Choice>
  </mc:AlternateContent>
  <xr:revisionPtr revIDLastSave="0" documentId="13_ncr:1_{E257FDFA-ED55-4625-9239-38B9185EFE14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11131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11131_01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11131_01 Pol'!$A$1:$Y$166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BA123" i="12"/>
  <c r="BA89" i="12"/>
  <c r="G9" i="12"/>
  <c r="I9" i="12"/>
  <c r="K9" i="12"/>
  <c r="M9" i="12"/>
  <c r="O9" i="12"/>
  <c r="Q9" i="12"/>
  <c r="Q8" i="12" s="1"/>
  <c r="V9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I55" i="12"/>
  <c r="G56" i="12"/>
  <c r="I56" i="12"/>
  <c r="K56" i="12"/>
  <c r="K55" i="12" s="1"/>
  <c r="M56" i="12"/>
  <c r="O56" i="12"/>
  <c r="O55" i="12" s="1"/>
  <c r="Q56" i="12"/>
  <c r="Q55" i="12" s="1"/>
  <c r="V56" i="12"/>
  <c r="G59" i="12"/>
  <c r="G55" i="12" s="1"/>
  <c r="I59" i="12"/>
  <c r="K59" i="12"/>
  <c r="M59" i="12"/>
  <c r="O59" i="12"/>
  <c r="Q59" i="12"/>
  <c r="V59" i="12"/>
  <c r="G71" i="12"/>
  <c r="I71" i="12"/>
  <c r="K71" i="12"/>
  <c r="M71" i="12"/>
  <c r="O71" i="12"/>
  <c r="Q71" i="12"/>
  <c r="V71" i="12"/>
  <c r="G75" i="12"/>
  <c r="I75" i="12"/>
  <c r="K75" i="12"/>
  <c r="M75" i="12"/>
  <c r="O75" i="12"/>
  <c r="Q75" i="12"/>
  <c r="V75" i="12"/>
  <c r="G78" i="12"/>
  <c r="I78" i="12"/>
  <c r="K78" i="12"/>
  <c r="M78" i="12"/>
  <c r="O78" i="12"/>
  <c r="Q78" i="12"/>
  <c r="V78" i="12"/>
  <c r="V55" i="12" s="1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I87" i="12"/>
  <c r="G88" i="12"/>
  <c r="I88" i="12"/>
  <c r="K88" i="12"/>
  <c r="K87" i="12" s="1"/>
  <c r="M88" i="12"/>
  <c r="O88" i="12"/>
  <c r="O87" i="12" s="1"/>
  <c r="Q88" i="12"/>
  <c r="Q87" i="12" s="1"/>
  <c r="V88" i="12"/>
  <c r="G98" i="12"/>
  <c r="G87" i="12" s="1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4" i="12"/>
  <c r="I104" i="12"/>
  <c r="K104" i="12"/>
  <c r="M104" i="12"/>
  <c r="O104" i="12"/>
  <c r="Q104" i="12"/>
  <c r="V104" i="12"/>
  <c r="G108" i="12"/>
  <c r="I108" i="12"/>
  <c r="K108" i="12"/>
  <c r="M108" i="12"/>
  <c r="O108" i="12"/>
  <c r="Q108" i="12"/>
  <c r="V108" i="12"/>
  <c r="V87" i="12" s="1"/>
  <c r="G111" i="12"/>
  <c r="M111" i="12" s="1"/>
  <c r="I111" i="12"/>
  <c r="K111" i="12"/>
  <c r="O111" i="12"/>
  <c r="Q111" i="12"/>
  <c r="V111" i="12"/>
  <c r="G114" i="12"/>
  <c r="Q114" i="12"/>
  <c r="G115" i="12"/>
  <c r="M115" i="12" s="1"/>
  <c r="M114" i="12" s="1"/>
  <c r="I115" i="12"/>
  <c r="I114" i="12" s="1"/>
  <c r="K115" i="12"/>
  <c r="O115" i="12"/>
  <c r="O114" i="12" s="1"/>
  <c r="Q115" i="12"/>
  <c r="V115" i="12"/>
  <c r="V114" i="12" s="1"/>
  <c r="G117" i="12"/>
  <c r="I117" i="12"/>
  <c r="K117" i="12"/>
  <c r="K114" i="12" s="1"/>
  <c r="M117" i="12"/>
  <c r="O117" i="12"/>
  <c r="Q117" i="12"/>
  <c r="V117" i="12"/>
  <c r="G121" i="12"/>
  <c r="I121" i="12"/>
  <c r="I120" i="12" s="1"/>
  <c r="K121" i="12"/>
  <c r="M121" i="12"/>
  <c r="O121" i="12"/>
  <c r="O120" i="12" s="1"/>
  <c r="Q121" i="12"/>
  <c r="V121" i="12"/>
  <c r="V120" i="12" s="1"/>
  <c r="G125" i="12"/>
  <c r="I125" i="12"/>
  <c r="K125" i="12"/>
  <c r="M125" i="12"/>
  <c r="O125" i="12"/>
  <c r="Q125" i="12"/>
  <c r="Q120" i="12" s="1"/>
  <c r="V125" i="12"/>
  <c r="G129" i="12"/>
  <c r="I129" i="12"/>
  <c r="K129" i="12"/>
  <c r="M129" i="12"/>
  <c r="O129" i="12"/>
  <c r="Q129" i="12"/>
  <c r="V129" i="12"/>
  <c r="G134" i="12"/>
  <c r="M134" i="12" s="1"/>
  <c r="M120" i="12" s="1"/>
  <c r="I134" i="12"/>
  <c r="K134" i="12"/>
  <c r="O134" i="12"/>
  <c r="Q134" i="12"/>
  <c r="V134" i="12"/>
  <c r="G138" i="12"/>
  <c r="M138" i="12" s="1"/>
  <c r="I138" i="12"/>
  <c r="K138" i="12"/>
  <c r="O138" i="12"/>
  <c r="Q138" i="12"/>
  <c r="V138" i="12"/>
  <c r="G143" i="12"/>
  <c r="M143" i="12" s="1"/>
  <c r="I143" i="12"/>
  <c r="K143" i="12"/>
  <c r="O143" i="12"/>
  <c r="Q143" i="12"/>
  <c r="V143" i="12"/>
  <c r="G146" i="12"/>
  <c r="I146" i="12"/>
  <c r="K146" i="12"/>
  <c r="K120" i="12" s="1"/>
  <c r="M146" i="12"/>
  <c r="O146" i="12"/>
  <c r="Q146" i="12"/>
  <c r="V146" i="12"/>
  <c r="K149" i="12"/>
  <c r="G150" i="12"/>
  <c r="I150" i="12"/>
  <c r="I149" i="12" s="1"/>
  <c r="K150" i="12"/>
  <c r="M150" i="12"/>
  <c r="O150" i="12"/>
  <c r="O149" i="12" s="1"/>
  <c r="Q150" i="12"/>
  <c r="V150" i="12"/>
  <c r="V149" i="12" s="1"/>
  <c r="G152" i="12"/>
  <c r="I152" i="12"/>
  <c r="K152" i="12"/>
  <c r="M152" i="12"/>
  <c r="O152" i="12"/>
  <c r="Q152" i="12"/>
  <c r="Q149" i="12" s="1"/>
  <c r="V152" i="12"/>
  <c r="G154" i="12"/>
  <c r="I154" i="12"/>
  <c r="K154" i="12"/>
  <c r="M154" i="12"/>
  <c r="O154" i="12"/>
  <c r="Q154" i="12"/>
  <c r="V154" i="12"/>
  <c r="G157" i="12"/>
  <c r="M157" i="12" s="1"/>
  <c r="M149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AE165" i="12"/>
  <c r="F39" i="1" s="1"/>
  <c r="F43" i="1" s="1"/>
  <c r="G23" i="1" s="1"/>
  <c r="I20" i="1"/>
  <c r="I19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V8" i="12" l="1"/>
  <c r="K8" i="12"/>
  <c r="I8" i="12"/>
  <c r="O8" i="12"/>
  <c r="F41" i="1"/>
  <c r="F42" i="1"/>
  <c r="M8" i="12"/>
  <c r="M55" i="12"/>
  <c r="M87" i="12"/>
  <c r="G120" i="12"/>
  <c r="G8" i="12"/>
  <c r="AF165" i="12"/>
  <c r="G149" i="12"/>
  <c r="G42" i="1" l="1"/>
  <c r="G41" i="1"/>
  <c r="G39" i="1"/>
  <c r="I53" i="1"/>
  <c r="G165" i="12"/>
  <c r="I42" i="1"/>
  <c r="I41" i="1"/>
  <c r="I16" i="1" l="1"/>
  <c r="I21" i="1" s="1"/>
  <c r="I59" i="1"/>
  <c r="I39" i="1"/>
  <c r="I43" i="1" s="1"/>
  <c r="G43" i="1"/>
  <c r="G25" i="1" s="1"/>
  <c r="A27" i="1" s="1"/>
  <c r="G28" i="1" l="1"/>
  <c r="G27" i="1" s="1"/>
  <c r="G29" i="1" s="1"/>
  <c r="A28" i="1"/>
  <c r="J42" i="1"/>
  <c r="J41" i="1"/>
  <c r="J39" i="1"/>
  <c r="J43" i="1" s="1"/>
  <c r="J58" i="1"/>
  <c r="J57" i="1"/>
  <c r="J55" i="1"/>
  <c r="J54" i="1"/>
  <c r="J56" i="1"/>
  <c r="J53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4A1A8412-F069-4780-8B38-CB5644698BF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4337B09-55C7-4149-A674-B8B7C19C68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<sst xmlns="http://schemas.openxmlformats.org/spreadsheetml/2006/main" count="749" uniqueCount="278">
  <si>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</si>
  <si>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</si>
  <si>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</si>
  <si>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</si>
  <si>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</si>
  <si>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</si>
  <si>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</si>
  <si>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</si>
  <si>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</si>
  <si>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</si>
  <si>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</si>
  <si>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</si>
  <si>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</si>
  <si>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</si>
  <si>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</si>
  <si>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</si>
  <si>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</si>
  <si>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</si>
  <si>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</si>
  <si>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</si>
  <si>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</si>
  <si>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</si>
  <si>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</si>
  <si>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</si>
  <si>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</si>
  <si>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</si>
  <si>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</si>
  <si>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</si>
  <si>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</si>
  <si>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</si>
  <si>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</si>
  <si>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</si>
  <si>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</si>
  <si>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</si>
  <si>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</si>
  <si>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</si>
  <si>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</si>
  <si>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</si>
  <si>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</si>
  <si>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</si>
  <si>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</si>
  <si>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</si>
  <si>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</si>
  <si>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11131/01</t>
  </si>
  <si>
    <t>Rekonstrukce střechy</t>
  </si>
  <si>
    <t>02</t>
  </si>
  <si>
    <t>Objekt:</t>
  </si>
  <si>
    <t>Rozpočet:</t>
  </si>
  <si>
    <t>11131</t>
  </si>
  <si>
    <t>SŠ F.D.Roosevelta, Křižíkova 11, Brno</t>
  </si>
  <si>
    <t>Stavba</t>
  </si>
  <si>
    <t>Stavební objekt</t>
  </si>
  <si>
    <t>Celkem za stavbu</t>
  </si>
  <si>
    <t>CZK</t>
  </si>
  <si>
    <t>#POPS</t>
  </si>
  <si>
    <t>Popis stavby: 11131 - SŠ F.D.Roosevelta, Křižíkova 11, Brno</t>
  </si>
  <si>
    <t>#POPO</t>
  </si>
  <si>
    <t>Popis objektu: 02 - Rekonstrukce střechy</t>
  </si>
  <si>
    <t>#POPR</t>
  </si>
  <si>
    <t>Popis rozpočtu: 11131/01 - Rekonstrukce střechy</t>
  </si>
  <si>
    <t>Rekapitulace dílů</t>
  </si>
  <si>
    <t>Typ dílu</t>
  </si>
  <si>
    <t>9</t>
  </si>
  <si>
    <t>Ostatní konstrukce, bourání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</si>
  <si>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</si>
  <si>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</si>
  <si>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</si>
  <si>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</si>
  <si>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</si>
  <si>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</si>
  <si>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</si>
  <si>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</si>
  <si>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</si>
  <si>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</si>
  <si>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</si>
  <si>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</si>
  <si>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</si>
  <si>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</si>
  <si>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</si>
  <si>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</si>
  <si>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</si>
  <si>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</si>
  <si>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</si>
  <si>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</si>
  <si>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</si>
  <si>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</si>
  <si>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</si>
  <si>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</si>
  <si>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</si>
  <si>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</si>
  <si>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</si>
  <si>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</si>
  <si>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</si>
  <si>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</si>
  <si>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</si>
  <si>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</si>
  <si>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</si>
  <si>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</si>
  <si>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</si>
  <si>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</si>
  <si>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</si>
  <si>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</si>
  <si>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</si>
  <si>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</si>
  <si>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</si>
  <si>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</si>
  <si>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965082923R00</t>
  </si>
  <si>
    <t>Odstranění násypu pod podlahami a ochranného na střechách tloušťky do 100 mm, plochy přes 2 m2</t>
  </si>
  <si>
    <t>m3</t>
  </si>
  <si>
    <t>801-3</t>
  </si>
  <si>
    <t>RTS 25/ I</t>
  </si>
  <si>
    <t>RTS 24/ II</t>
  </si>
  <si>
    <t>Práce</t>
  </si>
  <si>
    <t>Běžná</t>
  </si>
  <si>
    <t>POL1_</t>
  </si>
  <si>
    <t>1065,23*0,1</t>
  </si>
  <si>
    <t>VV</t>
  </si>
  <si>
    <t>SPU</t>
  </si>
  <si>
    <t>711140101R00</t>
  </si>
  <si>
    <t>Odstranění izolace proti vodě - pásy přitavením vodorovné, 1 vrstva</t>
  </si>
  <si>
    <t>m2</t>
  </si>
  <si>
    <t>800-711</t>
  </si>
  <si>
    <t>711170101R00</t>
  </si>
  <si>
    <t>Odstranění izolace proti vodě - fólie vodorovná, volně</t>
  </si>
  <si>
    <t>1171,753*3</t>
  </si>
  <si>
    <t>712300831R00</t>
  </si>
  <si>
    <t xml:space="preserve">Odstranění povlakové krytiny a mechu na střechách plochých do 10° povlakové krytiny  jednovrstvé,  </t>
  </si>
  <si>
    <t>1065,23*1,1</t>
  </si>
  <si>
    <t>713104211R00</t>
  </si>
  <si>
    <t>Odstranění tepelné izolace z desek, lamel, rohoží, pásů a foukané izolace plochých střech, připevněné drátem, přibitím, přeistřelením nebo na trny, z desek z expandovaného polystyrenu, tloušťky do 100 mm</t>
  </si>
  <si>
    <t>800-713</t>
  </si>
  <si>
    <t>713104213R00</t>
  </si>
  <si>
    <t>Odstranění tepelné izolace z desek, lamel, rohoží, pásů a foukané izolace plochých střech, připevněné drátem, přibitím, přeistřelením nebo na trny, z desek z expandovaného polystyrenu, tloušťky nad 200 mm</t>
  </si>
  <si>
    <t>721210822R00</t>
  </si>
  <si>
    <t>Demontáž vpusti střešní , DN 100</t>
  </si>
  <si>
    <t>kus</t>
  </si>
  <si>
    <t>800-721</t>
  </si>
  <si>
    <t>764312822R00</t>
  </si>
  <si>
    <t xml:space="preserve">Demontáž krytiny hladké střešní z tabulí 2 x 0,67 m, plochy přes 25 m, sklonu do 30° </t>
  </si>
  <si>
    <t>800-764</t>
  </si>
  <si>
    <t>764430860R00</t>
  </si>
  <si>
    <t>Demontáž oplechování zdí</t>
  </si>
  <si>
    <t>m</t>
  </si>
  <si>
    <t>Vlastní</t>
  </si>
  <si>
    <t>300</t>
  </si>
  <si>
    <t>90001</t>
  </si>
  <si>
    <t>Indiv</t>
  </si>
  <si>
    <t>90002</t>
  </si>
  <si>
    <t>Demontáž a zpětná montáž VZT jednotky</t>
  </si>
  <si>
    <t>ks</t>
  </si>
  <si>
    <t>90003</t>
  </si>
  <si>
    <t>Demontáž komínku ZTI, likvidace</t>
  </si>
  <si>
    <t>90004</t>
  </si>
  <si>
    <t>Demontáž ventilátoru VZT, likvidace</t>
  </si>
  <si>
    <t>90005</t>
  </si>
  <si>
    <t>Oprava vertikální trhliny na fasádě plochy 0,05m2 -  sanace pomocí tmelu na min.bázi, L+P, omítka, podrobnější popis viz výkres č.5</t>
  </si>
  <si>
    <t>90051</t>
  </si>
  <si>
    <t>Komínek ZTI, D+M, A01, popis viz výpis výrobků</t>
  </si>
  <si>
    <t>90052</t>
  </si>
  <si>
    <t>Komínek VZT, D+M, A02, popis viz výpis výrobků</t>
  </si>
  <si>
    <t>90053</t>
  </si>
  <si>
    <t>Ventilátor VZT, D+M, A03, popis viz výpis výrobků</t>
  </si>
  <si>
    <t>90054</t>
  </si>
  <si>
    <t>Svod vpusti pr.100mm dl.800mm PVC, D+M, A04, popis viz výpis výrobků</t>
  </si>
  <si>
    <t>90055</t>
  </si>
  <si>
    <t>Záchytný systém - kotvící nerez bod, základna 150x150, pr.sloupku 42mm, dl.700mm, D+M, A05, popis viz výpis výrobků</t>
  </si>
  <si>
    <t>90057</t>
  </si>
  <si>
    <t>90058</t>
  </si>
  <si>
    <t>Střešní vpusť pr.100mm, dl.800mm, PVC, D+M, A08, popis viz výpis výrobků</t>
  </si>
  <si>
    <t>712391172R00</t>
  </si>
  <si>
    <t>Textílie na střechách do 10° ochranná, položení - bez dodávky textílie</t>
  </si>
  <si>
    <t>d15 : 1622,56</t>
  </si>
  <si>
    <t>712472101R00</t>
  </si>
  <si>
    <t>Povlaková krytina střech do 30° termoplasty montáž povlakové krytiny střech od 10° do 30° fólií kotvením</t>
  </si>
  <si>
    <t>Položení a svaření fólie, připenění kotvícími terči (4ks/m2) a překrytí kotev fólií.</t>
  </si>
  <si>
    <t>POP</t>
  </si>
  <si>
    <t>d21 : 1065,23*1,1</t>
  </si>
  <si>
    <t>Mezisoučet</t>
  </si>
  <si>
    <t>(57,538+5,064+16,57+2,8+3,08+6,8)*1,1</t>
  </si>
  <si>
    <t>(36,77+14,54+1,25)*2*1,32</t>
  </si>
  <si>
    <t>(2,92*2+4,85)*0,8*2</t>
  </si>
  <si>
    <t>(11,79+1,3*2+7+8,335+6+1+2,783+3,693+3,781+9,5)*1,1</t>
  </si>
  <si>
    <t>57,538*0,5+30,184*0,4+3,08*0,3+2,574*0,5+6,035*0,7+152,879*0,5+20,149*0,4</t>
  </si>
  <si>
    <t>712340010RAI</t>
  </si>
  <si>
    <t>Povlaková krytina střech sklonu do 10° přitavením 1 x lak asfaltový penetrační , 1 x asfaltový pás ve specifikaci</t>
  </si>
  <si>
    <t>AP-PSV</t>
  </si>
  <si>
    <t>Agregovaná položka</t>
  </si>
  <si>
    <t>POL2_</t>
  </si>
  <si>
    <t>nátěr penetrační, povlaková krytina střech plochých sklonu do 10° přitavením v plné ploše.</t>
  </si>
  <si>
    <t>SPI</t>
  </si>
  <si>
    <t>h12+d02 : 1622,56</t>
  </si>
  <si>
    <t>283221091R</t>
  </si>
  <si>
    <t>Fólie hladká hydroizolační tl = 1,50 mm; funkce: proti prorůstání; materiál: PVC-P; nosná vložka: skelná rohož</t>
  </si>
  <si>
    <t>SPCM</t>
  </si>
  <si>
    <t>Specifikace</t>
  </si>
  <si>
    <t>POL3_</t>
  </si>
  <si>
    <t>d21 : 1622,56*1,1</t>
  </si>
  <si>
    <t>628522691R</t>
  </si>
  <si>
    <t>Parozábrana asfaltová tl = 4,00 mm; funkce: hydroizolační, protiradonová, parotěsná; asfalt: modifikovaný; nosná vložka: Al fólie se skelnými vlákny</t>
  </si>
  <si>
    <t>d02 : 1622,56*1,1</t>
  </si>
  <si>
    <t>69366198R</t>
  </si>
  <si>
    <t>Geosyntetika typ: geotextilie; netkaná; materiál: PP; tl (2 kPa) = 2,9 mm; plošná hmotnost = 300 g/m2; Pevnost v tahu podélně = 20,0 kN/m; Pevnost v tahu příčně = 11,5 kN/m</t>
  </si>
  <si>
    <t>d15 : 1622,56*1,1</t>
  </si>
  <si>
    <t>998712103R00</t>
  </si>
  <si>
    <t>Přesun hmot pro povlakové krytiny v objektech výšky od 12 do 24 m</t>
  </si>
  <si>
    <t>t</t>
  </si>
  <si>
    <t>Přesun hmot</t>
  </si>
  <si>
    <t>POL7_</t>
  </si>
  <si>
    <t>50 m vodorovně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</si>
  <si>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</si>
  <si>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</si>
  <si>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</si>
  <si>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713141123R00</t>
  </si>
  <si>
    <t>Montáž tepelné izolace plochých střech lepené bodově na tmel, jednovrstvé</t>
  </si>
  <si>
    <t>POL1_7</t>
  </si>
  <si>
    <t>e05 : 1065,23*2</t>
  </si>
  <si>
    <t>713141714R00</t>
  </si>
  <si>
    <t>Pokládka střešních spádových klínů na pruhy lepidla, jedné vrstvy desek</t>
  </si>
  <si>
    <t>e16 : 1065,23</t>
  </si>
  <si>
    <t>28375768.AR</t>
  </si>
  <si>
    <t>Výrobek izolační pro budovy z pěnového polystyrenu (EPS) tvar: deska; OH = 25 kg/m3; lambda = 0,035 W/(m.K); pevnost v tlaku = 150 kPa</t>
  </si>
  <si>
    <t>e05 : 1065,23*0,1*1,1</t>
  </si>
  <si>
    <t>450,807*0,1*1,1</t>
  </si>
  <si>
    <t>28375972R</t>
  </si>
  <si>
    <t>Výrobek izolační pro budovy z pěnového polystyrenu (EPS) tvar: spádová deska; OH = 25 kg/m3; lambda = 0,035 W/(m.K); pevnost v tlaku = 150 kPa</t>
  </si>
  <si>
    <t>e16 : 1065,23*0,25*1,1</t>
  </si>
  <si>
    <t>998713103R00</t>
  </si>
  <si>
    <t>Přesun hmot pro izolace tepelné v objektech výšky do 24 m</t>
  </si>
  <si>
    <t>762441112RT1</t>
  </si>
  <si>
    <t>Obložení atiky s dodávkou dřevoštěpkových desek, tloušťky 15 mm, 1 vrstva, upevněním šroubováním</t>
  </si>
  <si>
    <t>800-762</t>
  </si>
  <si>
    <t>998762103R00</t>
  </si>
  <si>
    <t>Přesun hmot pro konstrukce tesařské v objektech výšky do 24 m</t>
  </si>
  <si>
    <t>764811244R00</t>
  </si>
  <si>
    <t xml:space="preserve">Krytina hladká ze svitků š. 1000 mm, z pozinkovaného lakovaného plechu, sklon střechy do 30°, plocha střechy přes 25 m2, dodávka a montáž </t>
  </si>
  <si>
    <t>s úpravou krytiny u okapů, prostupů a výčnělků</t>
  </si>
  <si>
    <t>Dodávka a montáž podkladní lepenky, naohýbaného a upraveného svitku včetně spojovacích prostředků a zednické výpomoci.</t>
  </si>
  <si>
    <t>764817133R00</t>
  </si>
  <si>
    <t xml:space="preserve">Oplechování  zdí (atik), z lakovaného pozinkovaného plechu, rš 330 mm, dodávka a montáž </t>
  </si>
  <si>
    <t>včetně zhotovení rohů, spojů a dilatací</t>
  </si>
  <si>
    <t>k03 : 3,08</t>
  </si>
  <si>
    <t>764817140R00</t>
  </si>
  <si>
    <t xml:space="preserve">Oplechování  zdí (atik), z lakovaného pozinkovaného plechu, rš 400 mm, dodávka a montáž </t>
  </si>
  <si>
    <t>k03 : 30,184</t>
  </si>
  <si>
    <t>k05 : 20,149</t>
  </si>
  <si>
    <t>764817150R00</t>
  </si>
  <si>
    <t xml:space="preserve">Oplechování  zdí (atik), z lakovaného pozinkovaného plechu, rš 500 mm, dodávka a montáž </t>
  </si>
  <si>
    <t>k05 : 152,879</t>
  </si>
  <si>
    <t>764817168R00</t>
  </si>
  <si>
    <t xml:space="preserve">Oplechování  zdí (atik), z lakovaného pozinkovaného plechu, rš 680 mm, dodávka a montáž </t>
  </si>
  <si>
    <t>k02 : 57,538</t>
  </si>
  <si>
    <t>k04 : 2,574</t>
  </si>
  <si>
    <t>764817179R00</t>
  </si>
  <si>
    <t>Oplechování zdí (atik) z lak.Pz plechu, rš 800 mm</t>
  </si>
  <si>
    <t>k04 : 6,035</t>
  </si>
  <si>
    <t>998764103R00</t>
  </si>
  <si>
    <t>Přesun hmot pro konstrukce klempířské v objektech výšky do 24 m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</si>
  <si>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</si>
  <si>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</si>
  <si>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</si>
  <si>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</si>
  <si>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</si>
  <si>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</si>
  <si>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</si>
  <si>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</si>
  <si>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</si>
  <si>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</si>
  <si>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</si>
  <si>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</si>
  <si>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</si>
  <si>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979990107R01</t>
  </si>
  <si>
    <t>Poplatek za uložení suti</t>
  </si>
  <si>
    <t>kategorie 17 09 04 smíšené stavební a demoliční odpady</t>
  </si>
  <si>
    <t>SUM</t>
  </si>
  <si>
    <t>END</t>
  </si>
  <si>
    <t>Demontáž VZT potrubí 800x1000 mm o délce 45 m, likvidace</t>
  </si>
  <si>
    <t>mb</t>
  </si>
  <si>
    <t>Potrubí VZT pozink, D+M, A07, popis viz výpis výrobků, 800x1000 mm  o délce 45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</si>
</sst>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17" fillId="4" borderId="0" xfId="0" applyNumberFormat="1" applyFont="1" applyFill="1" applyAlignment="1" applyProtection="1">
      <alignment horizontal="left" vertical="top" wrapText="1"/>
      <protection locked="0"/>
    </xf>
    <xf numFmtId="49" fontId="17" fillId="4" borderId="0" xfId="0" applyNumberFormat="1" applyFont="1" applyFill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6" borderId="38" xfId="0" applyFont="1" applyFill="1" applyBorder="1" applyAlignment="1">
      <alignment vertical="top"/>
    </xf>
    <xf numFmtId="49" fontId="17" fillId="6" borderId="39" xfId="0" applyNumberFormat="1" applyFont="1" applyFill="1" applyBorder="1" applyAlignment="1">
      <alignment vertical="top"/>
    </xf>
    <xf numFmtId="49" fontId="17" fillId="6" borderId="39" xfId="0" applyNumberFormat="1" applyFont="1" applyFill="1" applyBorder="1" applyAlignment="1">
      <alignment horizontal="left" vertical="top" wrapText="1"/>
    </xf>
    <xf numFmtId="0" fontId="17" fillId="6" borderId="39" xfId="0" applyFont="1" applyFill="1" applyBorder="1" applyAlignment="1">
      <alignment horizontal="center" vertical="top" shrinkToFit="1"/>
    </xf>
    <xf numFmtId="165" fontId="17" fillId="6" borderId="39" xfId="0" applyNumberFormat="1" applyFont="1" applyFill="1" applyBorder="1" applyAlignment="1">
      <alignment vertical="top" shrinkToFit="1"/>
    </xf>
    <xf numFmtId="4" fontId="17" fillId="6" borderId="39" xfId="0" applyNumberFormat="1" applyFont="1" applyFill="1" applyBorder="1" applyAlignment="1" applyProtection="1">
      <alignment vertical="top" shrinkToFit="1"/>
      <protection locked="0"/>
    </xf>
    <xf numFmtId="4" fontId="17" fillId="6" borderId="39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V/aT/i7yVuXqabtuKYc6Tcb0XjqoQGpVxRQ14ug/BiFnM6t2a57nrHtQw6Cdpn4tEHVKIKMUufIANgLdJF4aEA==" saltValue="EQjfTnKfBp7+om7GXObPB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22</v>
      </c>
      <c r="C2" s="78"/>
      <c r="D2" s="79" t="s">
        <v>48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3" t="s">
        <v>44</v>
      </c>
      <c r="F3" s="234"/>
      <c r="G3" s="234"/>
      <c r="H3" s="234"/>
      <c r="I3" s="234"/>
      <c r="J3" s="235"/>
    </row>
    <row r="4" spans="1:15" ht="23.25" customHeight="1" x14ac:dyDescent="0.2">
      <c r="A4" s="76">
        <v>4872</v>
      </c>
      <c r="B4" s="82" t="s">
        <v>47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SUMIF(F53:F58,A16,I53:I58)+SUMIF(F53:F58,"PSU",I53:I58)</f>
        <v>0</v>
      </c>
      <c r="J16" s="20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SUMIF(F53:F58,A17,I53:I58)</f>
        <v>0</v>
      </c>
      <c r="J17" s="20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SUMIF(F53:F58,A18,I53:I58)</f>
        <v>0</v>
      </c>
      <c r="J18" s="203"/>
    </row>
    <row r="19" spans="1:10" ht="23.25" customHeight="1" x14ac:dyDescent="0.2">
      <c r="A19" s="143" t="s">
        <v>75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SUMIF(F53:F58,A19,I53:I58)</f>
        <v>0</v>
      </c>
      <c r="J19" s="203"/>
    </row>
    <row r="20" spans="1:10" ht="23.25" customHeight="1" x14ac:dyDescent="0.2">
      <c r="A20" s="143" t="s">
        <v>76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SUMIF(F53:F58,A20,I53:I58)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07">
        <f>A27</f>
        <v>0</v>
      </c>
      <c r="H28" s="207"/>
      <c r="I28" s="20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06">
        <f>ZakladDPHSni+DPHSni+ZakladDPHZakl+DPHZakl+Zaokrouhleni</f>
        <v>0</v>
      </c>
      <c r="H29" s="206"/>
      <c r="I29" s="206"/>
      <c r="J29" s="12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50</v>
      </c>
      <c r="C39" s="192"/>
      <c r="D39" s="192"/>
      <c r="E39" s="192"/>
      <c r="F39" s="100">
        <f>'02 11131_01 Pol'!AE165</f>
        <v>0</v>
      </c>
      <c r="G39" s="101">
        <f>'02 11131_01 Pol'!AF165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193" t="s">
        <v>51</v>
      </c>
      <c r="D40" s="193"/>
      <c r="E40" s="193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193" t="s">
        <v>44</v>
      </c>
      <c r="D41" s="193"/>
      <c r="E41" s="193"/>
      <c r="F41" s="106">
        <f>'02 11131_01 Pol'!AE165</f>
        <v>0</v>
      </c>
      <c r="G41" s="107">
        <f>'02 11131_01 Pol'!AF165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43</v>
      </c>
      <c r="C42" s="192" t="s">
        <v>44</v>
      </c>
      <c r="D42" s="192"/>
      <c r="E42" s="192"/>
      <c r="F42" s="111">
        <f>'02 11131_01 Pol'!AE165</f>
        <v>0</v>
      </c>
      <c r="G42" s="102">
        <f>'02 11131_01 Pol'!AF165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194" t="s">
        <v>52</v>
      </c>
      <c r="C43" s="195"/>
      <c r="D43" s="195"/>
      <c r="E43" s="195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4" t="s">
        <v>60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61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62</v>
      </c>
      <c r="C53" s="190" t="s">
        <v>63</v>
      </c>
      <c r="D53" s="191"/>
      <c r="E53" s="191"/>
      <c r="F53" s="139" t="s">
        <v>24</v>
      </c>
      <c r="G53" s="140"/>
      <c r="H53" s="140"/>
      <c r="I53" s="140">
        <f>'02 11131_01 Pol'!G8</f>
        <v>0</v>
      </c>
      <c r="J53" s="136" t="str">
        <f>IF(I59=0,"",I53/I59*100)</f>
        <v/>
      </c>
    </row>
    <row r="54" spans="1:10" ht="36.75" customHeight="1" x14ac:dyDescent="0.2">
      <c r="A54" s="127"/>
      <c r="B54" s="132" t="s">
        <v>64</v>
      </c>
      <c r="C54" s="190" t="s">
        <v>65</v>
      </c>
      <c r="D54" s="191"/>
      <c r="E54" s="191"/>
      <c r="F54" s="139" t="s">
        <v>25</v>
      </c>
      <c r="G54" s="140"/>
      <c r="H54" s="140"/>
      <c r="I54" s="140">
        <f>'02 11131_01 Pol'!G55</f>
        <v>0</v>
      </c>
      <c r="J54" s="136" t="str">
        <f>IF(I59=0,"",I54/I59*100)</f>
        <v/>
      </c>
    </row>
    <row r="55" spans="1:10" ht="36.75" customHeight="1" x14ac:dyDescent="0.2">
      <c r="A55" s="127"/>
      <c r="B55" s="132" t="s">
        <v>66</v>
      </c>
      <c r="C55" s="190" t="s">
        <v>67</v>
      </c>
      <c r="D55" s="191"/>
      <c r="E55" s="191"/>
      <c r="F55" s="139" t="s">
        <v>25</v>
      </c>
      <c r="G55" s="140"/>
      <c r="H55" s="140"/>
      <c r="I55" s="140">
        <f>'02 11131_01 Pol'!G87</f>
        <v>0</v>
      </c>
      <c r="J55" s="136" t="str">
        <f>IF(I59=0,"",I55/I59*100)</f>
        <v/>
      </c>
    </row>
    <row r="56" spans="1:10" ht="36.75" customHeight="1" x14ac:dyDescent="0.2">
      <c r="A56" s="127"/>
      <c r="B56" s="132" t="s">
        <v>68</v>
      </c>
      <c r="C56" s="190" t="s">
        <v>69</v>
      </c>
      <c r="D56" s="191"/>
      <c r="E56" s="191"/>
      <c r="F56" s="139" t="s">
        <v>25</v>
      </c>
      <c r="G56" s="140"/>
      <c r="H56" s="140"/>
      <c r="I56" s="140">
        <f>'02 11131_01 Pol'!G114</f>
        <v>0</v>
      </c>
      <c r="J56" s="136" t="str">
        <f>IF(I59=0,"",I56/I59*100)</f>
        <v/>
      </c>
    </row>
    <row r="57" spans="1:10" ht="36.75" customHeight="1" x14ac:dyDescent="0.2">
      <c r="A57" s="127"/>
      <c r="B57" s="132" t="s">
        <v>70</v>
      </c>
      <c r="C57" s="190" t="s">
        <v>71</v>
      </c>
      <c r="D57" s="191"/>
      <c r="E57" s="191"/>
      <c r="F57" s="139" t="s">
        <v>25</v>
      </c>
      <c r="G57" s="140"/>
      <c r="H57" s="140"/>
      <c r="I57" s="140">
        <f>'02 11131_01 Pol'!G120</f>
        <v>0</v>
      </c>
      <c r="J57" s="136" t="str">
        <f>IF(I59=0,"",I57/I59*100)</f>
        <v/>
      </c>
    </row>
    <row r="58" spans="1:10" ht="36.75" customHeight="1" x14ac:dyDescent="0.2">
      <c r="A58" s="127"/>
      <c r="B58" s="132" t="s">
        <v>72</v>
      </c>
      <c r="C58" s="190" t="s">
        <v>73</v>
      </c>
      <c r="D58" s="191"/>
      <c r="E58" s="191"/>
      <c r="F58" s="139" t="s">
        <v>74</v>
      </c>
      <c r="G58" s="140"/>
      <c r="H58" s="140"/>
      <c r="I58" s="140">
        <f>'02 11131_01 Pol'!G149</f>
        <v>0</v>
      </c>
      <c r="J58" s="136" t="str">
        <f>IF(I59=0,"",I58/I59*100)</f>
        <v/>
      </c>
    </row>
    <row r="59" spans="1:10" ht="25.5" customHeight="1" x14ac:dyDescent="0.2">
      <c r="A59" s="128"/>
      <c r="B59" s="133" t="s">
        <v>1</v>
      </c>
      <c r="C59" s="134"/>
      <c r="D59" s="135"/>
      <c r="E59" s="135"/>
      <c r="F59" s="141"/>
      <c r="G59" s="142"/>
      <c r="H59" s="142"/>
      <c r="I59" s="142">
        <f>SUM(I53:I58)</f>
        <v>0</v>
      </c>
      <c r="J59" s="137">
        <f>SUM(J53:J58)</f>
        <v>0</v>
      </c>
    </row>
    <row r="60" spans="1:10" x14ac:dyDescent="0.2">
      <c r="F60" s="87"/>
      <c r="G60" s="87"/>
      <c r="H60" s="87"/>
      <c r="I60" s="87"/>
      <c r="J60" s="138"/>
    </row>
    <row r="61" spans="1:10" x14ac:dyDescent="0.2">
      <c r="F61" s="87"/>
      <c r="G61" s="87"/>
      <c r="H61" s="87"/>
      <c r="I61" s="87"/>
      <c r="J61" s="138"/>
    </row>
    <row r="62" spans="1:10" x14ac:dyDescent="0.2">
      <c r="F62" s="87"/>
      <c r="G62" s="87"/>
      <c r="H62" s="87"/>
      <c r="I62" s="87"/>
      <c r="J62" s="138"/>
    </row>
  </sheetData>
  <sheetProtection algorithmName="SHA-512" hashValue="BrD8irLt9VDFgaW/kzzD5vmjuDucXgvu/HABbav3eYTYYfSBHbaZNRNSoBBOH52NSWu3Lm+aXLhDG2FUOMA2hQ==" saltValue="WK2VSfg3JnNdMXFHDPorp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ipzNm9cvqXxu84I5BS4YoNE9hn1ncIflS7Hbw6/O/k9h1hi0k5x8EvvAUqO8Di2dTm/qF+lk6pfzdLmmq3XLnw==" saltValue="Zlr9O/hoy4uHNsrg7K+JP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C256-C1B2-4497-87ED-D2C76C88B55B}">
  <sheetPr>
    <outlinePr summaryBelow="0"/>
  </sheetPr>
  <dimension ref="A1:BH5000"/>
  <sheetViews>
    <sheetView tabSelected="1" workbookViewId="0">
      <pane ySplit="7" topLeftCell="A29" activePane="bottomLeft" state="frozen"/>
      <selection pane="bottomLeft" activeCell="C57" sqref="C57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77</v>
      </c>
      <c r="B1" s="255"/>
      <c r="C1" s="255"/>
      <c r="D1" s="255"/>
      <c r="E1" s="255"/>
      <c r="F1" s="255"/>
      <c r="G1" s="255"/>
      <c r="AG1" t="s">
        <v>78</v>
      </c>
    </row>
    <row r="2" spans="1:60" ht="24.95" customHeight="1" x14ac:dyDescent="0.2">
      <c r="A2" s="50" t="s">
        <v>7</v>
      </c>
      <c r="B2" s="49" t="s">
        <v>48</v>
      </c>
      <c r="C2" s="256" t="s">
        <v>49</v>
      </c>
      <c r="D2" s="257"/>
      <c r="E2" s="257"/>
      <c r="F2" s="257"/>
      <c r="G2" s="258"/>
      <c r="AG2" t="s">
        <v>79</v>
      </c>
    </row>
    <row r="3" spans="1:60" ht="24.95" customHeight="1" x14ac:dyDescent="0.2">
      <c r="A3" s="50" t="s">
        <v>8</v>
      </c>
      <c r="B3" s="49" t="s">
        <v>45</v>
      </c>
      <c r="C3" s="256" t="s">
        <v>44</v>
      </c>
      <c r="D3" s="257"/>
      <c r="E3" s="257"/>
      <c r="F3" s="257"/>
      <c r="G3" s="258"/>
      <c r="AC3" s="125" t="s">
        <v>79</v>
      </c>
      <c r="AG3" t="s">
        <v>80</v>
      </c>
    </row>
    <row r="4" spans="1:60" ht="24.95" customHeight="1" x14ac:dyDescent="0.2">
      <c r="A4" s="144" t="s">
        <v>9</v>
      </c>
      <c r="B4" s="145" t="s">
        <v>43</v>
      </c>
      <c r="C4" s="259" t="s">
        <v>44</v>
      </c>
      <c r="D4" s="260"/>
      <c r="E4" s="260"/>
      <c r="F4" s="260"/>
      <c r="G4" s="261"/>
      <c r="AG4" t="s">
        <v>81</v>
      </c>
    </row>
    <row r="5" spans="1:60" x14ac:dyDescent="0.2">
      <c r="D5" s="10"/>
    </row>
    <row r="6" spans="1:60" ht="38.25" x14ac:dyDescent="0.2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29</v>
      </c>
      <c r="H6" s="150" t="s">
        <v>30</v>
      </c>
      <c r="I6" s="150" t="s">
        <v>88</v>
      </c>
      <c r="J6" s="150" t="s">
        <v>31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  <c r="X6" s="150" t="s">
        <v>102</v>
      </c>
      <c r="Y6" s="150" t="s">
        <v>103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7" t="s">
        <v>104</v>
      </c>
      <c r="B8" s="168" t="s">
        <v>62</v>
      </c>
      <c r="C8" s="182" t="s">
        <v>63</v>
      </c>
      <c r="D8" s="169"/>
      <c r="E8" s="170"/>
      <c r="F8" s="171"/>
      <c r="G8" s="171">
        <f>SUMIF(AG9:AG54,"&lt;&gt;NOR",G9:G54)</f>
        <v>0</v>
      </c>
      <c r="H8" s="171"/>
      <c r="I8" s="171">
        <f>SUM(I9:I54)</f>
        <v>0</v>
      </c>
      <c r="J8" s="171"/>
      <c r="K8" s="171">
        <f>SUM(K9:K54)</f>
        <v>0</v>
      </c>
      <c r="L8" s="171"/>
      <c r="M8" s="171">
        <f>SUM(M9:M54)</f>
        <v>0</v>
      </c>
      <c r="N8" s="170"/>
      <c r="O8" s="170">
        <f>SUM(O9:O54)</f>
        <v>0</v>
      </c>
      <c r="P8" s="170"/>
      <c r="Q8" s="170">
        <f>SUM(Q9:Q54)</f>
        <v>177.41</v>
      </c>
      <c r="R8" s="171"/>
      <c r="S8" s="171"/>
      <c r="T8" s="172"/>
      <c r="U8" s="166"/>
      <c r="V8" s="166">
        <f>SUM(V9:V54)</f>
        <v>564.89</v>
      </c>
      <c r="W8" s="166"/>
      <c r="X8" s="166"/>
      <c r="Y8" s="166"/>
      <c r="AG8" t="s">
        <v>105</v>
      </c>
    </row>
    <row r="9" spans="1:60" ht="22.5" outlineLevel="1" x14ac:dyDescent="0.2">
      <c r="A9" s="174">
        <v>1</v>
      </c>
      <c r="B9" s="175" t="s">
        <v>106</v>
      </c>
      <c r="C9" s="183" t="s">
        <v>107</v>
      </c>
      <c r="D9" s="176" t="s">
        <v>108</v>
      </c>
      <c r="E9" s="177">
        <v>106.523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1.4</v>
      </c>
      <c r="Q9" s="177">
        <f>ROUND(E9*P9,2)</f>
        <v>149.13</v>
      </c>
      <c r="R9" s="179" t="s">
        <v>109</v>
      </c>
      <c r="S9" s="179" t="s">
        <v>110</v>
      </c>
      <c r="T9" s="180" t="s">
        <v>111</v>
      </c>
      <c r="U9" s="161">
        <v>1.2569999999999999</v>
      </c>
      <c r="V9" s="161">
        <f>ROUND(E9*U9,2)</f>
        <v>133.9</v>
      </c>
      <c r="W9" s="161"/>
      <c r="X9" s="161" t="s">
        <v>112</v>
      </c>
      <c r="Y9" s="161" t="s">
        <v>113</v>
      </c>
      <c r="Z9" s="151"/>
      <c r="AA9" s="151"/>
      <c r="AB9" s="151"/>
      <c r="AC9" s="151"/>
      <c r="AD9" s="151"/>
      <c r="AE9" s="151"/>
      <c r="AF9" s="151"/>
      <c r="AG9" s="151" t="s">
        <v>114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184" t="s">
        <v>115</v>
      </c>
      <c r="D10" s="162"/>
      <c r="E10" s="163">
        <v>106.523</v>
      </c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116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247"/>
      <c r="D11" s="248"/>
      <c r="E11" s="248"/>
      <c r="F11" s="248"/>
      <c r="G11" s="248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117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4">
        <v>2</v>
      </c>
      <c r="B12" s="175" t="s">
        <v>118</v>
      </c>
      <c r="C12" s="183" t="s">
        <v>119</v>
      </c>
      <c r="D12" s="176" t="s">
        <v>120</v>
      </c>
      <c r="E12" s="177">
        <v>1171.7529999999999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4.8700000000000002E-3</v>
      </c>
      <c r="Q12" s="177">
        <f>ROUND(E12*P12,2)</f>
        <v>5.71</v>
      </c>
      <c r="R12" s="179" t="s">
        <v>121</v>
      </c>
      <c r="S12" s="179" t="s">
        <v>110</v>
      </c>
      <c r="T12" s="180" t="s">
        <v>111</v>
      </c>
      <c r="U12" s="161">
        <v>4.1000000000000002E-2</v>
      </c>
      <c r="V12" s="161">
        <f>ROUND(E12*U12,2)</f>
        <v>48.04</v>
      </c>
      <c r="W12" s="161"/>
      <c r="X12" s="161" t="s">
        <v>112</v>
      </c>
      <c r="Y12" s="161" t="s">
        <v>113</v>
      </c>
      <c r="Z12" s="151"/>
      <c r="AA12" s="151"/>
      <c r="AB12" s="151"/>
      <c r="AC12" s="151"/>
      <c r="AD12" s="151"/>
      <c r="AE12" s="151"/>
      <c r="AF12" s="151"/>
      <c r="AG12" s="151" t="s">
        <v>114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49"/>
      <c r="D13" s="250"/>
      <c r="E13" s="250"/>
      <c r="F13" s="250"/>
      <c r="G13" s="250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117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4">
        <v>3</v>
      </c>
      <c r="B14" s="175" t="s">
        <v>122</v>
      </c>
      <c r="C14" s="183" t="s">
        <v>123</v>
      </c>
      <c r="D14" s="176" t="s">
        <v>120</v>
      </c>
      <c r="E14" s="177">
        <v>3515.259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7">
        <v>0</v>
      </c>
      <c r="O14" s="177">
        <f>ROUND(E14*N14,2)</f>
        <v>0</v>
      </c>
      <c r="P14" s="177">
        <v>1.4300000000000001E-3</v>
      </c>
      <c r="Q14" s="177">
        <f>ROUND(E14*P14,2)</f>
        <v>5.03</v>
      </c>
      <c r="R14" s="179" t="s">
        <v>121</v>
      </c>
      <c r="S14" s="179" t="s">
        <v>110</v>
      </c>
      <c r="T14" s="180" t="s">
        <v>111</v>
      </c>
      <c r="U14" s="161">
        <v>3.5000000000000003E-2</v>
      </c>
      <c r="V14" s="161">
        <f>ROUND(E14*U14,2)</f>
        <v>123.03</v>
      </c>
      <c r="W14" s="161"/>
      <c r="X14" s="161" t="s">
        <v>112</v>
      </c>
      <c r="Y14" s="161" t="s">
        <v>113</v>
      </c>
      <c r="Z14" s="151"/>
      <c r="AA14" s="151"/>
      <c r="AB14" s="151"/>
      <c r="AC14" s="151"/>
      <c r="AD14" s="151"/>
      <c r="AE14" s="151"/>
      <c r="AF14" s="151"/>
      <c r="AG14" s="151" t="s">
        <v>114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">
      <c r="A15" s="158"/>
      <c r="B15" s="159"/>
      <c r="C15" s="184" t="s">
        <v>124</v>
      </c>
      <c r="D15" s="162"/>
      <c r="E15" s="163">
        <v>3515.259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116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47"/>
      <c r="D16" s="248"/>
      <c r="E16" s="248"/>
      <c r="F16" s="248"/>
      <c r="G16" s="248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117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4">
        <v>4</v>
      </c>
      <c r="B17" s="175" t="s">
        <v>125</v>
      </c>
      <c r="C17" s="183" t="s">
        <v>126</v>
      </c>
      <c r="D17" s="176" t="s">
        <v>120</v>
      </c>
      <c r="E17" s="177">
        <v>1171.7529999999999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7">
        <v>0</v>
      </c>
      <c r="O17" s="177">
        <f>ROUND(E17*N17,2)</f>
        <v>0</v>
      </c>
      <c r="P17" s="177">
        <v>6.0000000000000001E-3</v>
      </c>
      <c r="Q17" s="177">
        <f>ROUND(E17*P17,2)</f>
        <v>7.03</v>
      </c>
      <c r="R17" s="179" t="s">
        <v>121</v>
      </c>
      <c r="S17" s="179" t="s">
        <v>110</v>
      </c>
      <c r="T17" s="180" t="s">
        <v>111</v>
      </c>
      <c r="U17" s="161">
        <v>5.1999999999999998E-2</v>
      </c>
      <c r="V17" s="161">
        <f>ROUND(E17*U17,2)</f>
        <v>60.93</v>
      </c>
      <c r="W17" s="161"/>
      <c r="X17" s="161" t="s">
        <v>112</v>
      </c>
      <c r="Y17" s="161" t="s">
        <v>113</v>
      </c>
      <c r="Z17" s="151"/>
      <c r="AA17" s="151"/>
      <c r="AB17" s="151"/>
      <c r="AC17" s="151"/>
      <c r="AD17" s="151"/>
      <c r="AE17" s="151"/>
      <c r="AF17" s="151"/>
      <c r="AG17" s="151" t="s">
        <v>114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184" t="s">
        <v>127</v>
      </c>
      <c r="D18" s="162"/>
      <c r="E18" s="163">
        <v>1171.7529999999999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116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247"/>
      <c r="D19" s="248"/>
      <c r="E19" s="248"/>
      <c r="F19" s="248"/>
      <c r="G19" s="248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117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74">
        <v>5</v>
      </c>
      <c r="B20" s="175" t="s">
        <v>128</v>
      </c>
      <c r="C20" s="183" t="s">
        <v>129</v>
      </c>
      <c r="D20" s="176" t="s">
        <v>120</v>
      </c>
      <c r="E20" s="177">
        <v>1065.23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0</v>
      </c>
      <c r="O20" s="177">
        <f>ROUND(E20*N20,2)</f>
        <v>0</v>
      </c>
      <c r="P20" s="177">
        <v>2.16E-3</v>
      </c>
      <c r="Q20" s="177">
        <f>ROUND(E20*P20,2)</f>
        <v>2.2999999999999998</v>
      </c>
      <c r="R20" s="179" t="s">
        <v>130</v>
      </c>
      <c r="S20" s="179" t="s">
        <v>110</v>
      </c>
      <c r="T20" s="180" t="s">
        <v>111</v>
      </c>
      <c r="U20" s="161">
        <v>4.8000000000000001E-2</v>
      </c>
      <c r="V20" s="161">
        <f>ROUND(E20*U20,2)</f>
        <v>51.13</v>
      </c>
      <c r="W20" s="161"/>
      <c r="X20" s="161" t="s">
        <v>112</v>
      </c>
      <c r="Y20" s="161" t="s">
        <v>113</v>
      </c>
      <c r="Z20" s="151"/>
      <c r="AA20" s="151"/>
      <c r="AB20" s="151"/>
      <c r="AC20" s="151"/>
      <c r="AD20" s="151"/>
      <c r="AE20" s="151"/>
      <c r="AF20" s="151"/>
      <c r="AG20" s="151" t="s">
        <v>114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249"/>
      <c r="D21" s="250"/>
      <c r="E21" s="250"/>
      <c r="F21" s="250"/>
      <c r="G21" s="250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117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33.75" outlineLevel="1" x14ac:dyDescent="0.2">
      <c r="A22" s="174">
        <v>6</v>
      </c>
      <c r="B22" s="175" t="s">
        <v>131</v>
      </c>
      <c r="C22" s="183" t="s">
        <v>132</v>
      </c>
      <c r="D22" s="176" t="s">
        <v>120</v>
      </c>
      <c r="E22" s="177">
        <v>1065.23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7">
        <v>0</v>
      </c>
      <c r="O22" s="177">
        <f>ROUND(E22*N22,2)</f>
        <v>0</v>
      </c>
      <c r="P22" s="177">
        <v>5.1599999999999997E-3</v>
      </c>
      <c r="Q22" s="177">
        <f>ROUND(E22*P22,2)</f>
        <v>5.5</v>
      </c>
      <c r="R22" s="179" t="s">
        <v>130</v>
      </c>
      <c r="S22" s="179" t="s">
        <v>110</v>
      </c>
      <c r="T22" s="180" t="s">
        <v>111</v>
      </c>
      <c r="U22" s="161">
        <v>7.8E-2</v>
      </c>
      <c r="V22" s="161">
        <f>ROUND(E22*U22,2)</f>
        <v>83.09</v>
      </c>
      <c r="W22" s="161"/>
      <c r="X22" s="161" t="s">
        <v>112</v>
      </c>
      <c r="Y22" s="161" t="s">
        <v>113</v>
      </c>
      <c r="Z22" s="151"/>
      <c r="AA22" s="151"/>
      <c r="AB22" s="151"/>
      <c r="AC22" s="151"/>
      <c r="AD22" s="151"/>
      <c r="AE22" s="151"/>
      <c r="AF22" s="151"/>
      <c r="AG22" s="151" t="s">
        <v>114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249"/>
      <c r="D23" s="250"/>
      <c r="E23" s="250"/>
      <c r="F23" s="250"/>
      <c r="G23" s="250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117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4">
        <v>7</v>
      </c>
      <c r="B24" s="175" t="s">
        <v>133</v>
      </c>
      <c r="C24" s="183" t="s">
        <v>134</v>
      </c>
      <c r="D24" s="176" t="s">
        <v>135</v>
      </c>
      <c r="E24" s="177">
        <v>12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0</v>
      </c>
      <c r="O24" s="177">
        <f>ROUND(E24*N24,2)</f>
        <v>0</v>
      </c>
      <c r="P24" s="177">
        <v>1.7049999999999999E-2</v>
      </c>
      <c r="Q24" s="177">
        <f>ROUND(E24*P24,2)</f>
        <v>0.2</v>
      </c>
      <c r="R24" s="179" t="s">
        <v>136</v>
      </c>
      <c r="S24" s="179" t="s">
        <v>110</v>
      </c>
      <c r="T24" s="180" t="s">
        <v>111</v>
      </c>
      <c r="U24" s="161">
        <v>0.41399999999999998</v>
      </c>
      <c r="V24" s="161">
        <f>ROUND(E24*U24,2)</f>
        <v>4.97</v>
      </c>
      <c r="W24" s="161"/>
      <c r="X24" s="161" t="s">
        <v>112</v>
      </c>
      <c r="Y24" s="161" t="s">
        <v>113</v>
      </c>
      <c r="Z24" s="151"/>
      <c r="AA24" s="151"/>
      <c r="AB24" s="151"/>
      <c r="AC24" s="151"/>
      <c r="AD24" s="151"/>
      <c r="AE24" s="151"/>
      <c r="AF24" s="151"/>
      <c r="AG24" s="151" t="s">
        <v>114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">
      <c r="A25" s="158"/>
      <c r="B25" s="159"/>
      <c r="C25" s="249"/>
      <c r="D25" s="250"/>
      <c r="E25" s="250"/>
      <c r="F25" s="250"/>
      <c r="G25" s="250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117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4">
        <v>8</v>
      </c>
      <c r="B26" s="175" t="s">
        <v>137</v>
      </c>
      <c r="C26" s="183" t="s">
        <v>138</v>
      </c>
      <c r="D26" s="176" t="s">
        <v>120</v>
      </c>
      <c r="E26" s="177">
        <v>200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7.5100000000000002E-3</v>
      </c>
      <c r="Q26" s="177">
        <f>ROUND(E26*P26,2)</f>
        <v>1.5</v>
      </c>
      <c r="R26" s="179" t="s">
        <v>139</v>
      </c>
      <c r="S26" s="179" t="s">
        <v>110</v>
      </c>
      <c r="T26" s="180" t="s">
        <v>111</v>
      </c>
      <c r="U26" s="161">
        <v>0.1265</v>
      </c>
      <c r="V26" s="161">
        <f>ROUND(E26*U26,2)</f>
        <v>25.3</v>
      </c>
      <c r="W26" s="161"/>
      <c r="X26" s="161" t="s">
        <v>112</v>
      </c>
      <c r="Y26" s="161" t="s">
        <v>113</v>
      </c>
      <c r="Z26" s="151"/>
      <c r="AA26" s="151"/>
      <c r="AB26" s="151"/>
      <c r="AC26" s="151"/>
      <c r="AD26" s="151"/>
      <c r="AE26" s="151"/>
      <c r="AF26" s="151"/>
      <c r="AG26" s="151" t="s">
        <v>114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249"/>
      <c r="D27" s="250"/>
      <c r="E27" s="250"/>
      <c r="F27" s="250"/>
      <c r="G27" s="250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4">
        <v>9</v>
      </c>
      <c r="B28" s="175" t="s">
        <v>140</v>
      </c>
      <c r="C28" s="183" t="s">
        <v>141</v>
      </c>
      <c r="D28" s="176" t="s">
        <v>142</v>
      </c>
      <c r="E28" s="177">
        <v>300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7">
        <v>0</v>
      </c>
      <c r="O28" s="177">
        <f>ROUND(E28*N28,2)</f>
        <v>0</v>
      </c>
      <c r="P28" s="177">
        <v>3.3700000000000002E-3</v>
      </c>
      <c r="Q28" s="177">
        <f>ROUND(E28*P28,2)</f>
        <v>1.01</v>
      </c>
      <c r="R28" s="179"/>
      <c r="S28" s="179" t="s">
        <v>143</v>
      </c>
      <c r="T28" s="180" t="s">
        <v>111</v>
      </c>
      <c r="U28" s="161">
        <v>0.115</v>
      </c>
      <c r="V28" s="161">
        <f>ROUND(E28*U28,2)</f>
        <v>34.5</v>
      </c>
      <c r="W28" s="161"/>
      <c r="X28" s="161" t="s">
        <v>112</v>
      </c>
      <c r="Y28" s="161" t="s">
        <v>113</v>
      </c>
      <c r="Z28" s="151"/>
      <c r="AA28" s="151"/>
      <c r="AB28" s="151"/>
      <c r="AC28" s="151"/>
      <c r="AD28" s="151"/>
      <c r="AE28" s="151"/>
      <c r="AF28" s="151"/>
      <c r="AG28" s="151" t="s">
        <v>114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2" x14ac:dyDescent="0.2">
      <c r="A29" s="158"/>
      <c r="B29" s="159"/>
      <c r="C29" s="184" t="s">
        <v>144</v>
      </c>
      <c r="D29" s="162"/>
      <c r="E29" s="163">
        <v>300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116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47"/>
      <c r="D30" s="248"/>
      <c r="E30" s="248"/>
      <c r="F30" s="248"/>
      <c r="G30" s="248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262">
        <v>10</v>
      </c>
      <c r="B31" s="263" t="s">
        <v>145</v>
      </c>
      <c r="C31" s="264" t="s">
        <v>275</v>
      </c>
      <c r="D31" s="265" t="s">
        <v>276</v>
      </c>
      <c r="E31" s="266">
        <v>45</v>
      </c>
      <c r="F31" s="267"/>
      <c r="G31" s="268">
        <f>ROUND(E31*F31,2)</f>
        <v>0</v>
      </c>
      <c r="H31" s="267"/>
      <c r="I31" s="268">
        <f>ROUND(E31*H31,2)</f>
        <v>0</v>
      </c>
      <c r="J31" s="267"/>
      <c r="K31" s="268">
        <f>ROUND(E31*J31,2)</f>
        <v>0</v>
      </c>
      <c r="L31" s="268">
        <v>21</v>
      </c>
      <c r="M31" s="268">
        <f>G31*(1+L31/100)</f>
        <v>0</v>
      </c>
      <c r="N31" s="266">
        <v>0</v>
      </c>
      <c r="O31" s="266">
        <f>ROUND(E31*N31,2)</f>
        <v>0</v>
      </c>
      <c r="P31" s="266">
        <v>0</v>
      </c>
      <c r="Q31" s="266">
        <f>ROUND(E31*P31,2)</f>
        <v>0</v>
      </c>
      <c r="R31" s="268"/>
      <c r="S31" s="268" t="s">
        <v>143</v>
      </c>
      <c r="T31" s="180" t="s">
        <v>146</v>
      </c>
      <c r="U31" s="161">
        <v>0</v>
      </c>
      <c r="V31" s="161">
        <f>ROUND(E31*U31,2)</f>
        <v>0</v>
      </c>
      <c r="W31" s="161"/>
      <c r="X31" s="161" t="s">
        <v>112</v>
      </c>
      <c r="Y31" s="161" t="s">
        <v>113</v>
      </c>
      <c r="Z31" s="151"/>
      <c r="AA31" s="151"/>
      <c r="AB31" s="151"/>
      <c r="AC31" s="151"/>
      <c r="AD31" s="151"/>
      <c r="AE31" s="151"/>
      <c r="AF31" s="151"/>
      <c r="AG31" s="151" t="s">
        <v>114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249"/>
      <c r="D32" s="250"/>
      <c r="E32" s="250"/>
      <c r="F32" s="250"/>
      <c r="G32" s="250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117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4">
        <v>11</v>
      </c>
      <c r="B33" s="175" t="s">
        <v>147</v>
      </c>
      <c r="C33" s="183" t="s">
        <v>148</v>
      </c>
      <c r="D33" s="176" t="s">
        <v>149</v>
      </c>
      <c r="E33" s="177">
        <v>1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9"/>
      <c r="S33" s="179" t="s">
        <v>143</v>
      </c>
      <c r="T33" s="180" t="s">
        <v>146</v>
      </c>
      <c r="U33" s="161">
        <v>0</v>
      </c>
      <c r="V33" s="161">
        <f>ROUND(E33*U33,2)</f>
        <v>0</v>
      </c>
      <c r="W33" s="161"/>
      <c r="X33" s="161" t="s">
        <v>112</v>
      </c>
      <c r="Y33" s="161" t="s">
        <v>113</v>
      </c>
      <c r="Z33" s="151"/>
      <c r="AA33" s="151"/>
      <c r="AB33" s="151"/>
      <c r="AC33" s="151"/>
      <c r="AD33" s="151"/>
      <c r="AE33" s="151"/>
      <c r="AF33" s="151"/>
      <c r="AG33" s="151" t="s">
        <v>114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249"/>
      <c r="D34" s="250"/>
      <c r="E34" s="250"/>
      <c r="F34" s="250"/>
      <c r="G34" s="250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117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4">
        <v>12</v>
      </c>
      <c r="B35" s="175" t="s">
        <v>150</v>
      </c>
      <c r="C35" s="183" t="s">
        <v>151</v>
      </c>
      <c r="D35" s="176" t="s">
        <v>149</v>
      </c>
      <c r="E35" s="177">
        <v>6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9"/>
      <c r="S35" s="179" t="s">
        <v>143</v>
      </c>
      <c r="T35" s="180" t="s">
        <v>146</v>
      </c>
      <c r="U35" s="161">
        <v>0</v>
      </c>
      <c r="V35" s="161">
        <f>ROUND(E35*U35,2)</f>
        <v>0</v>
      </c>
      <c r="W35" s="161"/>
      <c r="X35" s="161" t="s">
        <v>112</v>
      </c>
      <c r="Y35" s="161" t="s">
        <v>113</v>
      </c>
      <c r="Z35" s="151"/>
      <c r="AA35" s="151"/>
      <c r="AB35" s="151"/>
      <c r="AC35" s="151"/>
      <c r="AD35" s="151"/>
      <c r="AE35" s="151"/>
      <c r="AF35" s="151"/>
      <c r="AG35" s="151" t="s">
        <v>114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249"/>
      <c r="D36" s="250"/>
      <c r="E36" s="250"/>
      <c r="F36" s="250"/>
      <c r="G36" s="250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117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4">
        <v>13</v>
      </c>
      <c r="B37" s="175" t="s">
        <v>152</v>
      </c>
      <c r="C37" s="183" t="s">
        <v>153</v>
      </c>
      <c r="D37" s="176" t="s">
        <v>149</v>
      </c>
      <c r="E37" s="177">
        <v>3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9"/>
      <c r="S37" s="179" t="s">
        <v>143</v>
      </c>
      <c r="T37" s="180" t="s">
        <v>146</v>
      </c>
      <c r="U37" s="161">
        <v>0</v>
      </c>
      <c r="V37" s="161">
        <f>ROUND(E37*U37,2)</f>
        <v>0</v>
      </c>
      <c r="W37" s="161"/>
      <c r="X37" s="161" t="s">
        <v>112</v>
      </c>
      <c r="Y37" s="161" t="s">
        <v>113</v>
      </c>
      <c r="Z37" s="151"/>
      <c r="AA37" s="151"/>
      <c r="AB37" s="151"/>
      <c r="AC37" s="151"/>
      <c r="AD37" s="151"/>
      <c r="AE37" s="151"/>
      <c r="AF37" s="151"/>
      <c r="AG37" s="151" t="s">
        <v>114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2" x14ac:dyDescent="0.2">
      <c r="A38" s="158"/>
      <c r="B38" s="159"/>
      <c r="C38" s="249"/>
      <c r="D38" s="250"/>
      <c r="E38" s="250"/>
      <c r="F38" s="250"/>
      <c r="G38" s="250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117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74">
        <v>14</v>
      </c>
      <c r="B39" s="175" t="s">
        <v>154</v>
      </c>
      <c r="C39" s="183" t="s">
        <v>155</v>
      </c>
      <c r="D39" s="176" t="s">
        <v>149</v>
      </c>
      <c r="E39" s="177">
        <v>1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9"/>
      <c r="S39" s="179" t="s">
        <v>143</v>
      </c>
      <c r="T39" s="180" t="s">
        <v>146</v>
      </c>
      <c r="U39" s="161">
        <v>0</v>
      </c>
      <c r="V39" s="161">
        <f>ROUND(E39*U39,2)</f>
        <v>0</v>
      </c>
      <c r="W39" s="161"/>
      <c r="X39" s="161" t="s">
        <v>112</v>
      </c>
      <c r="Y39" s="161" t="s">
        <v>113</v>
      </c>
      <c r="Z39" s="151"/>
      <c r="AA39" s="151"/>
      <c r="AB39" s="151"/>
      <c r="AC39" s="151"/>
      <c r="AD39" s="151"/>
      <c r="AE39" s="151"/>
      <c r="AF39" s="151"/>
      <c r="AG39" s="151" t="s">
        <v>114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2" x14ac:dyDescent="0.2">
      <c r="A40" s="158"/>
      <c r="B40" s="159"/>
      <c r="C40" s="249"/>
      <c r="D40" s="250"/>
      <c r="E40" s="250"/>
      <c r="F40" s="250"/>
      <c r="G40" s="250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117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4">
        <v>15</v>
      </c>
      <c r="B41" s="175" t="s">
        <v>156</v>
      </c>
      <c r="C41" s="183" t="s">
        <v>157</v>
      </c>
      <c r="D41" s="176" t="s">
        <v>149</v>
      </c>
      <c r="E41" s="177">
        <v>4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9"/>
      <c r="S41" s="179" t="s">
        <v>143</v>
      </c>
      <c r="T41" s="180" t="s">
        <v>146</v>
      </c>
      <c r="U41" s="161">
        <v>0</v>
      </c>
      <c r="V41" s="161">
        <f>ROUND(E41*U41,2)</f>
        <v>0</v>
      </c>
      <c r="W41" s="161"/>
      <c r="X41" s="161" t="s">
        <v>112</v>
      </c>
      <c r="Y41" s="161" t="s">
        <v>113</v>
      </c>
      <c r="Z41" s="151"/>
      <c r="AA41" s="151"/>
      <c r="AB41" s="151"/>
      <c r="AC41" s="151"/>
      <c r="AD41" s="151"/>
      <c r="AE41" s="151"/>
      <c r="AF41" s="151"/>
      <c r="AG41" s="151" t="s">
        <v>114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2" x14ac:dyDescent="0.2">
      <c r="A42" s="158"/>
      <c r="B42" s="159"/>
      <c r="C42" s="249"/>
      <c r="D42" s="250"/>
      <c r="E42" s="250"/>
      <c r="F42" s="250"/>
      <c r="G42" s="250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117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4">
        <v>16</v>
      </c>
      <c r="B43" s="175" t="s">
        <v>158</v>
      </c>
      <c r="C43" s="183" t="s">
        <v>159</v>
      </c>
      <c r="D43" s="176" t="s">
        <v>149</v>
      </c>
      <c r="E43" s="177">
        <v>2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9"/>
      <c r="S43" s="179" t="s">
        <v>143</v>
      </c>
      <c r="T43" s="180" t="s">
        <v>146</v>
      </c>
      <c r="U43" s="161">
        <v>0</v>
      </c>
      <c r="V43" s="161">
        <f>ROUND(E43*U43,2)</f>
        <v>0</v>
      </c>
      <c r="W43" s="161"/>
      <c r="X43" s="161" t="s">
        <v>112</v>
      </c>
      <c r="Y43" s="161" t="s">
        <v>113</v>
      </c>
      <c r="Z43" s="151"/>
      <c r="AA43" s="151"/>
      <c r="AB43" s="151"/>
      <c r="AC43" s="151"/>
      <c r="AD43" s="151"/>
      <c r="AE43" s="151"/>
      <c r="AF43" s="151"/>
      <c r="AG43" s="151" t="s">
        <v>114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2" x14ac:dyDescent="0.2">
      <c r="A44" s="158"/>
      <c r="B44" s="159"/>
      <c r="C44" s="249"/>
      <c r="D44" s="250"/>
      <c r="E44" s="250"/>
      <c r="F44" s="250"/>
      <c r="G44" s="250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117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4">
        <v>17</v>
      </c>
      <c r="B45" s="175" t="s">
        <v>160</v>
      </c>
      <c r="C45" s="183" t="s">
        <v>161</v>
      </c>
      <c r="D45" s="176" t="s">
        <v>149</v>
      </c>
      <c r="E45" s="177">
        <v>2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9"/>
      <c r="S45" s="179" t="s">
        <v>143</v>
      </c>
      <c r="T45" s="180" t="s">
        <v>146</v>
      </c>
      <c r="U45" s="161">
        <v>0</v>
      </c>
      <c r="V45" s="161">
        <f>ROUND(E45*U45,2)</f>
        <v>0</v>
      </c>
      <c r="W45" s="161"/>
      <c r="X45" s="161" t="s">
        <v>112</v>
      </c>
      <c r="Y45" s="161" t="s">
        <v>113</v>
      </c>
      <c r="Z45" s="151"/>
      <c r="AA45" s="151"/>
      <c r="AB45" s="151"/>
      <c r="AC45" s="151"/>
      <c r="AD45" s="151"/>
      <c r="AE45" s="151"/>
      <c r="AF45" s="151"/>
      <c r="AG45" s="151" t="s">
        <v>114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249"/>
      <c r="D46" s="250"/>
      <c r="E46" s="250"/>
      <c r="F46" s="250"/>
      <c r="G46" s="250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117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4">
        <v>18</v>
      </c>
      <c r="B47" s="175" t="s">
        <v>162</v>
      </c>
      <c r="C47" s="183" t="s">
        <v>163</v>
      </c>
      <c r="D47" s="176" t="s">
        <v>149</v>
      </c>
      <c r="E47" s="177">
        <v>1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79"/>
      <c r="S47" s="179" t="s">
        <v>143</v>
      </c>
      <c r="T47" s="180" t="s">
        <v>146</v>
      </c>
      <c r="U47" s="161">
        <v>0</v>
      </c>
      <c r="V47" s="161">
        <f>ROUND(E47*U47,2)</f>
        <v>0</v>
      </c>
      <c r="W47" s="161"/>
      <c r="X47" s="161" t="s">
        <v>112</v>
      </c>
      <c r="Y47" s="161" t="s">
        <v>113</v>
      </c>
      <c r="Z47" s="151"/>
      <c r="AA47" s="151"/>
      <c r="AB47" s="151"/>
      <c r="AC47" s="151"/>
      <c r="AD47" s="151"/>
      <c r="AE47" s="151"/>
      <c r="AF47" s="151"/>
      <c r="AG47" s="151" t="s">
        <v>114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2" x14ac:dyDescent="0.2">
      <c r="A48" s="158"/>
      <c r="B48" s="159"/>
      <c r="C48" s="249"/>
      <c r="D48" s="250"/>
      <c r="E48" s="250"/>
      <c r="F48" s="250"/>
      <c r="G48" s="250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117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74">
        <v>19</v>
      </c>
      <c r="B49" s="175" t="s">
        <v>164</v>
      </c>
      <c r="C49" s="183" t="s">
        <v>165</v>
      </c>
      <c r="D49" s="176" t="s">
        <v>149</v>
      </c>
      <c r="E49" s="177">
        <v>73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7">
        <v>0</v>
      </c>
      <c r="O49" s="177">
        <f>ROUND(E49*N49,2)</f>
        <v>0</v>
      </c>
      <c r="P49" s="177">
        <v>0</v>
      </c>
      <c r="Q49" s="177">
        <f>ROUND(E49*P49,2)</f>
        <v>0</v>
      </c>
      <c r="R49" s="179"/>
      <c r="S49" s="179" t="s">
        <v>143</v>
      </c>
      <c r="T49" s="180" t="s">
        <v>146</v>
      </c>
      <c r="U49" s="161">
        <v>0</v>
      </c>
      <c r="V49" s="161">
        <f>ROUND(E49*U49,2)</f>
        <v>0</v>
      </c>
      <c r="W49" s="161"/>
      <c r="X49" s="161" t="s">
        <v>112</v>
      </c>
      <c r="Y49" s="161" t="s">
        <v>113</v>
      </c>
      <c r="Z49" s="151"/>
      <c r="AA49" s="151"/>
      <c r="AB49" s="151"/>
      <c r="AC49" s="151"/>
      <c r="AD49" s="151"/>
      <c r="AE49" s="151"/>
      <c r="AF49" s="151"/>
      <c r="AG49" s="151" t="s">
        <v>114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249"/>
      <c r="D50" s="250"/>
      <c r="E50" s="250"/>
      <c r="F50" s="250"/>
      <c r="G50" s="250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117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262">
        <v>20</v>
      </c>
      <c r="B51" s="263" t="s">
        <v>166</v>
      </c>
      <c r="C51" s="264" t="s">
        <v>277</v>
      </c>
      <c r="D51" s="265" t="s">
        <v>276</v>
      </c>
      <c r="E51" s="266">
        <v>45</v>
      </c>
      <c r="F51" s="267"/>
      <c r="G51" s="268">
        <f>ROUND(E51*F51,2)</f>
        <v>0</v>
      </c>
      <c r="H51" s="267"/>
      <c r="I51" s="268">
        <f>ROUND(E51*H51,2)</f>
        <v>0</v>
      </c>
      <c r="J51" s="267"/>
      <c r="K51" s="268">
        <f>ROUND(E51*J51,2)</f>
        <v>0</v>
      </c>
      <c r="L51" s="268">
        <v>21</v>
      </c>
      <c r="M51" s="268">
        <f>G51*(1+L51/100)</f>
        <v>0</v>
      </c>
      <c r="N51" s="266">
        <v>0</v>
      </c>
      <c r="O51" s="266">
        <f>ROUND(E51*N51,2)</f>
        <v>0</v>
      </c>
      <c r="P51" s="266">
        <v>0</v>
      </c>
      <c r="Q51" s="266">
        <f>ROUND(E51*P51,2)</f>
        <v>0</v>
      </c>
      <c r="R51" s="268"/>
      <c r="S51" s="268" t="s">
        <v>143</v>
      </c>
      <c r="T51" s="180" t="s">
        <v>146</v>
      </c>
      <c r="U51" s="161">
        <v>0</v>
      </c>
      <c r="V51" s="161">
        <f>ROUND(E51*U51,2)</f>
        <v>0</v>
      </c>
      <c r="W51" s="161"/>
      <c r="X51" s="161" t="s">
        <v>112</v>
      </c>
      <c r="Y51" s="161" t="s">
        <v>113</v>
      </c>
      <c r="Z51" s="151"/>
      <c r="AA51" s="151"/>
      <c r="AB51" s="151"/>
      <c r="AC51" s="151"/>
      <c r="AD51" s="151"/>
      <c r="AE51" s="151"/>
      <c r="AF51" s="151"/>
      <c r="AG51" s="151" t="s">
        <v>114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49"/>
      <c r="D52" s="250"/>
      <c r="E52" s="250"/>
      <c r="F52" s="250"/>
      <c r="G52" s="250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117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4">
        <v>21</v>
      </c>
      <c r="B53" s="175" t="s">
        <v>167</v>
      </c>
      <c r="C53" s="183" t="s">
        <v>168</v>
      </c>
      <c r="D53" s="176" t="s">
        <v>149</v>
      </c>
      <c r="E53" s="177">
        <v>12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7">
        <v>0</v>
      </c>
      <c r="O53" s="177">
        <f>ROUND(E53*N53,2)</f>
        <v>0</v>
      </c>
      <c r="P53" s="177">
        <v>0</v>
      </c>
      <c r="Q53" s="177">
        <f>ROUND(E53*P53,2)</f>
        <v>0</v>
      </c>
      <c r="R53" s="179"/>
      <c r="S53" s="179" t="s">
        <v>143</v>
      </c>
      <c r="T53" s="180" t="s">
        <v>146</v>
      </c>
      <c r="U53" s="161">
        <v>0</v>
      </c>
      <c r="V53" s="161">
        <f>ROUND(E53*U53,2)</f>
        <v>0</v>
      </c>
      <c r="W53" s="161"/>
      <c r="X53" s="161" t="s">
        <v>112</v>
      </c>
      <c r="Y53" s="161" t="s">
        <v>113</v>
      </c>
      <c r="Z53" s="151"/>
      <c r="AA53" s="151"/>
      <c r="AB53" s="151"/>
      <c r="AC53" s="151"/>
      <c r="AD53" s="151"/>
      <c r="AE53" s="151"/>
      <c r="AF53" s="151"/>
      <c r="AG53" s="151" t="s">
        <v>114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">
      <c r="A54" s="158"/>
      <c r="B54" s="159"/>
      <c r="C54" s="249"/>
      <c r="D54" s="250"/>
      <c r="E54" s="250"/>
      <c r="F54" s="250"/>
      <c r="G54" s="250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117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7" t="s">
        <v>104</v>
      </c>
      <c r="B55" s="168" t="s">
        <v>64</v>
      </c>
      <c r="C55" s="182" t="s">
        <v>65</v>
      </c>
      <c r="D55" s="169"/>
      <c r="E55" s="170"/>
      <c r="F55" s="171"/>
      <c r="G55" s="171">
        <f>SUMIF(AG56:AG86,"&lt;&gt;NOR",G56:G86)</f>
        <v>0</v>
      </c>
      <c r="H55" s="171"/>
      <c r="I55" s="171">
        <f>SUM(I56:I86)</f>
        <v>0</v>
      </c>
      <c r="J55" s="171"/>
      <c r="K55" s="171">
        <f>SUM(K56:K86)</f>
        <v>0</v>
      </c>
      <c r="L55" s="171"/>
      <c r="M55" s="171">
        <f>SUM(M56:M86)</f>
        <v>0</v>
      </c>
      <c r="N55" s="170"/>
      <c r="O55" s="170">
        <f>SUM(O56:O86)</f>
        <v>12.93</v>
      </c>
      <c r="P55" s="170"/>
      <c r="Q55" s="170">
        <f>SUM(Q56:Q86)</f>
        <v>0</v>
      </c>
      <c r="R55" s="171"/>
      <c r="S55" s="171"/>
      <c r="T55" s="172"/>
      <c r="U55" s="166"/>
      <c r="V55" s="166">
        <f>SUM(V56:V86)</f>
        <v>2013</v>
      </c>
      <c r="W55" s="166"/>
      <c r="X55" s="166"/>
      <c r="Y55" s="166"/>
      <c r="AG55" t="s">
        <v>105</v>
      </c>
    </row>
    <row r="56" spans="1:60" outlineLevel="1" x14ac:dyDescent="0.2">
      <c r="A56" s="174">
        <v>22</v>
      </c>
      <c r="B56" s="175" t="s">
        <v>169</v>
      </c>
      <c r="C56" s="183" t="s">
        <v>170</v>
      </c>
      <c r="D56" s="176" t="s">
        <v>120</v>
      </c>
      <c r="E56" s="177">
        <v>1622.56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7">
        <v>3.0000000000000001E-5</v>
      </c>
      <c r="O56" s="177">
        <f>ROUND(E56*N56,2)</f>
        <v>0.05</v>
      </c>
      <c r="P56" s="177">
        <v>0</v>
      </c>
      <c r="Q56" s="177">
        <f>ROUND(E56*P56,2)</f>
        <v>0</v>
      </c>
      <c r="R56" s="179" t="s">
        <v>121</v>
      </c>
      <c r="S56" s="179" t="s">
        <v>110</v>
      </c>
      <c r="T56" s="180" t="s">
        <v>111</v>
      </c>
      <c r="U56" s="161">
        <v>0.11765</v>
      </c>
      <c r="V56" s="161">
        <f>ROUND(E56*U56,2)</f>
        <v>190.89</v>
      </c>
      <c r="W56" s="161"/>
      <c r="X56" s="161" t="s">
        <v>112</v>
      </c>
      <c r="Y56" s="161" t="s">
        <v>113</v>
      </c>
      <c r="Z56" s="151"/>
      <c r="AA56" s="151"/>
      <c r="AB56" s="151"/>
      <c r="AC56" s="151"/>
      <c r="AD56" s="151"/>
      <c r="AE56" s="151"/>
      <c r="AF56" s="151"/>
      <c r="AG56" s="151" t="s">
        <v>114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184" t="s">
        <v>171</v>
      </c>
      <c r="D57" s="162"/>
      <c r="E57" s="163">
        <v>1622.56</v>
      </c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116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247"/>
      <c r="D58" s="248"/>
      <c r="E58" s="248"/>
      <c r="F58" s="248"/>
      <c r="G58" s="248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117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4">
        <v>23</v>
      </c>
      <c r="B59" s="175" t="s">
        <v>172</v>
      </c>
      <c r="C59" s="183" t="s">
        <v>173</v>
      </c>
      <c r="D59" s="176" t="s">
        <v>120</v>
      </c>
      <c r="E59" s="177">
        <v>1622.56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9" t="s">
        <v>121</v>
      </c>
      <c r="S59" s="179" t="s">
        <v>110</v>
      </c>
      <c r="T59" s="180" t="s">
        <v>111</v>
      </c>
      <c r="U59" s="161">
        <v>0.88100000000000001</v>
      </c>
      <c r="V59" s="161">
        <f>ROUND(E59*U59,2)</f>
        <v>1429.48</v>
      </c>
      <c r="W59" s="161"/>
      <c r="X59" s="161" t="s">
        <v>112</v>
      </c>
      <c r="Y59" s="161" t="s">
        <v>113</v>
      </c>
      <c r="Z59" s="151"/>
      <c r="AA59" s="151"/>
      <c r="AB59" s="151"/>
      <c r="AC59" s="151"/>
      <c r="AD59" s="151"/>
      <c r="AE59" s="151"/>
      <c r="AF59" s="151"/>
      <c r="AG59" s="151" t="s">
        <v>114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">
      <c r="A60" s="158"/>
      <c r="B60" s="159"/>
      <c r="C60" s="245" t="s">
        <v>174</v>
      </c>
      <c r="D60" s="246"/>
      <c r="E60" s="246"/>
      <c r="F60" s="246"/>
      <c r="G60" s="246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175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184" t="s">
        <v>176</v>
      </c>
      <c r="D61" s="162"/>
      <c r="E61" s="163">
        <v>1171.7529999999999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116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 x14ac:dyDescent="0.2">
      <c r="A62" s="158"/>
      <c r="B62" s="159"/>
      <c r="C62" s="185" t="s">
        <v>177</v>
      </c>
      <c r="D62" s="164"/>
      <c r="E62" s="165">
        <v>1171.7529999999999</v>
      </c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116</v>
      </c>
      <c r="AH62" s="151">
        <v>1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 x14ac:dyDescent="0.2">
      <c r="A63" s="158"/>
      <c r="B63" s="159"/>
      <c r="C63" s="184" t="s">
        <v>178</v>
      </c>
      <c r="D63" s="162"/>
      <c r="E63" s="163">
        <v>101.0372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116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3" x14ac:dyDescent="0.2">
      <c r="A64" s="158"/>
      <c r="B64" s="159"/>
      <c r="C64" s="184" t="s">
        <v>179</v>
      </c>
      <c r="D64" s="162"/>
      <c r="E64" s="163">
        <v>138.75839999999999</v>
      </c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116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 x14ac:dyDescent="0.2">
      <c r="A65" s="158"/>
      <c r="B65" s="159"/>
      <c r="C65" s="184" t="s">
        <v>180</v>
      </c>
      <c r="D65" s="162"/>
      <c r="E65" s="163">
        <v>17.103999999999999</v>
      </c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116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58"/>
      <c r="B66" s="159"/>
      <c r="C66" s="184" t="s">
        <v>181</v>
      </c>
      <c r="D66" s="162"/>
      <c r="E66" s="163">
        <v>62.130200000000002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116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">
      <c r="A67" s="158"/>
      <c r="B67" s="159"/>
      <c r="C67" s="185" t="s">
        <v>177</v>
      </c>
      <c r="D67" s="164"/>
      <c r="E67" s="165">
        <v>319.02980000000002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116</v>
      </c>
      <c r="AH67" s="151">
        <v>1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 x14ac:dyDescent="0.2">
      <c r="A68" s="158"/>
      <c r="B68" s="159"/>
      <c r="C68" s="184" t="s">
        <v>182</v>
      </c>
      <c r="D68" s="162"/>
      <c r="E68" s="163">
        <v>131.77719999999999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116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">
      <c r="A69" s="158"/>
      <c r="B69" s="159"/>
      <c r="C69" s="185" t="s">
        <v>177</v>
      </c>
      <c r="D69" s="164"/>
      <c r="E69" s="165">
        <v>131.77719999999999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116</v>
      </c>
      <c r="AH69" s="151">
        <v>1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2" x14ac:dyDescent="0.2">
      <c r="A70" s="158"/>
      <c r="B70" s="159"/>
      <c r="C70" s="247"/>
      <c r="D70" s="248"/>
      <c r="E70" s="248"/>
      <c r="F70" s="248"/>
      <c r="G70" s="248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1"/>
      <c r="AA70" s="151"/>
      <c r="AB70" s="151"/>
      <c r="AC70" s="151"/>
      <c r="AD70" s="151"/>
      <c r="AE70" s="151"/>
      <c r="AF70" s="151"/>
      <c r="AG70" s="151" t="s">
        <v>117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74">
        <v>24</v>
      </c>
      <c r="B71" s="175" t="s">
        <v>183</v>
      </c>
      <c r="C71" s="183" t="s">
        <v>184</v>
      </c>
      <c r="D71" s="176" t="s">
        <v>120</v>
      </c>
      <c r="E71" s="177">
        <v>1622.56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77">
        <v>6.8000000000000005E-4</v>
      </c>
      <c r="O71" s="177">
        <f>ROUND(E71*N71,2)</f>
        <v>1.1000000000000001</v>
      </c>
      <c r="P71" s="177">
        <v>0</v>
      </c>
      <c r="Q71" s="177">
        <f>ROUND(E71*P71,2)</f>
        <v>0</v>
      </c>
      <c r="R71" s="179" t="s">
        <v>185</v>
      </c>
      <c r="S71" s="179" t="s">
        <v>110</v>
      </c>
      <c r="T71" s="180" t="s">
        <v>111</v>
      </c>
      <c r="U71" s="161">
        <v>0.22969999999999999</v>
      </c>
      <c r="V71" s="161">
        <f>ROUND(E71*U71,2)</f>
        <v>372.7</v>
      </c>
      <c r="W71" s="161"/>
      <c r="X71" s="161" t="s">
        <v>186</v>
      </c>
      <c r="Y71" s="161" t="s">
        <v>113</v>
      </c>
      <c r="Z71" s="151"/>
      <c r="AA71" s="151"/>
      <c r="AB71" s="151"/>
      <c r="AC71" s="151"/>
      <c r="AD71" s="151"/>
      <c r="AE71" s="151"/>
      <c r="AF71" s="151"/>
      <c r="AG71" s="151" t="s">
        <v>187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251" t="s">
        <v>188</v>
      </c>
      <c r="D72" s="252"/>
      <c r="E72" s="252"/>
      <c r="F72" s="252"/>
      <c r="G72" s="252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189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">
      <c r="A73" s="158"/>
      <c r="B73" s="159"/>
      <c r="C73" s="184" t="s">
        <v>190</v>
      </c>
      <c r="D73" s="162"/>
      <c r="E73" s="163">
        <v>1622.56</v>
      </c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116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2" x14ac:dyDescent="0.2">
      <c r="A74" s="158"/>
      <c r="B74" s="159"/>
      <c r="C74" s="247"/>
      <c r="D74" s="248"/>
      <c r="E74" s="248"/>
      <c r="F74" s="248"/>
      <c r="G74" s="248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1"/>
      <c r="AA74" s="151"/>
      <c r="AB74" s="151"/>
      <c r="AC74" s="151"/>
      <c r="AD74" s="151"/>
      <c r="AE74" s="151"/>
      <c r="AF74" s="151"/>
      <c r="AG74" s="151" t="s">
        <v>117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4">
        <v>25</v>
      </c>
      <c r="B75" s="175" t="s">
        <v>191</v>
      </c>
      <c r="C75" s="183" t="s">
        <v>192</v>
      </c>
      <c r="D75" s="176" t="s">
        <v>120</v>
      </c>
      <c r="E75" s="177">
        <v>1784.816</v>
      </c>
      <c r="F75" s="178"/>
      <c r="G75" s="179">
        <f>ROUND(E75*F75,2)</f>
        <v>0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0</v>
      </c>
      <c r="N75" s="177">
        <v>1.8E-3</v>
      </c>
      <c r="O75" s="177">
        <f>ROUND(E75*N75,2)</f>
        <v>3.21</v>
      </c>
      <c r="P75" s="177">
        <v>0</v>
      </c>
      <c r="Q75" s="177">
        <f>ROUND(E75*P75,2)</f>
        <v>0</v>
      </c>
      <c r="R75" s="179" t="s">
        <v>193</v>
      </c>
      <c r="S75" s="179" t="s">
        <v>110</v>
      </c>
      <c r="T75" s="180" t="s">
        <v>111</v>
      </c>
      <c r="U75" s="161">
        <v>0</v>
      </c>
      <c r="V75" s="161">
        <f>ROUND(E75*U75,2)</f>
        <v>0</v>
      </c>
      <c r="W75" s="161"/>
      <c r="X75" s="161" t="s">
        <v>194</v>
      </c>
      <c r="Y75" s="161" t="s">
        <v>113</v>
      </c>
      <c r="Z75" s="151"/>
      <c r="AA75" s="151"/>
      <c r="AB75" s="151"/>
      <c r="AC75" s="151"/>
      <c r="AD75" s="151"/>
      <c r="AE75" s="151"/>
      <c r="AF75" s="151"/>
      <c r="AG75" s="151" t="s">
        <v>195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2" x14ac:dyDescent="0.2">
      <c r="A76" s="158"/>
      <c r="B76" s="159"/>
      <c r="C76" s="184" t="s">
        <v>196</v>
      </c>
      <c r="D76" s="162"/>
      <c r="E76" s="163">
        <v>1784.816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116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">
      <c r="A77" s="158"/>
      <c r="B77" s="159"/>
      <c r="C77" s="247"/>
      <c r="D77" s="248"/>
      <c r="E77" s="248"/>
      <c r="F77" s="248"/>
      <c r="G77" s="248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117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4">
        <v>26</v>
      </c>
      <c r="B78" s="175" t="s">
        <v>197</v>
      </c>
      <c r="C78" s="183" t="s">
        <v>198</v>
      </c>
      <c r="D78" s="176" t="s">
        <v>120</v>
      </c>
      <c r="E78" s="177">
        <v>1784.816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77">
        <v>4.4999999999999997E-3</v>
      </c>
      <c r="O78" s="177">
        <f>ROUND(E78*N78,2)</f>
        <v>8.0299999999999994</v>
      </c>
      <c r="P78" s="177">
        <v>0</v>
      </c>
      <c r="Q78" s="177">
        <f>ROUND(E78*P78,2)</f>
        <v>0</v>
      </c>
      <c r="R78" s="179" t="s">
        <v>193</v>
      </c>
      <c r="S78" s="179" t="s">
        <v>110</v>
      </c>
      <c r="T78" s="180" t="s">
        <v>111</v>
      </c>
      <c r="U78" s="161">
        <v>0</v>
      </c>
      <c r="V78" s="161">
        <f>ROUND(E78*U78,2)</f>
        <v>0</v>
      </c>
      <c r="W78" s="161"/>
      <c r="X78" s="161" t="s">
        <v>194</v>
      </c>
      <c r="Y78" s="161" t="s">
        <v>113</v>
      </c>
      <c r="Z78" s="151"/>
      <c r="AA78" s="151"/>
      <c r="AB78" s="151"/>
      <c r="AC78" s="151"/>
      <c r="AD78" s="151"/>
      <c r="AE78" s="151"/>
      <c r="AF78" s="151"/>
      <c r="AG78" s="151" t="s">
        <v>195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184" t="s">
        <v>199</v>
      </c>
      <c r="D79" s="162"/>
      <c r="E79" s="163">
        <v>1784.816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116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2" x14ac:dyDescent="0.2">
      <c r="A80" s="158"/>
      <c r="B80" s="159"/>
      <c r="C80" s="247"/>
      <c r="D80" s="248"/>
      <c r="E80" s="248"/>
      <c r="F80" s="248"/>
      <c r="G80" s="248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117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4">
        <v>27</v>
      </c>
      <c r="B81" s="175" t="s">
        <v>200</v>
      </c>
      <c r="C81" s="183" t="s">
        <v>201</v>
      </c>
      <c r="D81" s="176" t="s">
        <v>120</v>
      </c>
      <c r="E81" s="177">
        <v>1784.816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2.9999999999999997E-4</v>
      </c>
      <c r="O81" s="177">
        <f>ROUND(E81*N81,2)</f>
        <v>0.54</v>
      </c>
      <c r="P81" s="177">
        <v>0</v>
      </c>
      <c r="Q81" s="177">
        <f>ROUND(E81*P81,2)</f>
        <v>0</v>
      </c>
      <c r="R81" s="179" t="s">
        <v>193</v>
      </c>
      <c r="S81" s="179" t="s">
        <v>110</v>
      </c>
      <c r="T81" s="180" t="s">
        <v>111</v>
      </c>
      <c r="U81" s="161">
        <v>0</v>
      </c>
      <c r="V81" s="161">
        <f>ROUND(E81*U81,2)</f>
        <v>0</v>
      </c>
      <c r="W81" s="161"/>
      <c r="X81" s="161" t="s">
        <v>194</v>
      </c>
      <c r="Y81" s="161" t="s">
        <v>113</v>
      </c>
      <c r="Z81" s="151"/>
      <c r="AA81" s="151"/>
      <c r="AB81" s="151"/>
      <c r="AC81" s="151"/>
      <c r="AD81" s="151"/>
      <c r="AE81" s="151"/>
      <c r="AF81" s="151"/>
      <c r="AG81" s="151" t="s">
        <v>195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184" t="s">
        <v>202</v>
      </c>
      <c r="D82" s="162"/>
      <c r="E82" s="163">
        <v>1784.816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116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2" x14ac:dyDescent="0.2">
      <c r="A83" s="158"/>
      <c r="B83" s="159"/>
      <c r="C83" s="247"/>
      <c r="D83" s="248"/>
      <c r="E83" s="248"/>
      <c r="F83" s="248"/>
      <c r="G83" s="248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117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4">
        <v>28</v>
      </c>
      <c r="B84" s="175" t="s">
        <v>203</v>
      </c>
      <c r="C84" s="183" t="s">
        <v>204</v>
      </c>
      <c r="D84" s="176" t="s">
        <v>205</v>
      </c>
      <c r="E84" s="177">
        <v>11.82846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7">
        <v>0</v>
      </c>
      <c r="O84" s="177">
        <f>ROUND(E84*N84,2)</f>
        <v>0</v>
      </c>
      <c r="P84" s="177">
        <v>0</v>
      </c>
      <c r="Q84" s="177">
        <f>ROUND(E84*P84,2)</f>
        <v>0</v>
      </c>
      <c r="R84" s="179" t="s">
        <v>121</v>
      </c>
      <c r="S84" s="179" t="s">
        <v>110</v>
      </c>
      <c r="T84" s="180" t="s">
        <v>111</v>
      </c>
      <c r="U84" s="161">
        <v>1.6850000000000001</v>
      </c>
      <c r="V84" s="161">
        <f>ROUND(E84*U84,2)</f>
        <v>19.93</v>
      </c>
      <c r="W84" s="161"/>
      <c r="X84" s="161" t="s">
        <v>206</v>
      </c>
      <c r="Y84" s="161" t="s">
        <v>113</v>
      </c>
      <c r="Z84" s="151"/>
      <c r="AA84" s="151"/>
      <c r="AB84" s="151"/>
      <c r="AC84" s="151"/>
      <c r="AD84" s="151"/>
      <c r="AE84" s="151"/>
      <c r="AF84" s="151"/>
      <c r="AG84" s="151" t="s">
        <v>207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2" x14ac:dyDescent="0.2">
      <c r="A85" s="158"/>
      <c r="B85" s="159"/>
      <c r="C85" s="251" t="s">
        <v>208</v>
      </c>
      <c r="D85" s="252"/>
      <c r="E85" s="252"/>
      <c r="F85" s="252"/>
      <c r="G85" s="252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51"/>
      <c r="AA85" s="151"/>
      <c r="AB85" s="151"/>
      <c r="AC85" s="151"/>
      <c r="AD85" s="151"/>
      <c r="AE85" s="151"/>
      <c r="AF85" s="151"/>
      <c r="AG85" s="151" t="s">
        <v>189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47"/>
      <c r="D86" s="248"/>
      <c r="E86" s="248"/>
      <c r="F86" s="248"/>
      <c r="G86" s="248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117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7" t="s">
        <v>104</v>
      </c>
      <c r="B87" s="168" t="s">
        <v>66</v>
      </c>
      <c r="C87" s="182" t="s">
        <v>67</v>
      </c>
      <c r="D87" s="169"/>
      <c r="E87" s="170"/>
      <c r="F87" s="171"/>
      <c r="G87" s="171">
        <f>SUMIF(AG88:AG113,"&lt;&gt;NOR",G88:G113)</f>
        <v>0</v>
      </c>
      <c r="H87" s="171"/>
      <c r="I87" s="171">
        <f>SUM(I88:I113)</f>
        <v>0</v>
      </c>
      <c r="J87" s="171"/>
      <c r="K87" s="171">
        <f>SUM(K88:K113)</f>
        <v>0</v>
      </c>
      <c r="L87" s="171"/>
      <c r="M87" s="171">
        <f>SUM(M88:M113)</f>
        <v>0</v>
      </c>
      <c r="N87" s="170"/>
      <c r="O87" s="170">
        <f>SUM(O88:O113)</f>
        <v>17.27</v>
      </c>
      <c r="P87" s="170"/>
      <c r="Q87" s="170">
        <f>SUM(Q88:Q113)</f>
        <v>0</v>
      </c>
      <c r="R87" s="171"/>
      <c r="S87" s="171"/>
      <c r="T87" s="172"/>
      <c r="U87" s="166"/>
      <c r="V87" s="166">
        <f>SUM(V88:V113)</f>
        <v>639.55999999999995</v>
      </c>
      <c r="W87" s="166"/>
      <c r="X87" s="166"/>
      <c r="Y87" s="166"/>
      <c r="AG87" t="s">
        <v>105</v>
      </c>
    </row>
    <row r="88" spans="1:60" outlineLevel="1" x14ac:dyDescent="0.2">
      <c r="A88" s="174">
        <v>29</v>
      </c>
      <c r="B88" s="175" t="s">
        <v>209</v>
      </c>
      <c r="C88" s="183" t="s">
        <v>210</v>
      </c>
      <c r="D88" s="176" t="s">
        <v>120</v>
      </c>
      <c r="E88" s="177">
        <v>450.80700000000002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3.0000000000000001E-3</v>
      </c>
      <c r="O88" s="177">
        <f>ROUND(E88*N88,2)</f>
        <v>1.35</v>
      </c>
      <c r="P88" s="177">
        <v>0</v>
      </c>
      <c r="Q88" s="177">
        <f>ROUND(E88*P88,2)</f>
        <v>0</v>
      </c>
      <c r="R88" s="179" t="s">
        <v>130</v>
      </c>
      <c r="S88" s="179" t="s">
        <v>110</v>
      </c>
      <c r="T88" s="180" t="s">
        <v>111</v>
      </c>
      <c r="U88" s="161">
        <v>0.28000000000000003</v>
      </c>
      <c r="V88" s="161">
        <f>ROUND(E88*U88,2)</f>
        <v>126.23</v>
      </c>
      <c r="W88" s="161"/>
      <c r="X88" s="161" t="s">
        <v>112</v>
      </c>
      <c r="Y88" s="161" t="s">
        <v>113</v>
      </c>
      <c r="Z88" s="151"/>
      <c r="AA88" s="151"/>
      <c r="AB88" s="151"/>
      <c r="AC88" s="151"/>
      <c r="AD88" s="151"/>
      <c r="AE88" s="151"/>
      <c r="AF88" s="151"/>
      <c r="AG88" s="151" t="s">
        <v>114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245" t="s">
        <v>211</v>
      </c>
      <c r="D89" s="246"/>
      <c r="E89" s="246"/>
      <c r="F89" s="246"/>
      <c r="G89" s="246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175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81" t="str">
        <f>C89</f>
        <v>Očištění povrchu stěny od prachu, nařezání izolačních desek na požadovaný rozměr, nanesení lepicího tmelu, osazení desek.</v>
      </c>
      <c r="BB89" s="151"/>
      <c r="BC89" s="151"/>
      <c r="BD89" s="151"/>
      <c r="BE89" s="151"/>
      <c r="BF89" s="151"/>
      <c r="BG89" s="151"/>
      <c r="BH89" s="151"/>
    </row>
    <row r="90" spans="1:60" outlineLevel="2" x14ac:dyDescent="0.2">
      <c r="A90" s="158"/>
      <c r="B90" s="159"/>
      <c r="C90" s="184" t="s">
        <v>178</v>
      </c>
      <c r="D90" s="162"/>
      <c r="E90" s="163">
        <v>101.0372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116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58"/>
      <c r="B91" s="159"/>
      <c r="C91" s="184" t="s">
        <v>179</v>
      </c>
      <c r="D91" s="162"/>
      <c r="E91" s="163">
        <v>138.75839999999999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51"/>
      <c r="AA91" s="151"/>
      <c r="AB91" s="151"/>
      <c r="AC91" s="151"/>
      <c r="AD91" s="151"/>
      <c r="AE91" s="151"/>
      <c r="AF91" s="151"/>
      <c r="AG91" s="151" t="s">
        <v>116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3" x14ac:dyDescent="0.2">
      <c r="A92" s="158"/>
      <c r="B92" s="159"/>
      <c r="C92" s="184" t="s">
        <v>180</v>
      </c>
      <c r="D92" s="162"/>
      <c r="E92" s="163">
        <v>17.103999999999999</v>
      </c>
      <c r="F92" s="161"/>
      <c r="G92" s="1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116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3" x14ac:dyDescent="0.2">
      <c r="A93" s="158"/>
      <c r="B93" s="159"/>
      <c r="C93" s="184" t="s">
        <v>181</v>
      </c>
      <c r="D93" s="162"/>
      <c r="E93" s="163">
        <v>62.130200000000002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116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3" x14ac:dyDescent="0.2">
      <c r="A94" s="158"/>
      <c r="B94" s="159"/>
      <c r="C94" s="185" t="s">
        <v>177</v>
      </c>
      <c r="D94" s="164"/>
      <c r="E94" s="165">
        <v>319.02980000000002</v>
      </c>
      <c r="F94" s="161"/>
      <c r="G94" s="161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1"/>
      <c r="AA94" s="151"/>
      <c r="AB94" s="151"/>
      <c r="AC94" s="151"/>
      <c r="AD94" s="151"/>
      <c r="AE94" s="151"/>
      <c r="AF94" s="151"/>
      <c r="AG94" s="151" t="s">
        <v>116</v>
      </c>
      <c r="AH94" s="151">
        <v>1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3" x14ac:dyDescent="0.2">
      <c r="A95" s="158"/>
      <c r="B95" s="159"/>
      <c r="C95" s="184" t="s">
        <v>182</v>
      </c>
      <c r="D95" s="162"/>
      <c r="E95" s="163">
        <v>131.77719999999999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116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3" x14ac:dyDescent="0.2">
      <c r="A96" s="158"/>
      <c r="B96" s="159"/>
      <c r="C96" s="185" t="s">
        <v>177</v>
      </c>
      <c r="D96" s="164"/>
      <c r="E96" s="165">
        <v>131.77719999999999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116</v>
      </c>
      <c r="AH96" s="151">
        <v>1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">
      <c r="A97" s="158"/>
      <c r="B97" s="159"/>
      <c r="C97" s="247"/>
      <c r="D97" s="248"/>
      <c r="E97" s="248"/>
      <c r="F97" s="248"/>
      <c r="G97" s="248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117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4">
        <v>30</v>
      </c>
      <c r="B98" s="175" t="s">
        <v>212</v>
      </c>
      <c r="C98" s="183" t="s">
        <v>213</v>
      </c>
      <c r="D98" s="176" t="s">
        <v>120</v>
      </c>
      <c r="E98" s="177">
        <v>2130.46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2E-3</v>
      </c>
      <c r="O98" s="177">
        <f>ROUND(E98*N98,2)</f>
        <v>4.26</v>
      </c>
      <c r="P98" s="177">
        <v>0</v>
      </c>
      <c r="Q98" s="177">
        <f>ROUND(E98*P98,2)</f>
        <v>0</v>
      </c>
      <c r="R98" s="179" t="s">
        <v>130</v>
      </c>
      <c r="S98" s="179" t="s">
        <v>110</v>
      </c>
      <c r="T98" s="180" t="s">
        <v>111</v>
      </c>
      <c r="U98" s="161">
        <v>0.12</v>
      </c>
      <c r="V98" s="161">
        <f>ROUND(E98*U98,2)</f>
        <v>255.66</v>
      </c>
      <c r="W98" s="161"/>
      <c r="X98" s="161" t="s">
        <v>112</v>
      </c>
      <c r="Y98" s="161" t="s">
        <v>113</v>
      </c>
      <c r="Z98" s="151"/>
      <c r="AA98" s="151"/>
      <c r="AB98" s="151"/>
      <c r="AC98" s="151"/>
      <c r="AD98" s="151"/>
      <c r="AE98" s="151"/>
      <c r="AF98" s="151"/>
      <c r="AG98" s="151" t="s">
        <v>214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2" x14ac:dyDescent="0.2">
      <c r="A99" s="158"/>
      <c r="B99" s="159"/>
      <c r="C99" s="184" t="s">
        <v>215</v>
      </c>
      <c r="D99" s="162"/>
      <c r="E99" s="163">
        <v>2130.46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116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2" x14ac:dyDescent="0.2">
      <c r="A100" s="158"/>
      <c r="B100" s="159"/>
      <c r="C100" s="247"/>
      <c r="D100" s="248"/>
      <c r="E100" s="248"/>
      <c r="F100" s="248"/>
      <c r="G100" s="248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117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31</v>
      </c>
      <c r="B101" s="175" t="s">
        <v>216</v>
      </c>
      <c r="C101" s="183" t="s">
        <v>217</v>
      </c>
      <c r="D101" s="176" t="s">
        <v>120</v>
      </c>
      <c r="E101" s="177">
        <v>1065.23</v>
      </c>
      <c r="F101" s="178"/>
      <c r="G101" s="179">
        <f>ROUND(E101*F101,2)</f>
        <v>0</v>
      </c>
      <c r="H101" s="178"/>
      <c r="I101" s="179">
        <f>ROUND(E101*H101,2)</f>
        <v>0</v>
      </c>
      <c r="J101" s="178"/>
      <c r="K101" s="179">
        <f>ROUND(E101*J101,2)</f>
        <v>0</v>
      </c>
      <c r="L101" s="179">
        <v>21</v>
      </c>
      <c r="M101" s="179">
        <f>G101*(1+L101/100)</f>
        <v>0</v>
      </c>
      <c r="N101" s="177">
        <v>1.6000000000000001E-4</v>
      </c>
      <c r="O101" s="177">
        <f>ROUND(E101*N101,2)</f>
        <v>0.17</v>
      </c>
      <c r="P101" s="177">
        <v>0</v>
      </c>
      <c r="Q101" s="177">
        <f>ROUND(E101*P101,2)</f>
        <v>0</v>
      </c>
      <c r="R101" s="179" t="s">
        <v>130</v>
      </c>
      <c r="S101" s="179" t="s">
        <v>110</v>
      </c>
      <c r="T101" s="180" t="s">
        <v>111</v>
      </c>
      <c r="U101" s="161">
        <v>0.21</v>
      </c>
      <c r="V101" s="161">
        <f>ROUND(E101*U101,2)</f>
        <v>223.7</v>
      </c>
      <c r="W101" s="161"/>
      <c r="X101" s="161" t="s">
        <v>112</v>
      </c>
      <c r="Y101" s="161" t="s">
        <v>113</v>
      </c>
      <c r="Z101" s="151"/>
      <c r="AA101" s="151"/>
      <c r="AB101" s="151"/>
      <c r="AC101" s="151"/>
      <c r="AD101" s="151"/>
      <c r="AE101" s="151"/>
      <c r="AF101" s="151"/>
      <c r="AG101" s="151" t="s">
        <v>114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184" t="s">
        <v>218</v>
      </c>
      <c r="D102" s="162"/>
      <c r="E102" s="163">
        <v>1065.23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116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">
      <c r="A103" s="158"/>
      <c r="B103" s="159"/>
      <c r="C103" s="247"/>
      <c r="D103" s="248"/>
      <c r="E103" s="248"/>
      <c r="F103" s="248"/>
      <c r="G103" s="248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117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4">
        <v>32</v>
      </c>
      <c r="B104" s="175" t="s">
        <v>219</v>
      </c>
      <c r="C104" s="183" t="s">
        <v>220</v>
      </c>
      <c r="D104" s="176" t="s">
        <v>108</v>
      </c>
      <c r="E104" s="177">
        <v>166.76407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7">
        <v>2.5000000000000001E-2</v>
      </c>
      <c r="O104" s="177">
        <f>ROUND(E104*N104,2)</f>
        <v>4.17</v>
      </c>
      <c r="P104" s="177">
        <v>0</v>
      </c>
      <c r="Q104" s="177">
        <f>ROUND(E104*P104,2)</f>
        <v>0</v>
      </c>
      <c r="R104" s="179" t="s">
        <v>193</v>
      </c>
      <c r="S104" s="179" t="s">
        <v>111</v>
      </c>
      <c r="T104" s="180" t="s">
        <v>111</v>
      </c>
      <c r="U104" s="161">
        <v>0</v>
      </c>
      <c r="V104" s="161">
        <f>ROUND(E104*U104,2)</f>
        <v>0</v>
      </c>
      <c r="W104" s="161"/>
      <c r="X104" s="161" t="s">
        <v>194</v>
      </c>
      <c r="Y104" s="161" t="s">
        <v>113</v>
      </c>
      <c r="Z104" s="151"/>
      <c r="AA104" s="151"/>
      <c r="AB104" s="151"/>
      <c r="AC104" s="151"/>
      <c r="AD104" s="151"/>
      <c r="AE104" s="151"/>
      <c r="AF104" s="151"/>
      <c r="AG104" s="151" t="s">
        <v>195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2" x14ac:dyDescent="0.2">
      <c r="A105" s="158"/>
      <c r="B105" s="159"/>
      <c r="C105" s="184" t="s">
        <v>221</v>
      </c>
      <c r="D105" s="162"/>
      <c r="E105" s="163">
        <v>117.17529999999999</v>
      </c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116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3" x14ac:dyDescent="0.2">
      <c r="A106" s="158"/>
      <c r="B106" s="159"/>
      <c r="C106" s="184" t="s">
        <v>222</v>
      </c>
      <c r="D106" s="162"/>
      <c r="E106" s="163">
        <v>49.588769999999997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116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2" x14ac:dyDescent="0.2">
      <c r="A107" s="158"/>
      <c r="B107" s="159"/>
      <c r="C107" s="247"/>
      <c r="D107" s="248"/>
      <c r="E107" s="248"/>
      <c r="F107" s="248"/>
      <c r="G107" s="248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61"/>
      <c r="Z107" s="151"/>
      <c r="AA107" s="151"/>
      <c r="AB107" s="151"/>
      <c r="AC107" s="151"/>
      <c r="AD107" s="151"/>
      <c r="AE107" s="151"/>
      <c r="AF107" s="151"/>
      <c r="AG107" s="151" t="s">
        <v>117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74">
        <v>33</v>
      </c>
      <c r="B108" s="175" t="s">
        <v>223</v>
      </c>
      <c r="C108" s="183" t="s">
        <v>224</v>
      </c>
      <c r="D108" s="176" t="s">
        <v>108</v>
      </c>
      <c r="E108" s="177">
        <v>292.93824999999998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2.5000000000000001E-2</v>
      </c>
      <c r="O108" s="177">
        <f>ROUND(E108*N108,2)</f>
        <v>7.32</v>
      </c>
      <c r="P108" s="177">
        <v>0</v>
      </c>
      <c r="Q108" s="177">
        <f>ROUND(E108*P108,2)</f>
        <v>0</v>
      </c>
      <c r="R108" s="179" t="s">
        <v>193</v>
      </c>
      <c r="S108" s="179" t="s">
        <v>110</v>
      </c>
      <c r="T108" s="180" t="s">
        <v>111</v>
      </c>
      <c r="U108" s="161">
        <v>0</v>
      </c>
      <c r="V108" s="161">
        <f>ROUND(E108*U108,2)</f>
        <v>0</v>
      </c>
      <c r="W108" s="161"/>
      <c r="X108" s="161" t="s">
        <v>194</v>
      </c>
      <c r="Y108" s="161" t="s">
        <v>113</v>
      </c>
      <c r="Z108" s="151"/>
      <c r="AA108" s="151"/>
      <c r="AB108" s="151"/>
      <c r="AC108" s="151"/>
      <c r="AD108" s="151"/>
      <c r="AE108" s="151"/>
      <c r="AF108" s="151"/>
      <c r="AG108" s="151" t="s">
        <v>195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184" t="s">
        <v>225</v>
      </c>
      <c r="D109" s="162"/>
      <c r="E109" s="163">
        <v>292.93824999999998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116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2" x14ac:dyDescent="0.2">
      <c r="A110" s="158"/>
      <c r="B110" s="159"/>
      <c r="C110" s="247"/>
      <c r="D110" s="248"/>
      <c r="E110" s="248"/>
      <c r="F110" s="248"/>
      <c r="G110" s="248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117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4">
        <v>34</v>
      </c>
      <c r="B111" s="175" t="s">
        <v>226</v>
      </c>
      <c r="C111" s="183" t="s">
        <v>227</v>
      </c>
      <c r="D111" s="176" t="s">
        <v>205</v>
      </c>
      <c r="E111" s="177">
        <v>17.276340000000001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0</v>
      </c>
      <c r="O111" s="177">
        <f>ROUND(E111*N111,2)</f>
        <v>0</v>
      </c>
      <c r="P111" s="177">
        <v>0</v>
      </c>
      <c r="Q111" s="177">
        <f>ROUND(E111*P111,2)</f>
        <v>0</v>
      </c>
      <c r="R111" s="179" t="s">
        <v>130</v>
      </c>
      <c r="S111" s="179" t="s">
        <v>110</v>
      </c>
      <c r="T111" s="180" t="s">
        <v>111</v>
      </c>
      <c r="U111" s="161">
        <v>1.966</v>
      </c>
      <c r="V111" s="161">
        <f>ROUND(E111*U111,2)</f>
        <v>33.97</v>
      </c>
      <c r="W111" s="161"/>
      <c r="X111" s="161" t="s">
        <v>206</v>
      </c>
      <c r="Y111" s="161" t="s">
        <v>113</v>
      </c>
      <c r="Z111" s="151"/>
      <c r="AA111" s="151"/>
      <c r="AB111" s="151"/>
      <c r="AC111" s="151"/>
      <c r="AD111" s="151"/>
      <c r="AE111" s="151"/>
      <c r="AF111" s="151"/>
      <c r="AG111" s="151" t="s">
        <v>207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2" x14ac:dyDescent="0.2">
      <c r="A112" s="158"/>
      <c r="B112" s="159"/>
      <c r="C112" s="251" t="s">
        <v>208</v>
      </c>
      <c r="D112" s="252"/>
      <c r="E112" s="252"/>
      <c r="F112" s="252"/>
      <c r="G112" s="252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51"/>
      <c r="AA112" s="151"/>
      <c r="AB112" s="151"/>
      <c r="AC112" s="151"/>
      <c r="AD112" s="151"/>
      <c r="AE112" s="151"/>
      <c r="AF112" s="151"/>
      <c r="AG112" s="151" t="s">
        <v>189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247"/>
      <c r="D113" s="248"/>
      <c r="E113" s="248"/>
      <c r="F113" s="248"/>
      <c r="G113" s="248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117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7" t="s">
        <v>104</v>
      </c>
      <c r="B114" s="168" t="s">
        <v>68</v>
      </c>
      <c r="C114" s="182" t="s">
        <v>69</v>
      </c>
      <c r="D114" s="169"/>
      <c r="E114" s="170"/>
      <c r="F114" s="171"/>
      <c r="G114" s="171">
        <f>SUMIF(AG115:AG119,"&lt;&gt;NOR",G115:G119)</f>
        <v>0</v>
      </c>
      <c r="H114" s="171"/>
      <c r="I114" s="171">
        <f>SUM(I115:I119)</f>
        <v>0</v>
      </c>
      <c r="J114" s="171"/>
      <c r="K114" s="171">
        <f>SUM(K115:K119)</f>
        <v>0</v>
      </c>
      <c r="L114" s="171"/>
      <c r="M114" s="171">
        <f>SUM(M115:M119)</f>
        <v>0</v>
      </c>
      <c r="N114" s="170"/>
      <c r="O114" s="170">
        <f>SUM(O115:O119)</f>
        <v>1.29</v>
      </c>
      <c r="P114" s="170"/>
      <c r="Q114" s="170">
        <f>SUM(Q115:Q119)</f>
        <v>0</v>
      </c>
      <c r="R114" s="171"/>
      <c r="S114" s="171"/>
      <c r="T114" s="172"/>
      <c r="U114" s="166"/>
      <c r="V114" s="166">
        <f>SUM(V115:V119)</f>
        <v>46.56</v>
      </c>
      <c r="W114" s="166"/>
      <c r="X114" s="166"/>
      <c r="Y114" s="166"/>
      <c r="AG114" t="s">
        <v>105</v>
      </c>
    </row>
    <row r="115" spans="1:60" ht="22.5" outlineLevel="1" x14ac:dyDescent="0.2">
      <c r="A115" s="174">
        <v>35</v>
      </c>
      <c r="B115" s="175" t="s">
        <v>228</v>
      </c>
      <c r="C115" s="183" t="s">
        <v>229</v>
      </c>
      <c r="D115" s="176" t="s">
        <v>120</v>
      </c>
      <c r="E115" s="177">
        <v>131.77719999999999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7">
        <v>9.8099999999999993E-3</v>
      </c>
      <c r="O115" s="177">
        <f>ROUND(E115*N115,2)</f>
        <v>1.29</v>
      </c>
      <c r="P115" s="177">
        <v>0</v>
      </c>
      <c r="Q115" s="177">
        <f>ROUND(E115*P115,2)</f>
        <v>0</v>
      </c>
      <c r="R115" s="179" t="s">
        <v>230</v>
      </c>
      <c r="S115" s="179" t="s">
        <v>110</v>
      </c>
      <c r="T115" s="180" t="s">
        <v>111</v>
      </c>
      <c r="U115" s="161">
        <v>0.33500000000000002</v>
      </c>
      <c r="V115" s="161">
        <f>ROUND(E115*U115,2)</f>
        <v>44.15</v>
      </c>
      <c r="W115" s="161"/>
      <c r="X115" s="161" t="s">
        <v>112</v>
      </c>
      <c r="Y115" s="161" t="s">
        <v>113</v>
      </c>
      <c r="Z115" s="151"/>
      <c r="AA115" s="151"/>
      <c r="AB115" s="151"/>
      <c r="AC115" s="151"/>
      <c r="AD115" s="151"/>
      <c r="AE115" s="151"/>
      <c r="AF115" s="151"/>
      <c r="AG115" s="151" t="s">
        <v>114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2" x14ac:dyDescent="0.2">
      <c r="A116" s="158"/>
      <c r="B116" s="159"/>
      <c r="C116" s="249"/>
      <c r="D116" s="250"/>
      <c r="E116" s="250"/>
      <c r="F116" s="250"/>
      <c r="G116" s="250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1"/>
      <c r="AA116" s="151"/>
      <c r="AB116" s="151"/>
      <c r="AC116" s="151"/>
      <c r="AD116" s="151"/>
      <c r="AE116" s="151"/>
      <c r="AF116" s="151"/>
      <c r="AG116" s="151" t="s">
        <v>117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4">
        <v>36</v>
      </c>
      <c r="B117" s="175" t="s">
        <v>231</v>
      </c>
      <c r="C117" s="183" t="s">
        <v>232</v>
      </c>
      <c r="D117" s="176" t="s">
        <v>205</v>
      </c>
      <c r="E117" s="177">
        <v>1.2927299999999999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7">
        <v>0</v>
      </c>
      <c r="O117" s="177">
        <f>ROUND(E117*N117,2)</f>
        <v>0</v>
      </c>
      <c r="P117" s="177">
        <v>0</v>
      </c>
      <c r="Q117" s="177">
        <f>ROUND(E117*P117,2)</f>
        <v>0</v>
      </c>
      <c r="R117" s="179" t="s">
        <v>230</v>
      </c>
      <c r="S117" s="179" t="s">
        <v>110</v>
      </c>
      <c r="T117" s="180" t="s">
        <v>111</v>
      </c>
      <c r="U117" s="161">
        <v>1.863</v>
      </c>
      <c r="V117" s="161">
        <f>ROUND(E117*U117,2)</f>
        <v>2.41</v>
      </c>
      <c r="W117" s="161"/>
      <c r="X117" s="161" t="s">
        <v>206</v>
      </c>
      <c r="Y117" s="161" t="s">
        <v>113</v>
      </c>
      <c r="Z117" s="151"/>
      <c r="AA117" s="151"/>
      <c r="AB117" s="151"/>
      <c r="AC117" s="151"/>
      <c r="AD117" s="151"/>
      <c r="AE117" s="151"/>
      <c r="AF117" s="151"/>
      <c r="AG117" s="151" t="s">
        <v>207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2" x14ac:dyDescent="0.2">
      <c r="A118" s="158"/>
      <c r="B118" s="159"/>
      <c r="C118" s="251" t="s">
        <v>208</v>
      </c>
      <c r="D118" s="252"/>
      <c r="E118" s="252"/>
      <c r="F118" s="252"/>
      <c r="G118" s="252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189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">
      <c r="A119" s="158"/>
      <c r="B119" s="159"/>
      <c r="C119" s="247"/>
      <c r="D119" s="248"/>
      <c r="E119" s="248"/>
      <c r="F119" s="248"/>
      <c r="G119" s="248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117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7" t="s">
        <v>104</v>
      </c>
      <c r="B120" s="168" t="s">
        <v>70</v>
      </c>
      <c r="C120" s="182" t="s">
        <v>71</v>
      </c>
      <c r="D120" s="169"/>
      <c r="E120" s="170"/>
      <c r="F120" s="171"/>
      <c r="G120" s="171">
        <f>SUMIF(AG121:AG148,"&lt;&gt;NOR",G121:G148)</f>
        <v>0</v>
      </c>
      <c r="H120" s="171"/>
      <c r="I120" s="171">
        <f>SUM(I121:I148)</f>
        <v>0</v>
      </c>
      <c r="J120" s="171"/>
      <c r="K120" s="171">
        <f>SUM(K121:K148)</f>
        <v>0</v>
      </c>
      <c r="L120" s="171"/>
      <c r="M120" s="171">
        <f>SUM(M121:M148)</f>
        <v>0</v>
      </c>
      <c r="N120" s="170"/>
      <c r="O120" s="170">
        <f>SUM(O121:O148)</f>
        <v>3.5200000000000005</v>
      </c>
      <c r="P120" s="170"/>
      <c r="Q120" s="170">
        <f>SUM(Q121:Q148)</f>
        <v>0</v>
      </c>
      <c r="R120" s="171"/>
      <c r="S120" s="171"/>
      <c r="T120" s="172"/>
      <c r="U120" s="166"/>
      <c r="V120" s="166">
        <f>SUM(V121:V148)</f>
        <v>391.84000000000003</v>
      </c>
      <c r="W120" s="166"/>
      <c r="X120" s="166"/>
      <c r="Y120" s="166"/>
      <c r="AG120" t="s">
        <v>105</v>
      </c>
    </row>
    <row r="121" spans="1:60" ht="22.5" outlineLevel="1" x14ac:dyDescent="0.2">
      <c r="A121" s="174">
        <v>37</v>
      </c>
      <c r="B121" s="175" t="s">
        <v>233</v>
      </c>
      <c r="C121" s="183" t="s">
        <v>234</v>
      </c>
      <c r="D121" s="176" t="s">
        <v>120</v>
      </c>
      <c r="E121" s="177">
        <v>200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7">
        <v>1.176E-2</v>
      </c>
      <c r="O121" s="177">
        <f>ROUND(E121*N121,2)</f>
        <v>2.35</v>
      </c>
      <c r="P121" s="177">
        <v>0</v>
      </c>
      <c r="Q121" s="177">
        <f>ROUND(E121*P121,2)</f>
        <v>0</v>
      </c>
      <c r="R121" s="179" t="s">
        <v>139</v>
      </c>
      <c r="S121" s="179" t="s">
        <v>110</v>
      </c>
      <c r="T121" s="180" t="s">
        <v>111</v>
      </c>
      <c r="U121" s="161">
        <v>1.1869499999999999</v>
      </c>
      <c r="V121" s="161">
        <f>ROUND(E121*U121,2)</f>
        <v>237.39</v>
      </c>
      <c r="W121" s="161"/>
      <c r="X121" s="161" t="s">
        <v>112</v>
      </c>
      <c r="Y121" s="161" t="s">
        <v>113</v>
      </c>
      <c r="Z121" s="151"/>
      <c r="AA121" s="151"/>
      <c r="AB121" s="151"/>
      <c r="AC121" s="151"/>
      <c r="AD121" s="151"/>
      <c r="AE121" s="151"/>
      <c r="AF121" s="151"/>
      <c r="AG121" s="151" t="s">
        <v>114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">
      <c r="A122" s="158"/>
      <c r="B122" s="159"/>
      <c r="C122" s="251" t="s">
        <v>235</v>
      </c>
      <c r="D122" s="252"/>
      <c r="E122" s="252"/>
      <c r="F122" s="252"/>
      <c r="G122" s="252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2" x14ac:dyDescent="0.2">
      <c r="A123" s="158"/>
      <c r="B123" s="159"/>
      <c r="C123" s="253" t="s">
        <v>236</v>
      </c>
      <c r="D123" s="254"/>
      <c r="E123" s="254"/>
      <c r="F123" s="254"/>
      <c r="G123" s="254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51"/>
      <c r="AA123" s="151"/>
      <c r="AB123" s="151"/>
      <c r="AC123" s="151"/>
      <c r="AD123" s="151"/>
      <c r="AE123" s="151"/>
      <c r="AF123" s="151"/>
      <c r="AG123" s="151" t="s">
        <v>175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81" t="str">
        <f>C123</f>
        <v>Dodávka a montáž podkladní lepenky, naohýbaného a upraveného svitku včetně spojovacích prostředků a zednické výpomoci.</v>
      </c>
      <c r="BB123" s="151"/>
      <c r="BC123" s="151"/>
      <c r="BD123" s="151"/>
      <c r="BE123" s="151"/>
      <c r="BF123" s="151"/>
      <c r="BG123" s="151"/>
      <c r="BH123" s="151"/>
    </row>
    <row r="124" spans="1:60" outlineLevel="2" x14ac:dyDescent="0.2">
      <c r="A124" s="158"/>
      <c r="B124" s="159"/>
      <c r="C124" s="247"/>
      <c r="D124" s="248"/>
      <c r="E124" s="248"/>
      <c r="F124" s="248"/>
      <c r="G124" s="248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117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74">
        <v>38</v>
      </c>
      <c r="B125" s="175" t="s">
        <v>237</v>
      </c>
      <c r="C125" s="183" t="s">
        <v>238</v>
      </c>
      <c r="D125" s="176" t="s">
        <v>142</v>
      </c>
      <c r="E125" s="177">
        <v>3.08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1.4400000000000001E-3</v>
      </c>
      <c r="O125" s="177">
        <f>ROUND(E125*N125,2)</f>
        <v>0</v>
      </c>
      <c r="P125" s="177">
        <v>0</v>
      </c>
      <c r="Q125" s="177">
        <f>ROUND(E125*P125,2)</f>
        <v>0</v>
      </c>
      <c r="R125" s="179" t="s">
        <v>139</v>
      </c>
      <c r="S125" s="179" t="s">
        <v>110</v>
      </c>
      <c r="T125" s="180" t="s">
        <v>111</v>
      </c>
      <c r="U125" s="161">
        <v>0.34</v>
      </c>
      <c r="V125" s="161">
        <f>ROUND(E125*U125,2)</f>
        <v>1.05</v>
      </c>
      <c r="W125" s="161"/>
      <c r="X125" s="161" t="s">
        <v>112</v>
      </c>
      <c r="Y125" s="161" t="s">
        <v>113</v>
      </c>
      <c r="Z125" s="151"/>
      <c r="AA125" s="151"/>
      <c r="AB125" s="151"/>
      <c r="AC125" s="151"/>
      <c r="AD125" s="151"/>
      <c r="AE125" s="151"/>
      <c r="AF125" s="151"/>
      <c r="AG125" s="151" t="s">
        <v>114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2" x14ac:dyDescent="0.2">
      <c r="A126" s="158"/>
      <c r="B126" s="159"/>
      <c r="C126" s="251" t="s">
        <v>239</v>
      </c>
      <c r="D126" s="252"/>
      <c r="E126" s="252"/>
      <c r="F126" s="252"/>
      <c r="G126" s="252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189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">
      <c r="A127" s="158"/>
      <c r="B127" s="159"/>
      <c r="C127" s="184" t="s">
        <v>240</v>
      </c>
      <c r="D127" s="162"/>
      <c r="E127" s="163">
        <v>3.08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116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2" x14ac:dyDescent="0.2">
      <c r="A128" s="158"/>
      <c r="B128" s="159"/>
      <c r="C128" s="247"/>
      <c r="D128" s="248"/>
      <c r="E128" s="248"/>
      <c r="F128" s="248"/>
      <c r="G128" s="248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61"/>
      <c r="Z128" s="151"/>
      <c r="AA128" s="151"/>
      <c r="AB128" s="151"/>
      <c r="AC128" s="151"/>
      <c r="AD128" s="151"/>
      <c r="AE128" s="151"/>
      <c r="AF128" s="151"/>
      <c r="AG128" s="151" t="s">
        <v>117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74">
        <v>39</v>
      </c>
      <c r="B129" s="175" t="s">
        <v>241</v>
      </c>
      <c r="C129" s="183" t="s">
        <v>242</v>
      </c>
      <c r="D129" s="176" t="s">
        <v>142</v>
      </c>
      <c r="E129" s="177">
        <v>50.332999999999998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7">
        <v>4.0000000000000001E-3</v>
      </c>
      <c r="O129" s="177">
        <f>ROUND(E129*N129,2)</f>
        <v>0.2</v>
      </c>
      <c r="P129" s="177">
        <v>0</v>
      </c>
      <c r="Q129" s="177">
        <f>ROUND(E129*P129,2)</f>
        <v>0</v>
      </c>
      <c r="R129" s="179" t="s">
        <v>139</v>
      </c>
      <c r="S129" s="179" t="s">
        <v>110</v>
      </c>
      <c r="T129" s="180" t="s">
        <v>111</v>
      </c>
      <c r="U129" s="161">
        <v>0.45534999999999998</v>
      </c>
      <c r="V129" s="161">
        <f>ROUND(E129*U129,2)</f>
        <v>22.92</v>
      </c>
      <c r="W129" s="161"/>
      <c r="X129" s="161" t="s">
        <v>112</v>
      </c>
      <c r="Y129" s="161" t="s">
        <v>113</v>
      </c>
      <c r="Z129" s="151"/>
      <c r="AA129" s="151"/>
      <c r="AB129" s="151"/>
      <c r="AC129" s="151"/>
      <c r="AD129" s="151"/>
      <c r="AE129" s="151"/>
      <c r="AF129" s="151"/>
      <c r="AG129" s="151" t="s">
        <v>114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2" x14ac:dyDescent="0.2">
      <c r="A130" s="158"/>
      <c r="B130" s="159"/>
      <c r="C130" s="251" t="s">
        <v>239</v>
      </c>
      <c r="D130" s="252"/>
      <c r="E130" s="252"/>
      <c r="F130" s="252"/>
      <c r="G130" s="252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51"/>
      <c r="AA130" s="151"/>
      <c r="AB130" s="151"/>
      <c r="AC130" s="151"/>
      <c r="AD130" s="151"/>
      <c r="AE130" s="151"/>
      <c r="AF130" s="151"/>
      <c r="AG130" s="151" t="s">
        <v>189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2" x14ac:dyDescent="0.2">
      <c r="A131" s="158"/>
      <c r="B131" s="159"/>
      <c r="C131" s="184" t="s">
        <v>243</v>
      </c>
      <c r="D131" s="162"/>
      <c r="E131" s="163">
        <v>30.184000000000001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1"/>
      <c r="AA131" s="151"/>
      <c r="AB131" s="151"/>
      <c r="AC131" s="151"/>
      <c r="AD131" s="151"/>
      <c r="AE131" s="151"/>
      <c r="AF131" s="151"/>
      <c r="AG131" s="151" t="s">
        <v>116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">
      <c r="A132" s="158"/>
      <c r="B132" s="159"/>
      <c r="C132" s="184" t="s">
        <v>244</v>
      </c>
      <c r="D132" s="162"/>
      <c r="E132" s="163">
        <v>20.149000000000001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116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2" x14ac:dyDescent="0.2">
      <c r="A133" s="158"/>
      <c r="B133" s="159"/>
      <c r="C133" s="247"/>
      <c r="D133" s="248"/>
      <c r="E133" s="248"/>
      <c r="F133" s="248"/>
      <c r="G133" s="248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61"/>
      <c r="Z133" s="151"/>
      <c r="AA133" s="151"/>
      <c r="AB133" s="151"/>
      <c r="AC133" s="151"/>
      <c r="AD133" s="151"/>
      <c r="AE133" s="151"/>
      <c r="AF133" s="151"/>
      <c r="AG133" s="151" t="s">
        <v>117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74">
        <v>40</v>
      </c>
      <c r="B134" s="175" t="s">
        <v>245</v>
      </c>
      <c r="C134" s="183" t="s">
        <v>246</v>
      </c>
      <c r="D134" s="176" t="s">
        <v>142</v>
      </c>
      <c r="E134" s="177">
        <v>152.87899999999999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7">
        <v>5.0000000000000001E-3</v>
      </c>
      <c r="O134" s="177">
        <f>ROUND(E134*N134,2)</f>
        <v>0.76</v>
      </c>
      <c r="P134" s="177">
        <v>0</v>
      </c>
      <c r="Q134" s="177">
        <f>ROUND(E134*P134,2)</f>
        <v>0</v>
      </c>
      <c r="R134" s="179" t="s">
        <v>139</v>
      </c>
      <c r="S134" s="179" t="s">
        <v>110</v>
      </c>
      <c r="T134" s="180" t="s">
        <v>111</v>
      </c>
      <c r="U134" s="161">
        <v>0.50365000000000004</v>
      </c>
      <c r="V134" s="161">
        <f>ROUND(E134*U134,2)</f>
        <v>77</v>
      </c>
      <c r="W134" s="161"/>
      <c r="X134" s="161" t="s">
        <v>112</v>
      </c>
      <c r="Y134" s="161" t="s">
        <v>113</v>
      </c>
      <c r="Z134" s="151"/>
      <c r="AA134" s="151"/>
      <c r="AB134" s="151"/>
      <c r="AC134" s="151"/>
      <c r="AD134" s="151"/>
      <c r="AE134" s="151"/>
      <c r="AF134" s="151"/>
      <c r="AG134" s="151" t="s">
        <v>114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2" x14ac:dyDescent="0.2">
      <c r="A135" s="158"/>
      <c r="B135" s="159"/>
      <c r="C135" s="251" t="s">
        <v>239</v>
      </c>
      <c r="D135" s="252"/>
      <c r="E135" s="252"/>
      <c r="F135" s="252"/>
      <c r="G135" s="252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189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2" x14ac:dyDescent="0.2">
      <c r="A136" s="158"/>
      <c r="B136" s="159"/>
      <c r="C136" s="184" t="s">
        <v>247</v>
      </c>
      <c r="D136" s="162"/>
      <c r="E136" s="163">
        <v>152.87899999999999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116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">
      <c r="A137" s="158"/>
      <c r="B137" s="159"/>
      <c r="C137" s="247"/>
      <c r="D137" s="248"/>
      <c r="E137" s="248"/>
      <c r="F137" s="248"/>
      <c r="G137" s="248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1"/>
      <c r="AA137" s="151"/>
      <c r="AB137" s="151"/>
      <c r="AC137" s="151"/>
      <c r="AD137" s="151"/>
      <c r="AE137" s="151"/>
      <c r="AF137" s="151"/>
      <c r="AG137" s="151" t="s">
        <v>117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74">
        <v>41</v>
      </c>
      <c r="B138" s="175" t="s">
        <v>248</v>
      </c>
      <c r="C138" s="183" t="s">
        <v>249</v>
      </c>
      <c r="D138" s="176" t="s">
        <v>142</v>
      </c>
      <c r="E138" s="177">
        <v>60.112000000000002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0</v>
      </c>
      <c r="N138" s="177">
        <v>2.6700000000000001E-3</v>
      </c>
      <c r="O138" s="177">
        <f>ROUND(E138*N138,2)</f>
        <v>0.16</v>
      </c>
      <c r="P138" s="177">
        <v>0</v>
      </c>
      <c r="Q138" s="177">
        <f>ROUND(E138*P138,2)</f>
        <v>0</v>
      </c>
      <c r="R138" s="179" t="s">
        <v>139</v>
      </c>
      <c r="S138" s="179" t="s">
        <v>110</v>
      </c>
      <c r="T138" s="180" t="s">
        <v>111</v>
      </c>
      <c r="U138" s="161">
        <v>0.54</v>
      </c>
      <c r="V138" s="161">
        <f>ROUND(E138*U138,2)</f>
        <v>32.46</v>
      </c>
      <c r="W138" s="161"/>
      <c r="X138" s="161" t="s">
        <v>112</v>
      </c>
      <c r="Y138" s="161" t="s">
        <v>113</v>
      </c>
      <c r="Z138" s="151"/>
      <c r="AA138" s="151"/>
      <c r="AB138" s="151"/>
      <c r="AC138" s="151"/>
      <c r="AD138" s="151"/>
      <c r="AE138" s="151"/>
      <c r="AF138" s="151"/>
      <c r="AG138" s="151" t="s">
        <v>114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2" x14ac:dyDescent="0.2">
      <c r="A139" s="158"/>
      <c r="B139" s="159"/>
      <c r="C139" s="251" t="s">
        <v>239</v>
      </c>
      <c r="D139" s="252"/>
      <c r="E139" s="252"/>
      <c r="F139" s="252"/>
      <c r="G139" s="252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189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">
      <c r="A140" s="158"/>
      <c r="B140" s="159"/>
      <c r="C140" s="184" t="s">
        <v>250</v>
      </c>
      <c r="D140" s="162"/>
      <c r="E140" s="163">
        <v>57.537999999999997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116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3" x14ac:dyDescent="0.2">
      <c r="A141" s="158"/>
      <c r="B141" s="159"/>
      <c r="C141" s="184" t="s">
        <v>251</v>
      </c>
      <c r="D141" s="162"/>
      <c r="E141" s="163">
        <v>2.5739999999999998</v>
      </c>
      <c r="F141" s="161"/>
      <c r="G141" s="161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51"/>
      <c r="AA141" s="151"/>
      <c r="AB141" s="151"/>
      <c r="AC141" s="151"/>
      <c r="AD141" s="151"/>
      <c r="AE141" s="151"/>
      <c r="AF141" s="151"/>
      <c r="AG141" s="151" t="s">
        <v>116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2" x14ac:dyDescent="0.2">
      <c r="A142" s="158"/>
      <c r="B142" s="159"/>
      <c r="C142" s="247"/>
      <c r="D142" s="248"/>
      <c r="E142" s="248"/>
      <c r="F142" s="248"/>
      <c r="G142" s="248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61"/>
      <c r="Z142" s="151"/>
      <c r="AA142" s="151"/>
      <c r="AB142" s="151"/>
      <c r="AC142" s="151"/>
      <c r="AD142" s="151"/>
      <c r="AE142" s="151"/>
      <c r="AF142" s="151"/>
      <c r="AG142" s="151" t="s">
        <v>117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4">
        <v>42</v>
      </c>
      <c r="B143" s="175" t="s">
        <v>252</v>
      </c>
      <c r="C143" s="183" t="s">
        <v>253</v>
      </c>
      <c r="D143" s="176" t="s">
        <v>142</v>
      </c>
      <c r="E143" s="177">
        <v>6.0350000000000001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21</v>
      </c>
      <c r="M143" s="179">
        <f>G143*(1+L143/100)</f>
        <v>0</v>
      </c>
      <c r="N143" s="177">
        <v>7.9500000000000005E-3</v>
      </c>
      <c r="O143" s="177">
        <f>ROUND(E143*N143,2)</f>
        <v>0.05</v>
      </c>
      <c r="P143" s="177">
        <v>0</v>
      </c>
      <c r="Q143" s="177">
        <f>ROUND(E143*P143,2)</f>
        <v>0</v>
      </c>
      <c r="R143" s="179"/>
      <c r="S143" s="179" t="s">
        <v>143</v>
      </c>
      <c r="T143" s="180" t="s">
        <v>111</v>
      </c>
      <c r="U143" s="161">
        <v>0.58875</v>
      </c>
      <c r="V143" s="161">
        <f>ROUND(E143*U143,2)</f>
        <v>3.55</v>
      </c>
      <c r="W143" s="161"/>
      <c r="X143" s="161" t="s">
        <v>112</v>
      </c>
      <c r="Y143" s="161" t="s">
        <v>113</v>
      </c>
      <c r="Z143" s="151"/>
      <c r="AA143" s="151"/>
      <c r="AB143" s="151"/>
      <c r="AC143" s="151"/>
      <c r="AD143" s="151"/>
      <c r="AE143" s="151"/>
      <c r="AF143" s="151"/>
      <c r="AG143" s="151" t="s">
        <v>114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184" t="s">
        <v>254</v>
      </c>
      <c r="D144" s="162"/>
      <c r="E144" s="163">
        <v>6.0350000000000001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116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2" x14ac:dyDescent="0.2">
      <c r="A145" s="158"/>
      <c r="B145" s="159"/>
      <c r="C145" s="247"/>
      <c r="D145" s="248"/>
      <c r="E145" s="248"/>
      <c r="F145" s="248"/>
      <c r="G145" s="248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61"/>
      <c r="Z145" s="151"/>
      <c r="AA145" s="151"/>
      <c r="AB145" s="151"/>
      <c r="AC145" s="151"/>
      <c r="AD145" s="151"/>
      <c r="AE145" s="151"/>
      <c r="AF145" s="151"/>
      <c r="AG145" s="151" t="s">
        <v>117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4">
        <v>43</v>
      </c>
      <c r="B146" s="175" t="s">
        <v>255</v>
      </c>
      <c r="C146" s="183" t="s">
        <v>256</v>
      </c>
      <c r="D146" s="176" t="s">
        <v>205</v>
      </c>
      <c r="E146" s="177">
        <v>3.53064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7">
        <v>0</v>
      </c>
      <c r="O146" s="177">
        <f>ROUND(E146*N146,2)</f>
        <v>0</v>
      </c>
      <c r="P146" s="177">
        <v>0</v>
      </c>
      <c r="Q146" s="177">
        <f>ROUND(E146*P146,2)</f>
        <v>0</v>
      </c>
      <c r="R146" s="179" t="s">
        <v>139</v>
      </c>
      <c r="S146" s="179" t="s">
        <v>110</v>
      </c>
      <c r="T146" s="180" t="s">
        <v>111</v>
      </c>
      <c r="U146" s="161">
        <v>4.9470000000000001</v>
      </c>
      <c r="V146" s="161">
        <f>ROUND(E146*U146,2)</f>
        <v>17.47</v>
      </c>
      <c r="W146" s="161"/>
      <c r="X146" s="161" t="s">
        <v>206</v>
      </c>
      <c r="Y146" s="161" t="s">
        <v>113</v>
      </c>
      <c r="Z146" s="151"/>
      <c r="AA146" s="151"/>
      <c r="AB146" s="151"/>
      <c r="AC146" s="151"/>
      <c r="AD146" s="151"/>
      <c r="AE146" s="151"/>
      <c r="AF146" s="151"/>
      <c r="AG146" s="151" t="s">
        <v>207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2" x14ac:dyDescent="0.2">
      <c r="A147" s="158"/>
      <c r="B147" s="159"/>
      <c r="C147" s="251" t="s">
        <v>208</v>
      </c>
      <c r="D147" s="252"/>
      <c r="E147" s="252"/>
      <c r="F147" s="252"/>
      <c r="G147" s="252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189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2" x14ac:dyDescent="0.2">
      <c r="A148" s="158"/>
      <c r="B148" s="159"/>
      <c r="C148" s="247"/>
      <c r="D148" s="248"/>
      <c r="E148" s="248"/>
      <c r="F148" s="248"/>
      <c r="G148" s="248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117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x14ac:dyDescent="0.2">
      <c r="A149" s="167" t="s">
        <v>104</v>
      </c>
      <c r="B149" s="168" t="s">
        <v>72</v>
      </c>
      <c r="C149" s="182" t="s">
        <v>73</v>
      </c>
      <c r="D149" s="169"/>
      <c r="E149" s="170"/>
      <c r="F149" s="171"/>
      <c r="G149" s="171">
        <f>SUMIF(AG150:AG163,"&lt;&gt;NOR",G150:G163)</f>
        <v>0</v>
      </c>
      <c r="H149" s="171"/>
      <c r="I149" s="171">
        <f>SUM(I150:I163)</f>
        <v>0</v>
      </c>
      <c r="J149" s="171"/>
      <c r="K149" s="171">
        <f>SUM(K150:K163)</f>
        <v>0</v>
      </c>
      <c r="L149" s="171"/>
      <c r="M149" s="171">
        <f>SUM(M150:M163)</f>
        <v>0</v>
      </c>
      <c r="N149" s="170"/>
      <c r="O149" s="170">
        <f>SUM(O150:O163)</f>
        <v>0</v>
      </c>
      <c r="P149" s="170"/>
      <c r="Q149" s="170">
        <f>SUM(Q150:Q163)</f>
        <v>0</v>
      </c>
      <c r="R149" s="171"/>
      <c r="S149" s="171"/>
      <c r="T149" s="172"/>
      <c r="U149" s="166"/>
      <c r="V149" s="166">
        <f>SUM(V150:V163)</f>
        <v>651.27</v>
      </c>
      <c r="W149" s="166"/>
      <c r="X149" s="166"/>
      <c r="Y149" s="166"/>
      <c r="AG149" t="s">
        <v>105</v>
      </c>
    </row>
    <row r="150" spans="1:60" ht="22.5" outlineLevel="1" x14ac:dyDescent="0.2">
      <c r="A150" s="174">
        <v>44</v>
      </c>
      <c r="B150" s="175" t="s">
        <v>257</v>
      </c>
      <c r="C150" s="183" t="s">
        <v>258</v>
      </c>
      <c r="D150" s="176" t="s">
        <v>205</v>
      </c>
      <c r="E150" s="177">
        <v>177.41105999999999</v>
      </c>
      <c r="F150" s="178"/>
      <c r="G150" s="179">
        <f>ROUND(E150*F150,2)</f>
        <v>0</v>
      </c>
      <c r="H150" s="178"/>
      <c r="I150" s="179">
        <f>ROUND(E150*H150,2)</f>
        <v>0</v>
      </c>
      <c r="J150" s="178"/>
      <c r="K150" s="179">
        <f>ROUND(E150*J150,2)</f>
        <v>0</v>
      </c>
      <c r="L150" s="179">
        <v>21</v>
      </c>
      <c r="M150" s="179">
        <f>G150*(1+L150/100)</f>
        <v>0</v>
      </c>
      <c r="N150" s="177">
        <v>0</v>
      </c>
      <c r="O150" s="177">
        <f>ROUND(E150*N150,2)</f>
        <v>0</v>
      </c>
      <c r="P150" s="177">
        <v>0</v>
      </c>
      <c r="Q150" s="177">
        <f>ROUND(E150*P150,2)</f>
        <v>0</v>
      </c>
      <c r="R150" s="179" t="s">
        <v>109</v>
      </c>
      <c r="S150" s="179" t="s">
        <v>110</v>
      </c>
      <c r="T150" s="180" t="s">
        <v>111</v>
      </c>
      <c r="U150" s="161">
        <v>0.93300000000000005</v>
      </c>
      <c r="V150" s="161">
        <f>ROUND(E150*U150,2)</f>
        <v>165.52</v>
      </c>
      <c r="W150" s="161"/>
      <c r="X150" s="161" t="s">
        <v>259</v>
      </c>
      <c r="Y150" s="161" t="s">
        <v>113</v>
      </c>
      <c r="Z150" s="151"/>
      <c r="AA150" s="151"/>
      <c r="AB150" s="151"/>
      <c r="AC150" s="151"/>
      <c r="AD150" s="151"/>
      <c r="AE150" s="151"/>
      <c r="AF150" s="151"/>
      <c r="AG150" s="151" t="s">
        <v>260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2" x14ac:dyDescent="0.2">
      <c r="A151" s="158"/>
      <c r="B151" s="159"/>
      <c r="C151" s="249"/>
      <c r="D151" s="250"/>
      <c r="E151" s="250"/>
      <c r="F151" s="250"/>
      <c r="G151" s="250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117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74">
        <v>45</v>
      </c>
      <c r="B152" s="175" t="s">
        <v>261</v>
      </c>
      <c r="C152" s="183" t="s">
        <v>262</v>
      </c>
      <c r="D152" s="176" t="s">
        <v>205</v>
      </c>
      <c r="E152" s="177">
        <v>354.82211999999998</v>
      </c>
      <c r="F152" s="178"/>
      <c r="G152" s="179">
        <f>ROUND(E152*F152,2)</f>
        <v>0</v>
      </c>
      <c r="H152" s="178"/>
      <c r="I152" s="179">
        <f>ROUND(E152*H152,2)</f>
        <v>0</v>
      </c>
      <c r="J152" s="178"/>
      <c r="K152" s="179">
        <f>ROUND(E152*J152,2)</f>
        <v>0</v>
      </c>
      <c r="L152" s="179">
        <v>21</v>
      </c>
      <c r="M152" s="179">
        <f>G152*(1+L152/100)</f>
        <v>0</v>
      </c>
      <c r="N152" s="177">
        <v>0</v>
      </c>
      <c r="O152" s="177">
        <f>ROUND(E152*N152,2)</f>
        <v>0</v>
      </c>
      <c r="P152" s="177">
        <v>0</v>
      </c>
      <c r="Q152" s="177">
        <f>ROUND(E152*P152,2)</f>
        <v>0</v>
      </c>
      <c r="R152" s="179" t="s">
        <v>109</v>
      </c>
      <c r="S152" s="179" t="s">
        <v>110</v>
      </c>
      <c r="T152" s="180" t="s">
        <v>111</v>
      </c>
      <c r="U152" s="161">
        <v>0.65300000000000002</v>
      </c>
      <c r="V152" s="161">
        <f>ROUND(E152*U152,2)</f>
        <v>231.7</v>
      </c>
      <c r="W152" s="161"/>
      <c r="X152" s="161" t="s">
        <v>259</v>
      </c>
      <c r="Y152" s="161" t="s">
        <v>113</v>
      </c>
      <c r="Z152" s="151"/>
      <c r="AA152" s="151"/>
      <c r="AB152" s="151"/>
      <c r="AC152" s="151"/>
      <c r="AD152" s="151"/>
      <c r="AE152" s="151"/>
      <c r="AF152" s="151"/>
      <c r="AG152" s="151" t="s">
        <v>260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2" x14ac:dyDescent="0.2">
      <c r="A153" s="158"/>
      <c r="B153" s="159"/>
      <c r="C153" s="249"/>
      <c r="D153" s="250"/>
      <c r="E153" s="250"/>
      <c r="F153" s="250"/>
      <c r="G153" s="250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51"/>
      <c r="AA153" s="151"/>
      <c r="AB153" s="151"/>
      <c r="AC153" s="151"/>
      <c r="AD153" s="151"/>
      <c r="AE153" s="151"/>
      <c r="AF153" s="151"/>
      <c r="AG153" s="151" t="s">
        <v>117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4">
        <v>46</v>
      </c>
      <c r="B154" s="175" t="s">
        <v>263</v>
      </c>
      <c r="C154" s="183" t="s">
        <v>264</v>
      </c>
      <c r="D154" s="176" t="s">
        <v>205</v>
      </c>
      <c r="E154" s="177">
        <v>177.41105999999999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21</v>
      </c>
      <c r="M154" s="179">
        <f>G154*(1+L154/100)</f>
        <v>0</v>
      </c>
      <c r="N154" s="177">
        <v>0</v>
      </c>
      <c r="O154" s="177">
        <f>ROUND(E154*N154,2)</f>
        <v>0</v>
      </c>
      <c r="P154" s="177">
        <v>0</v>
      </c>
      <c r="Q154" s="177">
        <f>ROUND(E154*P154,2)</f>
        <v>0</v>
      </c>
      <c r="R154" s="179" t="s">
        <v>109</v>
      </c>
      <c r="S154" s="179" t="s">
        <v>110</v>
      </c>
      <c r="T154" s="180" t="s">
        <v>111</v>
      </c>
      <c r="U154" s="161">
        <v>0.49</v>
      </c>
      <c r="V154" s="161">
        <f>ROUND(E154*U154,2)</f>
        <v>86.93</v>
      </c>
      <c r="W154" s="161"/>
      <c r="X154" s="161" t="s">
        <v>259</v>
      </c>
      <c r="Y154" s="161" t="s">
        <v>113</v>
      </c>
      <c r="Z154" s="151"/>
      <c r="AA154" s="151"/>
      <c r="AB154" s="151"/>
      <c r="AC154" s="151"/>
      <c r="AD154" s="151"/>
      <c r="AE154" s="151"/>
      <c r="AF154" s="151"/>
      <c r="AG154" s="151" t="s">
        <v>260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2" x14ac:dyDescent="0.2">
      <c r="A155" s="158"/>
      <c r="B155" s="159"/>
      <c r="C155" s="245" t="s">
        <v>265</v>
      </c>
      <c r="D155" s="246"/>
      <c r="E155" s="246"/>
      <c r="F155" s="246"/>
      <c r="G155" s="246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175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247"/>
      <c r="D156" s="248"/>
      <c r="E156" s="248"/>
      <c r="F156" s="248"/>
      <c r="G156" s="248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117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4">
        <v>47</v>
      </c>
      <c r="B157" s="175" t="s">
        <v>266</v>
      </c>
      <c r="C157" s="183" t="s">
        <v>267</v>
      </c>
      <c r="D157" s="176" t="s">
        <v>205</v>
      </c>
      <c r="E157" s="177">
        <v>3370.8101200000001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0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9" t="s">
        <v>109</v>
      </c>
      <c r="S157" s="179" t="s">
        <v>110</v>
      </c>
      <c r="T157" s="180" t="s">
        <v>111</v>
      </c>
      <c r="U157" s="161">
        <v>0</v>
      </c>
      <c r="V157" s="161">
        <f>ROUND(E157*U157,2)</f>
        <v>0</v>
      </c>
      <c r="W157" s="161"/>
      <c r="X157" s="161" t="s">
        <v>259</v>
      </c>
      <c r="Y157" s="161" t="s">
        <v>113</v>
      </c>
      <c r="Z157" s="151"/>
      <c r="AA157" s="151"/>
      <c r="AB157" s="151"/>
      <c r="AC157" s="151"/>
      <c r="AD157" s="151"/>
      <c r="AE157" s="151"/>
      <c r="AF157" s="151"/>
      <c r="AG157" s="151" t="s">
        <v>260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2" x14ac:dyDescent="0.2">
      <c r="A158" s="158"/>
      <c r="B158" s="159"/>
      <c r="C158" s="249"/>
      <c r="D158" s="250"/>
      <c r="E158" s="250"/>
      <c r="F158" s="250"/>
      <c r="G158" s="250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117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4">
        <v>48</v>
      </c>
      <c r="B159" s="175" t="s">
        <v>268</v>
      </c>
      <c r="C159" s="183" t="s">
        <v>269</v>
      </c>
      <c r="D159" s="176" t="s">
        <v>205</v>
      </c>
      <c r="E159" s="177">
        <v>177.41105999999999</v>
      </c>
      <c r="F159" s="178"/>
      <c r="G159" s="179">
        <f>ROUND(E159*F159,2)</f>
        <v>0</v>
      </c>
      <c r="H159" s="178"/>
      <c r="I159" s="179">
        <f>ROUND(E159*H159,2)</f>
        <v>0</v>
      </c>
      <c r="J159" s="178"/>
      <c r="K159" s="179">
        <f>ROUND(E159*J159,2)</f>
        <v>0</v>
      </c>
      <c r="L159" s="179">
        <v>21</v>
      </c>
      <c r="M159" s="179">
        <f>G159*(1+L159/100)</f>
        <v>0</v>
      </c>
      <c r="N159" s="177">
        <v>0</v>
      </c>
      <c r="O159" s="177">
        <f>ROUND(E159*N159,2)</f>
        <v>0</v>
      </c>
      <c r="P159" s="177">
        <v>0</v>
      </c>
      <c r="Q159" s="177">
        <f>ROUND(E159*P159,2)</f>
        <v>0</v>
      </c>
      <c r="R159" s="179" t="s">
        <v>109</v>
      </c>
      <c r="S159" s="179" t="s">
        <v>110</v>
      </c>
      <c r="T159" s="180" t="s">
        <v>111</v>
      </c>
      <c r="U159" s="161">
        <v>0.94199999999999995</v>
      </c>
      <c r="V159" s="161">
        <f>ROUND(E159*U159,2)</f>
        <v>167.12</v>
      </c>
      <c r="W159" s="161"/>
      <c r="X159" s="161" t="s">
        <v>259</v>
      </c>
      <c r="Y159" s="161" t="s">
        <v>113</v>
      </c>
      <c r="Z159" s="151"/>
      <c r="AA159" s="151"/>
      <c r="AB159" s="151"/>
      <c r="AC159" s="151"/>
      <c r="AD159" s="151"/>
      <c r="AE159" s="151"/>
      <c r="AF159" s="151"/>
      <c r="AG159" s="151" t="s">
        <v>260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2" x14ac:dyDescent="0.2">
      <c r="A160" s="158"/>
      <c r="B160" s="159"/>
      <c r="C160" s="249"/>
      <c r="D160" s="250"/>
      <c r="E160" s="250"/>
      <c r="F160" s="250"/>
      <c r="G160" s="250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51"/>
      <c r="AA160" s="151"/>
      <c r="AB160" s="151"/>
      <c r="AC160" s="151"/>
      <c r="AD160" s="151"/>
      <c r="AE160" s="151"/>
      <c r="AF160" s="151"/>
      <c r="AG160" s="151" t="s">
        <v>117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4">
        <v>49</v>
      </c>
      <c r="B161" s="175" t="s">
        <v>270</v>
      </c>
      <c r="C161" s="183" t="s">
        <v>271</v>
      </c>
      <c r="D161" s="176" t="s">
        <v>205</v>
      </c>
      <c r="E161" s="177">
        <v>177.41105999999999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21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0</v>
      </c>
      <c r="Q161" s="177">
        <f>ROUND(E161*P161,2)</f>
        <v>0</v>
      </c>
      <c r="R161" s="179"/>
      <c r="S161" s="179" t="s">
        <v>143</v>
      </c>
      <c r="T161" s="180" t="s">
        <v>111</v>
      </c>
      <c r="U161" s="161">
        <v>0</v>
      </c>
      <c r="V161" s="161">
        <f>ROUND(E161*U161,2)</f>
        <v>0</v>
      </c>
      <c r="W161" s="161"/>
      <c r="X161" s="161" t="s">
        <v>259</v>
      </c>
      <c r="Y161" s="161" t="s">
        <v>113</v>
      </c>
      <c r="Z161" s="151"/>
      <c r="AA161" s="151"/>
      <c r="AB161" s="151"/>
      <c r="AC161" s="151"/>
      <c r="AD161" s="151"/>
      <c r="AE161" s="151"/>
      <c r="AF161" s="151"/>
      <c r="AG161" s="151" t="s">
        <v>260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245" t="s">
        <v>272</v>
      </c>
      <c r="D162" s="246"/>
      <c r="E162" s="246"/>
      <c r="F162" s="246"/>
      <c r="G162" s="246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175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2" x14ac:dyDescent="0.2">
      <c r="A163" s="158"/>
      <c r="B163" s="159"/>
      <c r="C163" s="247"/>
      <c r="D163" s="248"/>
      <c r="E163" s="248"/>
      <c r="F163" s="248"/>
      <c r="G163" s="248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1"/>
      <c r="AA163" s="151"/>
      <c r="AB163" s="151"/>
      <c r="AC163" s="151"/>
      <c r="AD163" s="151"/>
      <c r="AE163" s="151"/>
      <c r="AF163" s="151"/>
      <c r="AG163" s="151" t="s">
        <v>117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x14ac:dyDescent="0.2">
      <c r="A164" s="3"/>
      <c r="B164" s="4"/>
      <c r="C164" s="186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E164">
        <v>12</v>
      </c>
      <c r="AF164">
        <v>21</v>
      </c>
      <c r="AG164" t="s">
        <v>90</v>
      </c>
    </row>
    <row r="165" spans="1:60" x14ac:dyDescent="0.2">
      <c r="A165" s="154"/>
      <c r="B165" s="155" t="s">
        <v>29</v>
      </c>
      <c r="C165" s="187"/>
      <c r="D165" s="156"/>
      <c r="E165" s="157"/>
      <c r="F165" s="157"/>
      <c r="G165" s="173">
        <f>G8+G55+G87+G114+G120+G149</f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AE165">
        <f>SUMIF(L7:L163,AE164,G7:G163)</f>
        <v>0</v>
      </c>
      <c r="AF165">
        <f>SUMIF(L7:L163,AF164,G7:G163)</f>
        <v>0</v>
      </c>
      <c r="AG165" t="s">
        <v>273</v>
      </c>
    </row>
    <row r="166" spans="1:60" x14ac:dyDescent="0.2">
      <c r="C166" s="188"/>
      <c r="D166" s="10"/>
      <c r="AG166" t="s">
        <v>274</v>
      </c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mje/lf7Usek1NSifaH9TUsaG0grAlWP6Mb5fnPzyXcPOULhHtOIFebfZq0YSLXIo7zz7leD5eemOSPsD0VXRg==" saltValue="2u42/rlaoIZhGJLzFR6Oig==" spinCount="100000" sheet="1" objects="1" scenarios="1"/>
  <mergeCells count="68">
    <mergeCell ref="C27:G27"/>
    <mergeCell ref="A1:G1"/>
    <mergeCell ref="C2:G2"/>
    <mergeCell ref="C3:G3"/>
    <mergeCell ref="C4:G4"/>
    <mergeCell ref="C11:G11"/>
    <mergeCell ref="C13:G13"/>
    <mergeCell ref="C16:G16"/>
    <mergeCell ref="C19:G19"/>
    <mergeCell ref="C21:G21"/>
    <mergeCell ref="C23:G23"/>
    <mergeCell ref="C25:G25"/>
    <mergeCell ref="C52:G52"/>
    <mergeCell ref="C30:G30"/>
    <mergeCell ref="C32:G32"/>
    <mergeCell ref="C34:G34"/>
    <mergeCell ref="C36:G36"/>
    <mergeCell ref="C38:G38"/>
    <mergeCell ref="C40:G40"/>
    <mergeCell ref="C42:G42"/>
    <mergeCell ref="C44:G44"/>
    <mergeCell ref="C46:G46"/>
    <mergeCell ref="C48:G48"/>
    <mergeCell ref="C50:G50"/>
    <mergeCell ref="C89:G89"/>
    <mergeCell ref="C54:G54"/>
    <mergeCell ref="C58:G58"/>
    <mergeCell ref="C60:G60"/>
    <mergeCell ref="C70:G70"/>
    <mergeCell ref="C72:G72"/>
    <mergeCell ref="C74:G74"/>
    <mergeCell ref="C77:G77"/>
    <mergeCell ref="C80:G80"/>
    <mergeCell ref="C83:G83"/>
    <mergeCell ref="C85:G85"/>
    <mergeCell ref="C86:G86"/>
    <mergeCell ref="C123:G123"/>
    <mergeCell ref="C97:G97"/>
    <mergeCell ref="C100:G100"/>
    <mergeCell ref="C103:G103"/>
    <mergeCell ref="C107:G107"/>
    <mergeCell ref="C110:G110"/>
    <mergeCell ref="C112:G112"/>
    <mergeCell ref="C113:G113"/>
    <mergeCell ref="C116:G116"/>
    <mergeCell ref="C118:G118"/>
    <mergeCell ref="C119:G119"/>
    <mergeCell ref="C122:G122"/>
    <mergeCell ref="C148:G148"/>
    <mergeCell ref="C124:G124"/>
    <mergeCell ref="C126:G126"/>
    <mergeCell ref="C128:G128"/>
    <mergeCell ref="C130:G130"/>
    <mergeCell ref="C133:G133"/>
    <mergeCell ref="C135:G135"/>
    <mergeCell ref="C137:G137"/>
    <mergeCell ref="C139:G139"/>
    <mergeCell ref="C142:G142"/>
    <mergeCell ref="C145:G145"/>
    <mergeCell ref="C147:G147"/>
    <mergeCell ref="C162:G162"/>
    <mergeCell ref="C163:G163"/>
    <mergeCell ref="C151:G151"/>
    <mergeCell ref="C153:G153"/>
    <mergeCell ref="C155:G155"/>
    <mergeCell ref="C156:G156"/>
    <mergeCell ref="C158:G158"/>
    <mergeCell ref="C160:G16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11131_01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11131_01 Pol'!Názvy_tisku</vt:lpstr>
      <vt:lpstr>oadresa</vt:lpstr>
      <vt:lpstr>Stavba!Objednatel</vt:lpstr>
      <vt:lpstr>Stavba!Objekt</vt:lpstr>
      <vt:lpstr>'02 11131_01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Jana Řežábková</cp:lastModifiedBy>
  <cp:lastPrinted>2019-03-19T12:27:02Z</cp:lastPrinted>
  <dcterms:created xsi:type="dcterms:W3CDTF">2009-04-08T07:15:50Z</dcterms:created>
  <dcterms:modified xsi:type="dcterms:W3CDTF">2025-05-02T12:31:14Z</dcterms:modified>
</cp:coreProperties>
</file>