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E95930E1-2E4D-481C-8F04-4BAF83EDCBCA}" xr6:coauthVersionLast="47" xr6:coauthVersionMax="47" xr10:uidLastSave="{00000000-0000-0000-0000-000000000000}"/>
  <bookViews>
    <workbookView xWindow="28680" yWindow="-120" windowWidth="20730" windowHeight="1116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D18" i="1" l="1"/>
  <c r="D17" i="1"/>
  <c r="D16" i="1"/>
  <c r="D15" i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0" i="3"/>
  <c r="BD70" i="3"/>
  <c r="BC70" i="3"/>
  <c r="BA70" i="3"/>
  <c r="G70" i="3"/>
  <c r="BB70" i="3" s="1"/>
  <c r="BE66" i="3"/>
  <c r="BE82" i="3" s="1"/>
  <c r="I12" i="2" s="1"/>
  <c r="BD66" i="3"/>
  <c r="BD82" i="3" s="1"/>
  <c r="H12" i="2" s="1"/>
  <c r="BC66" i="3"/>
  <c r="BC82" i="3" s="1"/>
  <c r="G12" i="2" s="1"/>
  <c r="BA66" i="3"/>
  <c r="BA82" i="3" s="1"/>
  <c r="E12" i="2" s="1"/>
  <c r="G66" i="3"/>
  <c r="BB66" i="3" s="1"/>
  <c r="B12" i="2"/>
  <c r="A12" i="2"/>
  <c r="C82" i="3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49" i="3"/>
  <c r="BD49" i="3"/>
  <c r="BC49" i="3"/>
  <c r="BA49" i="3"/>
  <c r="G49" i="3"/>
  <c r="BB49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6" i="3"/>
  <c r="BD36" i="3"/>
  <c r="BC36" i="3"/>
  <c r="BA36" i="3"/>
  <c r="G36" i="3"/>
  <c r="BB36" i="3" s="1"/>
  <c r="BE34" i="3"/>
  <c r="BD34" i="3"/>
  <c r="BC34" i="3"/>
  <c r="BA34" i="3"/>
  <c r="G34" i="3"/>
  <c r="BB34" i="3" s="1"/>
  <c r="BE32" i="3"/>
  <c r="BE64" i="3" s="1"/>
  <c r="I11" i="2" s="1"/>
  <c r="BD32" i="3"/>
  <c r="BC32" i="3"/>
  <c r="BA32" i="3"/>
  <c r="G32" i="3"/>
  <c r="BB32" i="3" s="1"/>
  <c r="BE29" i="3"/>
  <c r="BD29" i="3"/>
  <c r="BD64" i="3" s="1"/>
  <c r="H11" i="2" s="1"/>
  <c r="BC29" i="3"/>
  <c r="BC64" i="3" s="1"/>
  <c r="G11" i="2" s="1"/>
  <c r="BA29" i="3"/>
  <c r="BA64" i="3" s="1"/>
  <c r="E11" i="2" s="1"/>
  <c r="G29" i="3"/>
  <c r="BB29" i="3" s="1"/>
  <c r="B11" i="2"/>
  <c r="A11" i="2"/>
  <c r="C64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E27" i="3" s="1"/>
  <c r="I10" i="2" s="1"/>
  <c r="BD23" i="3"/>
  <c r="BD27" i="3" s="1"/>
  <c r="H10" i="2" s="1"/>
  <c r="BC23" i="3"/>
  <c r="BC27" i="3" s="1"/>
  <c r="G10" i="2" s="1"/>
  <c r="BB23" i="3"/>
  <c r="BB27" i="3" s="1"/>
  <c r="F10" i="2" s="1"/>
  <c r="G23" i="3"/>
  <c r="BA23" i="3" s="1"/>
  <c r="B10" i="2"/>
  <c r="A10" i="2"/>
  <c r="C27" i="3"/>
  <c r="BE20" i="3"/>
  <c r="BE21" i="3" s="1"/>
  <c r="I9" i="2" s="1"/>
  <c r="BD20" i="3"/>
  <c r="BD21" i="3" s="1"/>
  <c r="H9" i="2" s="1"/>
  <c r="BC20" i="3"/>
  <c r="BC21" i="3" s="1"/>
  <c r="G9" i="2" s="1"/>
  <c r="BB20" i="3"/>
  <c r="G20" i="3"/>
  <c r="BA20" i="3" s="1"/>
  <c r="BA21" i="3" s="1"/>
  <c r="E9" i="2" s="1"/>
  <c r="B9" i="2"/>
  <c r="A9" i="2"/>
  <c r="BB21" i="3"/>
  <c r="F9" i="2" s="1"/>
  <c r="G21" i="3"/>
  <c r="C21" i="3"/>
  <c r="BE17" i="3"/>
  <c r="BE18" i="3" s="1"/>
  <c r="I8" i="2" s="1"/>
  <c r="BD17" i="3"/>
  <c r="BC17" i="3"/>
  <c r="BB17" i="3"/>
  <c r="G17" i="3"/>
  <c r="BA17" i="3" s="1"/>
  <c r="BE15" i="3"/>
  <c r="BD15" i="3"/>
  <c r="BC15" i="3"/>
  <c r="BB15" i="3"/>
  <c r="G15" i="3"/>
  <c r="BA15" i="3" s="1"/>
  <c r="BA18" i="3" s="1"/>
  <c r="E8" i="2" s="1"/>
  <c r="B8" i="2"/>
  <c r="A8" i="2"/>
  <c r="BD18" i="3"/>
  <c r="H8" i="2" s="1"/>
  <c r="BC18" i="3"/>
  <c r="G8" i="2" s="1"/>
  <c r="BB18" i="3"/>
  <c r="F8" i="2" s="1"/>
  <c r="C18" i="3"/>
  <c r="BE8" i="3"/>
  <c r="BE13" i="3" s="1"/>
  <c r="I7" i="2" s="1"/>
  <c r="BD8" i="3"/>
  <c r="BD13" i="3" s="1"/>
  <c r="H7" i="2" s="1"/>
  <c r="BC8" i="3"/>
  <c r="BC13" i="3" s="1"/>
  <c r="G7" i="2" s="1"/>
  <c r="BB8" i="3"/>
  <c r="BB13" i="3" s="1"/>
  <c r="F7" i="2" s="1"/>
  <c r="G8" i="3"/>
  <c r="BA8" i="3" s="1"/>
  <c r="BA13" i="3" s="1"/>
  <c r="E7" i="2" s="1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D2" i="1"/>
  <c r="C2" i="1"/>
  <c r="BB64" i="3" l="1"/>
  <c r="F11" i="2" s="1"/>
  <c r="I13" i="2"/>
  <c r="C21" i="1" s="1"/>
  <c r="G27" i="3"/>
  <c r="G82" i="3"/>
  <c r="G64" i="3"/>
  <c r="E13" i="2"/>
  <c r="G13" i="3"/>
  <c r="G18" i="3"/>
  <c r="BB82" i="3"/>
  <c r="F12" i="2" s="1"/>
  <c r="G13" i="2"/>
  <c r="C18" i="1" s="1"/>
  <c r="H13" i="2"/>
  <c r="C17" i="1" s="1"/>
  <c r="BA27" i="3"/>
  <c r="E10" i="2" s="1"/>
  <c r="C15" i="1"/>
  <c r="F13" i="2" l="1"/>
  <c r="C16" i="1" s="1"/>
  <c r="C19" i="1" s="1"/>
  <c r="C22" i="1" s="1"/>
  <c r="G20" i="2"/>
  <c r="I20" i="2" s="1"/>
  <c r="G17" i="1" s="1"/>
  <c r="G21" i="2"/>
  <c r="I21" i="2" s="1"/>
  <c r="G18" i="1" s="1"/>
  <c r="G19" i="2"/>
  <c r="I19" i="2" s="1"/>
  <c r="G16" i="1" s="1"/>
  <c r="G18" i="2"/>
  <c r="I18" i="2" s="1"/>
  <c r="G15" i="1" s="1"/>
  <c r="H22" i="2" l="1"/>
  <c r="G23" i="1" s="1"/>
  <c r="C23" i="1" s="1"/>
  <c r="F30" i="1" s="1"/>
  <c r="G7" i="1" s="1"/>
  <c r="G22" i="1" l="1"/>
  <c r="F31" i="1"/>
  <c r="F34" i="1" s="1"/>
</calcChain>
</file>

<file path=xl/sharedStrings.xml><?xml version="1.0" encoding="utf-8"?>
<sst xmlns="http://schemas.openxmlformats.org/spreadsheetml/2006/main" count="311" uniqueCount="199">
  <si>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</si>
  <si>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</si>
  <si>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</si>
  <si>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</si>
  <si>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</si>
  <si>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</si>
  <si>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</si>
  <si>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</si>
  <si>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</si>
  <si>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</si>
  <si>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</si>
  <si>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</si>
  <si>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</si>
  <si>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</si>
  <si>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</si>
  <si>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</si>
  <si>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</si>
  <si>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</si>
  <si>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</si>
  <si>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</si>
  <si>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</si>
  <si>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</si>
  <si>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</si>
  <si>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</si>
  <si>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</si>
  <si>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</si>
  <si>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</si>
  <si>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</si>
  <si>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</si>
  <si>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</si>
  <si>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</si>
  <si>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</si>
  <si>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</si>
  <si>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</si>
  <si>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</si>
  <si>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</si>
  <si>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</si>
  <si>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</si>
  <si>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</si>
  <si>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</si>
  <si>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</si>
  <si>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</si>
  <si>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</si>
  <si>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</si>
  <si>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</si>
  <si>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</si>
  <si>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</si>
  <si>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</si>
  <si>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</si>
  <si>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</si>
  <si>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</si>
  <si>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</si>
  <si>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</si>
  <si>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</si>
  <si>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</si>
  <si>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</si>
  <si>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</si>
  <si>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</si>
  <si>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</si>
  <si>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</si>
  <si>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</si>
  <si>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</si>
  <si>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</si>
  <si>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</si>
  <si>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</si>
  <si>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</si>
  <si>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</si>
  <si>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</si>
  <si>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</si>
  <si>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</si>
  <si>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</si>
  <si>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</si>
  <si>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</si>
  <si>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</si>
  <si>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</si>
  <si>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</si>
  <si>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Si_202504</t>
  </si>
  <si>
    <t>Oprava střechy ISŠA Brno, Křižíkova 2523/13</t>
  </si>
  <si>
    <t>SO-01</t>
  </si>
  <si>
    <t>Oprava střechy</t>
  </si>
  <si>
    <t>801.34</t>
  </si>
  <si>
    <t>4a</t>
  </si>
  <si>
    <t>Oprava žlabu na tělocičně</t>
  </si>
  <si>
    <t>63</t>
  </si>
  <si>
    <t>Podlahy a podlahové konstrukce</t>
  </si>
  <si>
    <t>632478127R00</t>
  </si>
  <si>
    <t>m2</t>
  </si>
  <si>
    <t>oprava povrchu žlabů, :</t>
  </si>
  <si>
    <t>(asi porušeno rozpraskáním, dilatacemi...):</t>
  </si>
  <si>
    <t>předpokl tl. do 3cm:</t>
  </si>
  <si>
    <t>levý žlab skl. NS3:24,0*1,80</t>
  </si>
  <si>
    <t>95</t>
  </si>
  <si>
    <t>Dokončovací konstrukce na pozemních stavbách</t>
  </si>
  <si>
    <t>952904111R00</t>
  </si>
  <si>
    <t xml:space="preserve">Čištění střešních žlabů </t>
  </si>
  <si>
    <t>m</t>
  </si>
  <si>
    <t>skl. PS4:24,0</t>
  </si>
  <si>
    <t>95 R01</t>
  </si>
  <si>
    <t>Úprava prefa beton. žlabu v místě osazení nové pusti</t>
  </si>
  <si>
    <t>kus</t>
  </si>
  <si>
    <t>99</t>
  </si>
  <si>
    <t>Staveništní přesun hmot</t>
  </si>
  <si>
    <t>999281108R00</t>
  </si>
  <si>
    <t xml:space="preserve">Přesun hmot pro opravy a údržbu do výšky 12 m </t>
  </si>
  <si>
    <t>t</t>
  </si>
  <si>
    <t>VN</t>
  </si>
  <si>
    <t>Vedlejší náklady</t>
  </si>
  <si>
    <t>VRN0</t>
  </si>
  <si>
    <t xml:space="preserve">Ztížené výrobní podmínky </t>
  </si>
  <si>
    <t>Soubor</t>
  </si>
  <si>
    <t>VRN4</t>
  </si>
  <si>
    <t xml:space="preserve">Zařízení staveniště </t>
  </si>
  <si>
    <t>VRN5</t>
  </si>
  <si>
    <t xml:space="preserve">Provoz investora </t>
  </si>
  <si>
    <t>VRN6</t>
  </si>
  <si>
    <t xml:space="preserve">Kompletační činnost (IČD) </t>
  </si>
  <si>
    <t>712</t>
  </si>
  <si>
    <t>Živičné krytiny</t>
  </si>
  <si>
    <t>712300831RT1</t>
  </si>
  <si>
    <t>Odstranění povlakové krytiny střech do 10° 1vrstva z ploch jednotlivě do 10 m2</t>
  </si>
  <si>
    <t>jen podkladní pásskl. PS4:</t>
  </si>
  <si>
    <t>levý žlab:24,0*1,80</t>
  </si>
  <si>
    <t>712372111R00</t>
  </si>
  <si>
    <t xml:space="preserve">Krytina střech do 10° fólie, 4 kotvy/m2, na beton </t>
  </si>
  <si>
    <t>skl.  NS3,  RŠ 1,80m, levý žlab nově izolovat:24,0*1,80</t>
  </si>
  <si>
    <t>712391171RT1</t>
  </si>
  <si>
    <t>Povlaková krytina střech do 10°, podklad. textilie 1 vrstva - materiál ve specifikaci</t>
  </si>
  <si>
    <t>skl.  NS3,  RŠ 1,8m:24,0*1,80</t>
  </si>
  <si>
    <t>712871801RT1</t>
  </si>
  <si>
    <t>Samostatné vytažení izolace, fólií PVC polož.volně 1 vrstva - folie ve specifikaci</t>
  </si>
  <si>
    <t>skl.  NS3,  RŠ 0,50m, levý žlab:</t>
  </si>
  <si>
    <t>detail ukončení PVC folie a napopjení na stáv střechu:24,0*0,50</t>
  </si>
  <si>
    <t>712891171RT1</t>
  </si>
  <si>
    <t>Samostatné vytažení podkladní textilie,1 vrstva textilieve specifikaci</t>
  </si>
  <si>
    <t>721234143RT8</t>
  </si>
  <si>
    <t>721300912R00</t>
  </si>
  <si>
    <t xml:space="preserve">Pročištění svislých odpadů, jedno podl., do DN 200 </t>
  </si>
  <si>
    <t>712 R01</t>
  </si>
  <si>
    <t xml:space="preserve">Úprava PVC fólie v místě osazení nové vpusti </t>
  </si>
  <si>
    <t>zesílení, typový límec:2</t>
  </si>
  <si>
    <t>71237 R01</t>
  </si>
  <si>
    <t>pol. 6/K levý žlab:26,0</t>
  </si>
  <si>
    <t>283220012.R</t>
  </si>
  <si>
    <t>dle montáže:43,2+12,00</t>
  </si>
  <si>
    <t>prořez, spoje 13%:55,20*0,13</t>
  </si>
  <si>
    <t>69366198.R</t>
  </si>
  <si>
    <t>podklad pod mPVC folii:</t>
  </si>
  <si>
    <t>dle montáže:43,2+12,0</t>
  </si>
  <si>
    <t>998712101R00</t>
  </si>
  <si>
    <t xml:space="preserve">Přesun hmot pro povlakové krytiny, výšky do 6 m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</si>
  <si>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</si>
  <si>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</si>
  <si>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</si>
  <si>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</si>
  <si>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</si>
  <si>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</si>
  <si>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</si>
  <si>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</si>
  <si>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</si>
  <si>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</si>
  <si>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</si>
  <si>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</si>
  <si>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</si>
  <si>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</si>
  <si>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</si>
  <si>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</si>
  <si>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</si>
  <si>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</si>
  <si>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979990121R00</t>
  </si>
  <si>
    <t>Poplatek za skládku suti - asfaltové pásy sk odpadu 17 0302</t>
  </si>
  <si>
    <t>764</t>
  </si>
  <si>
    <t>Konstrukce klempířské</t>
  </si>
  <si>
    <t>764430840R00</t>
  </si>
  <si>
    <t xml:space="preserve">Demontáž oplechování zdí,rš od 330 do 500 mm </t>
  </si>
  <si>
    <t>OKRAJE OPLECH.  PLECHEM  rš 350mm:</t>
  </si>
  <si>
    <t>skl. PS4:</t>
  </si>
  <si>
    <t>levý žlab:24,0</t>
  </si>
  <si>
    <t>764430850R00</t>
  </si>
  <si>
    <t xml:space="preserve">Demontáž oplechování zdí,rš 600 mm </t>
  </si>
  <si>
    <t>levý žlab skl. PS4,   RŠ. 1,80 m:24,0</t>
  </si>
  <si>
    <t>trojnásobná rozvin. šířka:24,0*2</t>
  </si>
  <si>
    <t>979991161R00</t>
  </si>
  <si>
    <t xml:space="preserve">Výkup kovů - zinek, plechy </t>
  </si>
  <si>
    <t>Ztížené výrobní podmínky</t>
  </si>
  <si>
    <t>Zařízení staveniště</t>
  </si>
  <si>
    <t>Provoz investora</t>
  </si>
  <si>
    <t>Kompletační činnost (IČD)</t>
  </si>
  <si>
    <t>AtelierSlavicon s.r.o.,Trávníky 1562/6, 613 00 Brno</t>
  </si>
  <si>
    <t>ISŠA Brno, Křižíkova 106/15, 612 00 Brno</t>
  </si>
  <si>
    <t>ing. Šišák</t>
  </si>
  <si>
    <t>výběrové řízení</t>
  </si>
  <si>
    <t>projektový</t>
  </si>
  <si>
    <t>ing. Šišák J.</t>
  </si>
  <si>
    <t>březen 2025</t>
  </si>
  <si>
    <t xml:space="preserve">Reprofilace  -polymercement. hmota tl.do 30 mm </t>
  </si>
  <si>
    <t>Vtok střešní pro plochou střechu s PVC přírubou, D 75,110,125 mm</t>
  </si>
  <si>
    <t>Geotextilie 300 g/m2 š. 200cm 100% PP</t>
  </si>
  <si>
    <t>Oplechování okraje žlabu poplast. plech RŠ 350 mm</t>
  </si>
  <si>
    <t>Fólie izolační mPVC tl. 1,5 mm š. 1600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</si>
</sst>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4" fontId="17" fillId="0" borderId="59" xfId="1" applyNumberFormat="1" applyFont="1" applyBorder="1"/>
    <xf numFmtId="0" fontId="18" fillId="0" borderId="0" xfId="1" applyFont="1"/>
    <xf numFmtId="0" fontId="19" fillId="0" borderId="0" xfId="1" applyFont="1" applyAlignment="1">
      <alignment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5" fillId="4" borderId="16" xfId="0" applyFont="1" applyFill="1" applyBorder="1" applyAlignment="1">
      <alignment horizontal="left"/>
    </xf>
    <xf numFmtId="49" fontId="3" fillId="0" borderId="13" xfId="0" applyNumberFormat="1" applyFont="1" applyBorder="1"/>
    <xf numFmtId="4" fontId="17" fillId="5" borderId="59" xfId="1" applyNumberFormat="1" applyFont="1" applyFill="1" applyBorder="1" applyAlignment="1">
      <alignment horizontal="right"/>
    </xf>
    <xf numFmtId="0" fontId="4" fillId="0" borderId="56" xfId="1" applyFont="1" applyBorder="1" applyAlignment="1" applyProtection="1">
      <alignment horizontal="center"/>
      <protection locked="0"/>
    </xf>
    <xf numFmtId="49" fontId="4" fillId="0" borderId="56" xfId="1" applyNumberFormat="1" applyFont="1" applyBorder="1" applyAlignment="1" applyProtection="1">
      <alignment horizontal="left"/>
      <protection locked="0"/>
    </xf>
    <xf numFmtId="0" fontId="4" fillId="0" borderId="15" xfId="1" applyFont="1" applyBorder="1" applyProtection="1">
      <protection locked="0"/>
    </xf>
    <xf numFmtId="0" fontId="3" fillId="0" borderId="9" xfId="1" applyFont="1" applyBorder="1" applyAlignment="1" applyProtection="1">
      <alignment horizontal="center"/>
      <protection locked="0"/>
    </xf>
    <xf numFmtId="0" fontId="3" fillId="0" borderId="9" xfId="1" applyFont="1" applyBorder="1" applyAlignment="1" applyProtection="1">
      <alignment horizontal="right"/>
      <protection locked="0"/>
    </xf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4" fontId="26" fillId="0" borderId="59" xfId="1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opLeftCell="A7" zoomScale="80" zoomScaleNormal="80" workbookViewId="0">
      <selection activeCell="L24" sqref="L2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4a</v>
      </c>
      <c r="D2" s="5" t="str">
        <f>Rekapitulace!G2</f>
        <v>Oprava žlabu na tělocičně</v>
      </c>
      <c r="E2" s="4"/>
      <c r="F2" s="6" t="s">
        <v>2</v>
      </c>
      <c r="G2" s="7" t="s">
        <v>80</v>
      </c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 t="s">
        <v>95</v>
      </c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24</v>
      </c>
    </row>
    <row r="7" spans="1:57" ht="12.95" customHeight="1" x14ac:dyDescent="0.2">
      <c r="A7" s="21" t="s">
        <v>76</v>
      </c>
      <c r="B7" s="22"/>
      <c r="C7" s="23" t="s">
        <v>77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92" t="s">
        <v>187</v>
      </c>
      <c r="D8" s="192"/>
      <c r="E8" s="193"/>
      <c r="F8" s="11" t="s">
        <v>13</v>
      </c>
      <c r="G8" s="169" t="s">
        <v>191</v>
      </c>
    </row>
    <row r="9" spans="1:57" x14ac:dyDescent="0.2">
      <c r="A9" s="26" t="s">
        <v>14</v>
      </c>
      <c r="B9" s="11"/>
      <c r="C9" s="192" t="str">
        <f>Projektant</f>
        <v>AtelierSlavicon s.r.o.,Trávníky 1562/6, 613 00 Brno</v>
      </c>
      <c r="D9" s="192"/>
      <c r="E9" s="193"/>
      <c r="F9" s="11"/>
      <c r="G9" s="27"/>
    </row>
    <row r="10" spans="1:57" x14ac:dyDescent="0.2">
      <c r="A10" s="26" t="s">
        <v>15</v>
      </c>
      <c r="B10" s="11"/>
      <c r="C10" s="192" t="s">
        <v>188</v>
      </c>
      <c r="D10" s="192"/>
      <c r="E10" s="192"/>
      <c r="F10" s="11"/>
      <c r="G10" s="28"/>
      <c r="H10" s="29"/>
    </row>
    <row r="11" spans="1:57" ht="13.5" customHeight="1" x14ac:dyDescent="0.2">
      <c r="A11" s="26" t="s">
        <v>16</v>
      </c>
      <c r="B11" s="11"/>
      <c r="C11" s="192" t="s">
        <v>190</v>
      </c>
      <c r="D11" s="192"/>
      <c r="E11" s="192"/>
      <c r="F11" s="11" t="s">
        <v>17</v>
      </c>
      <c r="G11" s="28" t="s">
        <v>76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93" t="s">
        <v>189</v>
      </c>
      <c r="D12" s="194"/>
      <c r="E12" s="195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Rekapitulace!A18</f>
        <v>Ztížené výrobní podmínky</v>
      </c>
      <c r="E15" s="47"/>
      <c r="F15" s="48"/>
      <c r="G15" s="45">
        <f>Rekapitulace!I18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Rekapitulace!A19</f>
        <v>Zařízení staveniště</v>
      </c>
      <c r="E16" s="49"/>
      <c r="F16" s="50"/>
      <c r="G16" s="45">
        <f>Rekapitulace!I19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Rekapitulace!A20</f>
        <v>Provoz investora</v>
      </c>
      <c r="E17" s="49"/>
      <c r="F17" s="50"/>
      <c r="G17" s="45">
        <f>Rekapitulace!I20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Rekapitulace!A21</f>
        <v>Kompletační činnost (IČD)</v>
      </c>
      <c r="E18" s="49"/>
      <c r="F18" s="50"/>
      <c r="G18" s="45">
        <f>Rekapitulace!I21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31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96" t="s">
        <v>34</v>
      </c>
      <c r="B23" s="197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 t="s">
        <v>192</v>
      </c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170" t="s">
        <v>193</v>
      </c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8">
        <f>C23-F32</f>
        <v>0</v>
      </c>
      <c r="G30" s="199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8">
        <f>ROUND(PRODUCT(F30,C31/100),0)</f>
        <v>0</v>
      </c>
      <c r="G31" s="199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8">
        <v>0</v>
      </c>
      <c r="G32" s="199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8">
        <f>ROUND(PRODUCT(F32,C33/100),0)</f>
        <v>0</v>
      </c>
      <c r="G33" s="199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200">
        <f>ROUND(SUM(F30:F33),0)</f>
        <v>0</v>
      </c>
      <c r="G34" s="201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1"/>
      <c r="C37" s="191"/>
      <c r="D37" s="191"/>
      <c r="E37" s="191"/>
      <c r="F37" s="191"/>
      <c r="G37" s="191"/>
      <c r="H37" t="s">
        <v>6</v>
      </c>
    </row>
    <row r="38" spans="1:8" ht="12.75" customHeight="1" x14ac:dyDescent="0.2">
      <c r="A38" s="82"/>
      <c r="B38" s="191"/>
      <c r="C38" s="191"/>
      <c r="D38" s="191"/>
      <c r="E38" s="191"/>
      <c r="F38" s="191"/>
      <c r="G38" s="191"/>
      <c r="H38" t="s">
        <v>6</v>
      </c>
    </row>
    <row r="39" spans="1:8" x14ac:dyDescent="0.2">
      <c r="A39" s="82"/>
      <c r="B39" s="191"/>
      <c r="C39" s="191"/>
      <c r="D39" s="191"/>
      <c r="E39" s="191"/>
      <c r="F39" s="191"/>
      <c r="G39" s="191"/>
      <c r="H39" t="s">
        <v>6</v>
      </c>
    </row>
    <row r="40" spans="1:8" x14ac:dyDescent="0.2">
      <c r="A40" s="82"/>
      <c r="B40" s="191"/>
      <c r="C40" s="191"/>
      <c r="D40" s="191"/>
      <c r="E40" s="191"/>
      <c r="F40" s="191"/>
      <c r="G40" s="191"/>
      <c r="H40" t="s">
        <v>6</v>
      </c>
    </row>
    <row r="41" spans="1:8" x14ac:dyDescent="0.2">
      <c r="A41" s="82"/>
      <c r="B41" s="191"/>
      <c r="C41" s="191"/>
      <c r="D41" s="191"/>
      <c r="E41" s="191"/>
      <c r="F41" s="191"/>
      <c r="G41" s="191"/>
      <c r="H41" t="s">
        <v>6</v>
      </c>
    </row>
    <row r="42" spans="1:8" x14ac:dyDescent="0.2">
      <c r="A42" s="82"/>
      <c r="B42" s="191"/>
      <c r="C42" s="191"/>
      <c r="D42" s="191"/>
      <c r="E42" s="191"/>
      <c r="F42" s="191"/>
      <c r="G42" s="191"/>
      <c r="H42" t="s">
        <v>6</v>
      </c>
    </row>
    <row r="43" spans="1:8" x14ac:dyDescent="0.2">
      <c r="A43" s="82"/>
      <c r="B43" s="191"/>
      <c r="C43" s="191"/>
      <c r="D43" s="191"/>
      <c r="E43" s="191"/>
      <c r="F43" s="191"/>
      <c r="G43" s="191"/>
      <c r="H43" t="s">
        <v>6</v>
      </c>
    </row>
    <row r="44" spans="1:8" x14ac:dyDescent="0.2">
      <c r="A44" s="82"/>
      <c r="B44" s="191"/>
      <c r="C44" s="191"/>
      <c r="D44" s="191"/>
      <c r="E44" s="191"/>
      <c r="F44" s="191"/>
      <c r="G44" s="191"/>
      <c r="H44" t="s">
        <v>6</v>
      </c>
    </row>
    <row r="45" spans="1:8" ht="0.75" customHeight="1" x14ac:dyDescent="0.2">
      <c r="A45" s="82"/>
      <c r="B45" s="191"/>
      <c r="C45" s="191"/>
      <c r="D45" s="191"/>
      <c r="E45" s="191"/>
      <c r="F45" s="191"/>
      <c r="G45" s="191"/>
      <c r="H45" t="s">
        <v>6</v>
      </c>
    </row>
    <row r="46" spans="1:8" x14ac:dyDescent="0.2">
      <c r="B46" s="190"/>
      <c r="C46" s="190"/>
      <c r="D46" s="190"/>
      <c r="E46" s="190"/>
      <c r="F46" s="190"/>
      <c r="G46" s="190"/>
    </row>
    <row r="47" spans="1:8" x14ac:dyDescent="0.2">
      <c r="B47" s="190"/>
      <c r="C47" s="190"/>
      <c r="D47" s="190"/>
      <c r="E47" s="190"/>
      <c r="F47" s="190"/>
      <c r="G47" s="190"/>
    </row>
    <row r="48" spans="1:8" x14ac:dyDescent="0.2">
      <c r="B48" s="190"/>
      <c r="C48" s="190"/>
      <c r="D48" s="190"/>
      <c r="E48" s="190"/>
      <c r="F48" s="190"/>
      <c r="G48" s="190"/>
    </row>
    <row r="49" spans="2:7" x14ac:dyDescent="0.2">
      <c r="B49" s="190"/>
      <c r="C49" s="190"/>
      <c r="D49" s="190"/>
      <c r="E49" s="190"/>
      <c r="F49" s="190"/>
      <c r="G49" s="190"/>
    </row>
    <row r="50" spans="2:7" x14ac:dyDescent="0.2">
      <c r="B50" s="190"/>
      <c r="C50" s="190"/>
      <c r="D50" s="190"/>
      <c r="E50" s="190"/>
      <c r="F50" s="190"/>
      <c r="G50" s="190"/>
    </row>
    <row r="51" spans="2:7" x14ac:dyDescent="0.2">
      <c r="B51" s="190"/>
      <c r="C51" s="190"/>
      <c r="D51" s="190"/>
      <c r="E51" s="190"/>
      <c r="F51" s="190"/>
      <c r="G51" s="190"/>
    </row>
    <row r="52" spans="2:7" x14ac:dyDescent="0.2">
      <c r="B52" s="190"/>
      <c r="C52" s="190"/>
      <c r="D52" s="190"/>
      <c r="E52" s="190"/>
      <c r="F52" s="190"/>
      <c r="G52" s="190"/>
    </row>
    <row r="53" spans="2:7" x14ac:dyDescent="0.2">
      <c r="B53" s="190"/>
      <c r="C53" s="190"/>
      <c r="D53" s="190"/>
      <c r="E53" s="190"/>
      <c r="F53" s="190"/>
      <c r="G53" s="190"/>
    </row>
    <row r="54" spans="2:7" x14ac:dyDescent="0.2">
      <c r="B54" s="190"/>
      <c r="C54" s="190"/>
      <c r="D54" s="190"/>
      <c r="E54" s="190"/>
      <c r="F54" s="190"/>
      <c r="G54" s="190"/>
    </row>
    <row r="55" spans="2:7" x14ac:dyDescent="0.2">
      <c r="B55" s="190"/>
      <c r="C55" s="190"/>
      <c r="D55" s="190"/>
      <c r="E55" s="190"/>
      <c r="F55" s="190"/>
      <c r="G55" s="19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3"/>
  <sheetViews>
    <sheetView zoomScale="90" zoomScaleNormal="90" workbookViewId="0">
      <selection activeCell="A22" sqref="A22:XFD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2" t="s">
        <v>49</v>
      </c>
      <c r="B1" s="203"/>
      <c r="C1" s="83" t="str">
        <f>CONCATENATE(cislostavby," ",nazevstavby)</f>
        <v>Si_202504 Oprava střechy ISŠA Brno, Křižíkova 2523/13</v>
      </c>
      <c r="D1" s="84"/>
      <c r="E1" s="85"/>
      <c r="F1" s="84"/>
      <c r="G1" s="86" t="s">
        <v>50</v>
      </c>
      <c r="H1" s="87" t="s">
        <v>81</v>
      </c>
      <c r="I1" s="88"/>
    </row>
    <row r="2" spans="1:57" ht="13.5" thickBot="1" x14ac:dyDescent="0.25">
      <c r="A2" s="204" t="s">
        <v>51</v>
      </c>
      <c r="B2" s="205"/>
      <c r="C2" s="89" t="str">
        <f>CONCATENATE(cisloobjektu," ",nazevobjektu)</f>
        <v>SO-01 Oprava střechy</v>
      </c>
      <c r="D2" s="90"/>
      <c r="E2" s="91"/>
      <c r="F2" s="90"/>
      <c r="G2" s="206" t="s">
        <v>82</v>
      </c>
      <c r="H2" s="207"/>
      <c r="I2" s="208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57" x14ac:dyDescent="0.2">
      <c r="A7" s="165" t="str">
        <f>Položky!B7</f>
        <v>63</v>
      </c>
      <c r="B7" s="100" t="str">
        <f>Položky!C7</f>
        <v>Podlahy a podlahové konstrukce</v>
      </c>
      <c r="C7" s="55"/>
      <c r="D7" s="101"/>
      <c r="E7" s="166">
        <f>Položky!BA13</f>
        <v>0</v>
      </c>
      <c r="F7" s="167">
        <f>Položky!BB13</f>
        <v>0</v>
      </c>
      <c r="G7" s="167">
        <f>Položky!BC13</f>
        <v>0</v>
      </c>
      <c r="H7" s="167">
        <f>Položky!BD13</f>
        <v>0</v>
      </c>
      <c r="I7" s="168">
        <f>Položky!BE13</f>
        <v>0</v>
      </c>
    </row>
    <row r="8" spans="1:57" x14ac:dyDescent="0.2">
      <c r="A8" s="165" t="str">
        <f>Položky!B14</f>
        <v>95</v>
      </c>
      <c r="B8" s="100" t="str">
        <f>Položky!C14</f>
        <v>Dokončovací konstrukce na pozemních stavbách</v>
      </c>
      <c r="C8" s="55"/>
      <c r="D8" s="101"/>
      <c r="E8" s="166">
        <f>Položky!BA18</f>
        <v>0</v>
      </c>
      <c r="F8" s="167">
        <f>Položky!BB18</f>
        <v>0</v>
      </c>
      <c r="G8" s="167">
        <f>Položky!BC18</f>
        <v>0</v>
      </c>
      <c r="H8" s="167">
        <f>Položky!BD18</f>
        <v>0</v>
      </c>
      <c r="I8" s="168">
        <f>Položky!BE18</f>
        <v>0</v>
      </c>
    </row>
    <row r="9" spans="1:57" x14ac:dyDescent="0.2">
      <c r="A9" s="165" t="str">
        <f>Položky!B19</f>
        <v>99</v>
      </c>
      <c r="B9" s="100" t="str">
        <f>Položky!C19</f>
        <v>Staveništní přesun hmot</v>
      </c>
      <c r="C9" s="55"/>
      <c r="D9" s="101"/>
      <c r="E9" s="166">
        <f>Položky!BA21</f>
        <v>0</v>
      </c>
      <c r="F9" s="167">
        <f>Položky!BB21</f>
        <v>0</v>
      </c>
      <c r="G9" s="167">
        <f>Položky!BC21</f>
        <v>0</v>
      </c>
      <c r="H9" s="167">
        <f>Položky!BD21</f>
        <v>0</v>
      </c>
      <c r="I9" s="168">
        <f>Položky!BE21</f>
        <v>0</v>
      </c>
    </row>
    <row r="10" spans="1:57" x14ac:dyDescent="0.2">
      <c r="A10" s="165" t="str">
        <f>Položky!B22</f>
        <v>VN</v>
      </c>
      <c r="B10" s="100" t="str">
        <f>Položky!C22</f>
        <v>Vedlejší náklady</v>
      </c>
      <c r="C10" s="55"/>
      <c r="D10" s="101"/>
      <c r="E10" s="166">
        <f>Položky!BA27</f>
        <v>0</v>
      </c>
      <c r="F10" s="167">
        <f>Položky!BB27</f>
        <v>0</v>
      </c>
      <c r="G10" s="167">
        <f>Položky!BC27</f>
        <v>0</v>
      </c>
      <c r="H10" s="167">
        <f>Položky!BD27</f>
        <v>0</v>
      </c>
      <c r="I10" s="168">
        <f>Položky!BE27</f>
        <v>0</v>
      </c>
    </row>
    <row r="11" spans="1:57" x14ac:dyDescent="0.2">
      <c r="A11" s="165" t="str">
        <f>Položky!B28</f>
        <v>712</v>
      </c>
      <c r="B11" s="100" t="str">
        <f>Položky!C28</f>
        <v>Živičné krytiny</v>
      </c>
      <c r="C11" s="55"/>
      <c r="D11" s="101"/>
      <c r="E11" s="166">
        <f>Položky!BA64</f>
        <v>0</v>
      </c>
      <c r="F11" s="167">
        <f>Položky!BB64</f>
        <v>0</v>
      </c>
      <c r="G11" s="167">
        <f>Položky!BC64</f>
        <v>0</v>
      </c>
      <c r="H11" s="167">
        <f>Položky!BD64</f>
        <v>0</v>
      </c>
      <c r="I11" s="168">
        <f>Položky!BE64</f>
        <v>0</v>
      </c>
    </row>
    <row r="12" spans="1:57" ht="13.5" thickBot="1" x14ac:dyDescent="0.25">
      <c r="A12" s="165" t="str">
        <f>Položky!B65</f>
        <v>764</v>
      </c>
      <c r="B12" s="100" t="str">
        <f>Položky!C65</f>
        <v>Konstrukce klempířské</v>
      </c>
      <c r="C12" s="55"/>
      <c r="D12" s="101"/>
      <c r="E12" s="166">
        <f>Položky!BA82</f>
        <v>0</v>
      </c>
      <c r="F12" s="167">
        <f>Položky!BB82</f>
        <v>0</v>
      </c>
      <c r="G12" s="167">
        <f>Položky!BC82</f>
        <v>0</v>
      </c>
      <c r="H12" s="167">
        <f>Položky!BD82</f>
        <v>0</v>
      </c>
      <c r="I12" s="168">
        <f>Položky!BE82</f>
        <v>0</v>
      </c>
    </row>
    <row r="13" spans="1:57" s="108" customFormat="1" ht="13.5" thickBot="1" x14ac:dyDescent="0.25">
      <c r="A13" s="102"/>
      <c r="B13" s="103" t="s">
        <v>58</v>
      </c>
      <c r="C13" s="103"/>
      <c r="D13" s="104"/>
      <c r="E13" s="105">
        <f>SUM(E7:E12)</f>
        <v>0</v>
      </c>
      <c r="F13" s="106">
        <f>SUM(F7:F12)</f>
        <v>0</v>
      </c>
      <c r="G13" s="106">
        <f>SUM(G7:G12)</f>
        <v>0</v>
      </c>
      <c r="H13" s="106">
        <f>SUM(H7:H12)</f>
        <v>0</v>
      </c>
      <c r="I13" s="107">
        <f>SUM(I7:I12)</f>
        <v>0</v>
      </c>
    </row>
    <row r="14" spans="1:57" x14ac:dyDescent="0.2">
      <c r="A14" s="55"/>
      <c r="B14" s="55"/>
      <c r="C14" s="55"/>
      <c r="D14" s="55"/>
      <c r="E14" s="55"/>
      <c r="F14" s="55"/>
      <c r="G14" s="55"/>
      <c r="H14" s="55"/>
      <c r="I14" s="55"/>
    </row>
    <row r="15" spans="1:57" ht="19.5" customHeight="1" x14ac:dyDescent="0.25">
      <c r="A15" s="93" t="s">
        <v>59</v>
      </c>
      <c r="B15" s="93"/>
      <c r="C15" s="93"/>
      <c r="D15" s="93"/>
      <c r="E15" s="93"/>
      <c r="F15" s="93"/>
      <c r="G15" s="109"/>
      <c r="H15" s="93"/>
      <c r="I15" s="93"/>
      <c r="BA15" s="30"/>
      <c r="BB15" s="30"/>
      <c r="BC15" s="30"/>
      <c r="BD15" s="30"/>
      <c r="BE15" s="30"/>
    </row>
    <row r="16" spans="1:57" ht="13.5" thickBot="1" x14ac:dyDescent="0.25">
      <c r="A16" s="55"/>
      <c r="B16" s="55"/>
      <c r="C16" s="55"/>
      <c r="D16" s="55"/>
      <c r="E16" s="55"/>
      <c r="F16" s="55"/>
      <c r="G16" s="55"/>
      <c r="H16" s="55"/>
      <c r="I16" s="55"/>
    </row>
    <row r="17" spans="1:53" x14ac:dyDescent="0.2">
      <c r="A17" s="60" t="s">
        <v>60</v>
      </c>
      <c r="B17" s="61"/>
      <c r="C17" s="61"/>
      <c r="D17" s="110"/>
      <c r="E17" s="111" t="s">
        <v>61</v>
      </c>
      <c r="F17" s="112" t="s">
        <v>62</v>
      </c>
      <c r="G17" s="113" t="s">
        <v>63</v>
      </c>
      <c r="H17" s="114"/>
      <c r="I17" s="115" t="s">
        <v>61</v>
      </c>
    </row>
    <row r="18" spans="1:53" x14ac:dyDescent="0.2">
      <c r="A18" s="53" t="s">
        <v>183</v>
      </c>
      <c r="B18" s="44"/>
      <c r="C18" s="44"/>
      <c r="D18" s="116"/>
      <c r="E18" s="117">
        <v>0</v>
      </c>
      <c r="F18" s="118">
        <v>0</v>
      </c>
      <c r="G18" s="119">
        <f>CHOOSE(BA18+1,HSV+PSV,HSV+PSV+Mont,HSV+PSV+Dodavka+Mont,HSV,PSV,Mont,Dodavka,Mont+Dodavka,0)</f>
        <v>0</v>
      </c>
      <c r="H18" s="120"/>
      <c r="I18" s="121">
        <f>E18+F18*G18/100</f>
        <v>0</v>
      </c>
      <c r="BA18">
        <v>0</v>
      </c>
    </row>
    <row r="19" spans="1:53" x14ac:dyDescent="0.2">
      <c r="A19" s="53" t="s">
        <v>184</v>
      </c>
      <c r="B19" s="44"/>
      <c r="C19" s="44"/>
      <c r="D19" s="116"/>
      <c r="E19" s="117">
        <v>0</v>
      </c>
      <c r="F19" s="118">
        <v>0</v>
      </c>
      <c r="G19" s="119">
        <f>CHOOSE(BA19+1,HSV+PSV,HSV+PSV+Mont,HSV+PSV+Dodavka+Mont,HSV,PSV,Mont,Dodavka,Mont+Dodavka,0)</f>
        <v>0</v>
      </c>
      <c r="H19" s="120"/>
      <c r="I19" s="121">
        <f>E19+F19*G19/100</f>
        <v>0</v>
      </c>
      <c r="BA19">
        <v>1</v>
      </c>
    </row>
    <row r="20" spans="1:53" x14ac:dyDescent="0.2">
      <c r="A20" s="53" t="s">
        <v>185</v>
      </c>
      <c r="B20" s="44"/>
      <c r="C20" s="44"/>
      <c r="D20" s="116"/>
      <c r="E20" s="117">
        <v>0</v>
      </c>
      <c r="F20" s="118">
        <v>0</v>
      </c>
      <c r="G20" s="119">
        <f>CHOOSE(BA20+1,HSV+PSV,HSV+PSV+Mont,HSV+PSV+Dodavka+Mont,HSV,PSV,Mont,Dodavka,Mont+Dodavka,0)</f>
        <v>0</v>
      </c>
      <c r="H20" s="120"/>
      <c r="I20" s="121">
        <f>E20+F20*G20/100</f>
        <v>0</v>
      </c>
      <c r="BA20">
        <v>1</v>
      </c>
    </row>
    <row r="21" spans="1:53" x14ac:dyDescent="0.2">
      <c r="A21" s="53" t="s">
        <v>186</v>
      </c>
      <c r="B21" s="44"/>
      <c r="C21" s="44"/>
      <c r="D21" s="116"/>
      <c r="E21" s="117">
        <v>0</v>
      </c>
      <c r="F21" s="118">
        <v>0</v>
      </c>
      <c r="G21" s="119">
        <f>CHOOSE(BA21+1,HSV+PSV,HSV+PSV+Mont,HSV+PSV+Dodavka+Mont,HSV,PSV,Mont,Dodavka,Mont+Dodavka,0)</f>
        <v>0</v>
      </c>
      <c r="H21" s="120"/>
      <c r="I21" s="121">
        <f>E21+F21*G21/100</f>
        <v>0</v>
      </c>
      <c r="BA21">
        <v>2</v>
      </c>
    </row>
    <row r="22" spans="1:53" ht="13.5" thickBot="1" x14ac:dyDescent="0.25">
      <c r="A22" s="122"/>
      <c r="B22" s="123" t="s">
        <v>64</v>
      </c>
      <c r="C22" s="124"/>
      <c r="D22" s="125"/>
      <c r="E22" s="126"/>
      <c r="F22" s="127"/>
      <c r="G22" s="127"/>
      <c r="H22" s="209">
        <f>SUM(I18:I21)</f>
        <v>0</v>
      </c>
      <c r="I22" s="210"/>
    </row>
    <row r="24" spans="1:53" x14ac:dyDescent="0.2">
      <c r="B24" s="108"/>
      <c r="F24" s="128"/>
      <c r="G24" s="129"/>
      <c r="H24" s="129"/>
      <c r="I24" s="130"/>
    </row>
    <row r="25" spans="1:53" x14ac:dyDescent="0.2">
      <c r="F25" s="128"/>
      <c r="G25" s="129"/>
      <c r="H25" s="129"/>
      <c r="I25" s="130"/>
    </row>
    <row r="26" spans="1:53" x14ac:dyDescent="0.2">
      <c r="F26" s="128"/>
      <c r="G26" s="129"/>
      <c r="H26" s="129"/>
      <c r="I26" s="130"/>
    </row>
    <row r="27" spans="1:53" x14ac:dyDescent="0.2">
      <c r="F27" s="128"/>
      <c r="G27" s="129"/>
      <c r="H27" s="129"/>
      <c r="I27" s="130"/>
    </row>
    <row r="28" spans="1:53" x14ac:dyDescent="0.2"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43"/>
  <sheetViews>
    <sheetView showGridLines="0" showZeros="0" tabSelected="1" zoomScale="90" zoomScaleNormal="90" workbookViewId="0">
      <selection activeCell="F66" sqref="F66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61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13" t="s">
        <v>65</v>
      </c>
      <c r="B1" s="213"/>
      <c r="C1" s="213"/>
      <c r="D1" s="213"/>
      <c r="E1" s="213"/>
      <c r="F1" s="213"/>
      <c r="G1" s="213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202" t="s">
        <v>49</v>
      </c>
      <c r="B3" s="203"/>
      <c r="C3" s="83" t="str">
        <f>CONCATENATE(cislostavby," ",nazevstavby)</f>
        <v>Si_202504 Oprava střechy ISŠA Brno, Křižíkova 2523/13</v>
      </c>
      <c r="D3" s="84"/>
      <c r="E3" s="136" t="s">
        <v>66</v>
      </c>
      <c r="F3" s="137" t="str">
        <f>Rekapitulace!H1</f>
        <v>4a</v>
      </c>
      <c r="G3" s="138"/>
    </row>
    <row r="4" spans="1:104" ht="13.5" thickBot="1" x14ac:dyDescent="0.25">
      <c r="A4" s="214" t="s">
        <v>51</v>
      </c>
      <c r="B4" s="205"/>
      <c r="C4" s="89" t="str">
        <f>CONCATENATE(cisloobjektu," ",nazevobjektu)</f>
        <v>SO-01 Oprava střechy</v>
      </c>
      <c r="D4" s="90"/>
      <c r="E4" s="215" t="str">
        <f>Rekapitulace!G2</f>
        <v>Oprava žlabu na tělocičně</v>
      </c>
      <c r="F4" s="216"/>
      <c r="G4" s="217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72" t="s">
        <v>74</v>
      </c>
      <c r="B7" s="173" t="s">
        <v>83</v>
      </c>
      <c r="C7" s="174" t="s">
        <v>84</v>
      </c>
      <c r="D7" s="175"/>
      <c r="E7" s="176"/>
      <c r="F7" s="144"/>
      <c r="G7" s="145"/>
      <c r="O7" s="146">
        <v>1</v>
      </c>
    </row>
    <row r="8" spans="1:104" x14ac:dyDescent="0.2">
      <c r="A8" s="177">
        <v>1</v>
      </c>
      <c r="B8" s="178" t="s">
        <v>85</v>
      </c>
      <c r="C8" s="179" t="s">
        <v>194</v>
      </c>
      <c r="D8" s="180" t="s">
        <v>86</v>
      </c>
      <c r="E8" s="181">
        <v>43.2</v>
      </c>
      <c r="F8" s="171"/>
      <c r="G8" s="147">
        <f>E8*F8</f>
        <v>0</v>
      </c>
      <c r="O8" s="146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48">
        <v>1</v>
      </c>
      <c r="CB8" s="148">
        <v>1</v>
      </c>
      <c r="CZ8" s="131">
        <v>4.7640000000000002E-2</v>
      </c>
    </row>
    <row r="9" spans="1:104" x14ac:dyDescent="0.2">
      <c r="A9" s="182"/>
      <c r="B9" s="183"/>
      <c r="C9" s="211" t="s">
        <v>87</v>
      </c>
      <c r="D9" s="212"/>
      <c r="E9" s="184">
        <v>0</v>
      </c>
      <c r="F9" s="150"/>
      <c r="G9" s="151"/>
      <c r="M9" s="149" t="s">
        <v>87</v>
      </c>
      <c r="O9" s="146"/>
    </row>
    <row r="10" spans="1:104" x14ac:dyDescent="0.2">
      <c r="A10" s="182"/>
      <c r="B10" s="183"/>
      <c r="C10" s="211" t="s">
        <v>88</v>
      </c>
      <c r="D10" s="212"/>
      <c r="E10" s="184">
        <v>0</v>
      </c>
      <c r="F10" s="150"/>
      <c r="G10" s="151"/>
      <c r="M10" s="149" t="s">
        <v>88</v>
      </c>
      <c r="O10" s="146"/>
    </row>
    <row r="11" spans="1:104" x14ac:dyDescent="0.2">
      <c r="A11" s="182"/>
      <c r="B11" s="183"/>
      <c r="C11" s="211" t="s">
        <v>89</v>
      </c>
      <c r="D11" s="212"/>
      <c r="E11" s="184">
        <v>0</v>
      </c>
      <c r="F11" s="150"/>
      <c r="G11" s="151"/>
      <c r="M11" s="149" t="s">
        <v>89</v>
      </c>
      <c r="O11" s="146"/>
    </row>
    <row r="12" spans="1:104" x14ac:dyDescent="0.2">
      <c r="A12" s="182"/>
      <c r="B12" s="183"/>
      <c r="C12" s="211" t="s">
        <v>90</v>
      </c>
      <c r="D12" s="212"/>
      <c r="E12" s="184">
        <v>43.2</v>
      </c>
      <c r="F12" s="150"/>
      <c r="G12" s="151"/>
      <c r="M12" s="149" t="s">
        <v>90</v>
      </c>
      <c r="O12" s="146"/>
    </row>
    <row r="13" spans="1:104" x14ac:dyDescent="0.2">
      <c r="A13" s="152"/>
      <c r="B13" s="153" t="s">
        <v>75</v>
      </c>
      <c r="C13" s="154" t="str">
        <f>CONCATENATE(B7," ",C7)</f>
        <v>63 Podlahy a podlahové konstrukce</v>
      </c>
      <c r="D13" s="155"/>
      <c r="E13" s="156"/>
      <c r="F13" s="157"/>
      <c r="G13" s="158">
        <f>SUM(G7:G12)</f>
        <v>0</v>
      </c>
      <c r="O13" s="146">
        <v>4</v>
      </c>
      <c r="BA13" s="159">
        <f>SUM(BA7:BA12)</f>
        <v>0</v>
      </c>
      <c r="BB13" s="159">
        <f>SUM(BB7:BB12)</f>
        <v>0</v>
      </c>
      <c r="BC13" s="159">
        <f>SUM(BC7:BC12)</f>
        <v>0</v>
      </c>
      <c r="BD13" s="159">
        <f>SUM(BD7:BD12)</f>
        <v>0</v>
      </c>
      <c r="BE13" s="159">
        <f>SUM(BE7:BE12)</f>
        <v>0</v>
      </c>
    </row>
    <row r="14" spans="1:104" x14ac:dyDescent="0.2">
      <c r="A14" s="185" t="s">
        <v>74</v>
      </c>
      <c r="B14" s="186" t="s">
        <v>91</v>
      </c>
      <c r="C14" s="187" t="s">
        <v>92</v>
      </c>
      <c r="D14" s="188"/>
      <c r="E14" s="144"/>
      <c r="F14" s="144"/>
      <c r="G14" s="145"/>
      <c r="O14" s="146">
        <v>1</v>
      </c>
    </row>
    <row r="15" spans="1:104" x14ac:dyDescent="0.2">
      <c r="A15" s="177">
        <v>2</v>
      </c>
      <c r="B15" s="178" t="s">
        <v>93</v>
      </c>
      <c r="C15" s="179" t="s">
        <v>94</v>
      </c>
      <c r="D15" s="180" t="s">
        <v>95</v>
      </c>
      <c r="E15" s="181">
        <v>24</v>
      </c>
      <c r="F15" s="171"/>
      <c r="G15" s="147">
        <f>E15*F15</f>
        <v>0</v>
      </c>
      <c r="O15" s="146">
        <v>2</v>
      </c>
      <c r="AA15" s="131">
        <v>1</v>
      </c>
      <c r="AB15" s="131">
        <v>0</v>
      </c>
      <c r="AC15" s="131">
        <v>0</v>
      </c>
      <c r="AZ15" s="131">
        <v>1</v>
      </c>
      <c r="BA15" s="131">
        <f>IF(AZ15=1,G15,0)</f>
        <v>0</v>
      </c>
      <c r="BB15" s="131">
        <f>IF(AZ15=2,G15,0)</f>
        <v>0</v>
      </c>
      <c r="BC15" s="131">
        <f>IF(AZ15=3,G15,0)</f>
        <v>0</v>
      </c>
      <c r="BD15" s="131">
        <f>IF(AZ15=4,G15,0)</f>
        <v>0</v>
      </c>
      <c r="BE15" s="131">
        <f>IF(AZ15=5,G15,0)</f>
        <v>0</v>
      </c>
      <c r="CA15" s="148">
        <v>1</v>
      </c>
      <c r="CB15" s="148">
        <v>0</v>
      </c>
      <c r="CZ15" s="131">
        <v>0</v>
      </c>
    </row>
    <row r="16" spans="1:104" x14ac:dyDescent="0.2">
      <c r="A16" s="182"/>
      <c r="B16" s="183"/>
      <c r="C16" s="211" t="s">
        <v>96</v>
      </c>
      <c r="D16" s="212"/>
      <c r="E16" s="184">
        <v>24</v>
      </c>
      <c r="F16" s="150"/>
      <c r="G16" s="151"/>
      <c r="M16" s="149" t="s">
        <v>96</v>
      </c>
      <c r="O16" s="146"/>
    </row>
    <row r="17" spans="1:104" x14ac:dyDescent="0.2">
      <c r="A17" s="177">
        <v>3</v>
      </c>
      <c r="B17" s="178" t="s">
        <v>97</v>
      </c>
      <c r="C17" s="179" t="s">
        <v>98</v>
      </c>
      <c r="D17" s="180" t="s">
        <v>99</v>
      </c>
      <c r="E17" s="181">
        <v>2</v>
      </c>
      <c r="F17" s="171"/>
      <c r="G17" s="147">
        <f>E17*F17</f>
        <v>0</v>
      </c>
      <c r="O17" s="146">
        <v>2</v>
      </c>
      <c r="AA17" s="131">
        <v>12</v>
      </c>
      <c r="AB17" s="131">
        <v>0</v>
      </c>
      <c r="AC17" s="131">
        <v>42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A17" s="148">
        <v>12</v>
      </c>
      <c r="CB17" s="148">
        <v>0</v>
      </c>
      <c r="CZ17" s="131">
        <v>3.0000000000000001E-3</v>
      </c>
    </row>
    <row r="18" spans="1:104" x14ac:dyDescent="0.2">
      <c r="A18" s="152"/>
      <c r="B18" s="153" t="s">
        <v>75</v>
      </c>
      <c r="C18" s="154" t="str">
        <f>CONCATENATE(B14," ",C14)</f>
        <v>95 Dokončovací konstrukce na pozemních stavbách</v>
      </c>
      <c r="D18" s="155"/>
      <c r="E18" s="156"/>
      <c r="F18" s="157"/>
      <c r="G18" s="158">
        <f>SUM(G14:G17)</f>
        <v>0</v>
      </c>
      <c r="O18" s="146">
        <v>4</v>
      </c>
      <c r="BA18" s="159">
        <f>SUM(BA14:BA17)</f>
        <v>0</v>
      </c>
      <c r="BB18" s="159">
        <f>SUM(BB14:BB17)</f>
        <v>0</v>
      </c>
      <c r="BC18" s="159">
        <f>SUM(BC14:BC17)</f>
        <v>0</v>
      </c>
      <c r="BD18" s="159">
        <f>SUM(BD14:BD17)</f>
        <v>0</v>
      </c>
      <c r="BE18" s="159">
        <f>SUM(BE14:BE17)</f>
        <v>0</v>
      </c>
    </row>
    <row r="19" spans="1:104" x14ac:dyDescent="0.2">
      <c r="A19" s="185" t="s">
        <v>74</v>
      </c>
      <c r="B19" s="186" t="s">
        <v>100</v>
      </c>
      <c r="C19" s="187" t="s">
        <v>101</v>
      </c>
      <c r="D19" s="188"/>
      <c r="E19" s="144"/>
      <c r="F19" s="144"/>
      <c r="G19" s="145"/>
      <c r="O19" s="146">
        <v>1</v>
      </c>
    </row>
    <row r="20" spans="1:104" x14ac:dyDescent="0.2">
      <c r="A20" s="177">
        <v>4</v>
      </c>
      <c r="B20" s="178" t="s">
        <v>102</v>
      </c>
      <c r="C20" s="179" t="s">
        <v>103</v>
      </c>
      <c r="D20" s="180" t="s">
        <v>104</v>
      </c>
      <c r="E20" s="181">
        <v>2.0640480000000001</v>
      </c>
      <c r="F20" s="171"/>
      <c r="G20" s="147">
        <f>E20*F20</f>
        <v>0</v>
      </c>
      <c r="O20" s="146">
        <v>2</v>
      </c>
      <c r="AA20" s="131">
        <v>7</v>
      </c>
      <c r="AB20" s="131">
        <v>1</v>
      </c>
      <c r="AC20" s="131">
        <v>2</v>
      </c>
      <c r="AZ20" s="131">
        <v>1</v>
      </c>
      <c r="BA20" s="131">
        <f>IF(AZ20=1,G20,0)</f>
        <v>0</v>
      </c>
      <c r="BB20" s="131">
        <f>IF(AZ20=2,G20,0)</f>
        <v>0</v>
      </c>
      <c r="BC20" s="131">
        <f>IF(AZ20=3,G20,0)</f>
        <v>0</v>
      </c>
      <c r="BD20" s="131">
        <f>IF(AZ20=4,G20,0)</f>
        <v>0</v>
      </c>
      <c r="BE20" s="131">
        <f>IF(AZ20=5,G20,0)</f>
        <v>0</v>
      </c>
      <c r="CA20" s="148">
        <v>7</v>
      </c>
      <c r="CB20" s="148">
        <v>1</v>
      </c>
      <c r="CZ20" s="131">
        <v>0</v>
      </c>
    </row>
    <row r="21" spans="1:104" x14ac:dyDescent="0.2">
      <c r="A21" s="152"/>
      <c r="B21" s="153" t="s">
        <v>75</v>
      </c>
      <c r="C21" s="154" t="str">
        <f>CONCATENATE(B19," ",C19)</f>
        <v>99 Staveništní přesun hmot</v>
      </c>
      <c r="D21" s="155"/>
      <c r="E21" s="156"/>
      <c r="F21" s="157"/>
      <c r="G21" s="158">
        <f>SUM(G19:G20)</f>
        <v>0</v>
      </c>
      <c r="O21" s="146">
        <v>4</v>
      </c>
      <c r="BA21" s="159">
        <f>SUM(BA19:BA20)</f>
        <v>0</v>
      </c>
      <c r="BB21" s="159">
        <f>SUM(BB19:BB20)</f>
        <v>0</v>
      </c>
      <c r="BC21" s="159">
        <f>SUM(BC19:BC20)</f>
        <v>0</v>
      </c>
      <c r="BD21" s="159">
        <f>SUM(BD19:BD20)</f>
        <v>0</v>
      </c>
      <c r="BE21" s="159">
        <f>SUM(BE19:BE20)</f>
        <v>0</v>
      </c>
    </row>
    <row r="22" spans="1:104" x14ac:dyDescent="0.2">
      <c r="A22" s="185" t="s">
        <v>74</v>
      </c>
      <c r="B22" s="186" t="s">
        <v>105</v>
      </c>
      <c r="C22" s="187" t="s">
        <v>106</v>
      </c>
      <c r="D22" s="188"/>
      <c r="E22" s="144"/>
      <c r="F22" s="144"/>
      <c r="G22" s="145"/>
      <c r="O22" s="146">
        <v>1</v>
      </c>
    </row>
    <row r="23" spans="1:104" x14ac:dyDescent="0.2">
      <c r="A23" s="177">
        <v>5</v>
      </c>
      <c r="B23" s="178" t="s">
        <v>107</v>
      </c>
      <c r="C23" s="179" t="s">
        <v>108</v>
      </c>
      <c r="D23" s="180" t="s">
        <v>109</v>
      </c>
      <c r="E23" s="181">
        <v>1</v>
      </c>
      <c r="F23" s="171"/>
      <c r="G23" s="147">
        <f>E23*F23</f>
        <v>0</v>
      </c>
      <c r="O23" s="146">
        <v>2</v>
      </c>
      <c r="AA23" s="131">
        <v>12</v>
      </c>
      <c r="AB23" s="131">
        <v>0</v>
      </c>
      <c r="AC23" s="131">
        <v>49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A23" s="148">
        <v>12</v>
      </c>
      <c r="CB23" s="148">
        <v>0</v>
      </c>
      <c r="CZ23" s="131">
        <v>0</v>
      </c>
    </row>
    <row r="24" spans="1:104" x14ac:dyDescent="0.2">
      <c r="A24" s="177">
        <v>6</v>
      </c>
      <c r="B24" s="178" t="s">
        <v>110</v>
      </c>
      <c r="C24" s="179" t="s">
        <v>111</v>
      </c>
      <c r="D24" s="180" t="s">
        <v>109</v>
      </c>
      <c r="E24" s="181">
        <v>1</v>
      </c>
      <c r="F24" s="171"/>
      <c r="G24" s="147">
        <f>E24*F24</f>
        <v>0</v>
      </c>
      <c r="O24" s="146">
        <v>2</v>
      </c>
      <c r="AA24" s="131">
        <v>12</v>
      </c>
      <c r="AB24" s="131">
        <v>0</v>
      </c>
      <c r="AC24" s="131">
        <v>50</v>
      </c>
      <c r="AZ24" s="131">
        <v>1</v>
      </c>
      <c r="BA24" s="131">
        <f>IF(AZ24=1,G24,0)</f>
        <v>0</v>
      </c>
      <c r="BB24" s="131">
        <f>IF(AZ24=2,G24,0)</f>
        <v>0</v>
      </c>
      <c r="BC24" s="131">
        <f>IF(AZ24=3,G24,0)</f>
        <v>0</v>
      </c>
      <c r="BD24" s="131">
        <f>IF(AZ24=4,G24,0)</f>
        <v>0</v>
      </c>
      <c r="BE24" s="131">
        <f>IF(AZ24=5,G24,0)</f>
        <v>0</v>
      </c>
      <c r="CA24" s="148">
        <v>12</v>
      </c>
      <c r="CB24" s="148">
        <v>0</v>
      </c>
      <c r="CZ24" s="131">
        <v>0</v>
      </c>
    </row>
    <row r="25" spans="1:104" x14ac:dyDescent="0.2">
      <c r="A25" s="177">
        <v>7</v>
      </c>
      <c r="B25" s="178" t="s">
        <v>112</v>
      </c>
      <c r="C25" s="179" t="s">
        <v>113</v>
      </c>
      <c r="D25" s="180" t="s">
        <v>109</v>
      </c>
      <c r="E25" s="181">
        <v>1</v>
      </c>
      <c r="F25" s="171"/>
      <c r="G25" s="147">
        <f>E25*F25</f>
        <v>0</v>
      </c>
      <c r="O25" s="146">
        <v>2</v>
      </c>
      <c r="AA25" s="131">
        <v>12</v>
      </c>
      <c r="AB25" s="131">
        <v>0</v>
      </c>
      <c r="AC25" s="131">
        <v>51</v>
      </c>
      <c r="AZ25" s="131">
        <v>1</v>
      </c>
      <c r="BA25" s="131">
        <f>IF(AZ25=1,G25,0)</f>
        <v>0</v>
      </c>
      <c r="BB25" s="131">
        <f>IF(AZ25=2,G25,0)</f>
        <v>0</v>
      </c>
      <c r="BC25" s="131">
        <f>IF(AZ25=3,G25,0)</f>
        <v>0</v>
      </c>
      <c r="BD25" s="131">
        <f>IF(AZ25=4,G25,0)</f>
        <v>0</v>
      </c>
      <c r="BE25" s="131">
        <f>IF(AZ25=5,G25,0)</f>
        <v>0</v>
      </c>
      <c r="CA25" s="148">
        <v>12</v>
      </c>
      <c r="CB25" s="148">
        <v>0</v>
      </c>
      <c r="CZ25" s="131">
        <v>0</v>
      </c>
    </row>
    <row r="26" spans="1:104" x14ac:dyDescent="0.2">
      <c r="A26" s="177">
        <v>8</v>
      </c>
      <c r="B26" s="178" t="s">
        <v>114</v>
      </c>
      <c r="C26" s="179" t="s">
        <v>115</v>
      </c>
      <c r="D26" s="180" t="s">
        <v>109</v>
      </c>
      <c r="E26" s="181">
        <v>1</v>
      </c>
      <c r="F26" s="171"/>
      <c r="G26" s="147">
        <f>E26*F26</f>
        <v>0</v>
      </c>
      <c r="O26" s="146">
        <v>2</v>
      </c>
      <c r="AA26" s="131">
        <v>12</v>
      </c>
      <c r="AB26" s="131">
        <v>0</v>
      </c>
      <c r="AC26" s="131">
        <v>52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48">
        <v>12</v>
      </c>
      <c r="CB26" s="148">
        <v>0</v>
      </c>
      <c r="CZ26" s="131">
        <v>0</v>
      </c>
    </row>
    <row r="27" spans="1:104" x14ac:dyDescent="0.2">
      <c r="A27" s="152"/>
      <c r="B27" s="153" t="s">
        <v>75</v>
      </c>
      <c r="C27" s="154" t="str">
        <f>CONCATENATE(B22," ",C22)</f>
        <v>VN Vedlejší náklady</v>
      </c>
      <c r="D27" s="155"/>
      <c r="E27" s="156"/>
      <c r="F27" s="157"/>
      <c r="G27" s="158">
        <f>SUM(G22:G26)</f>
        <v>0</v>
      </c>
      <c r="O27" s="146">
        <v>4</v>
      </c>
      <c r="BA27" s="159">
        <f>SUM(BA22:BA26)</f>
        <v>0</v>
      </c>
      <c r="BB27" s="159">
        <f>SUM(BB22:BB26)</f>
        <v>0</v>
      </c>
      <c r="BC27" s="159">
        <f>SUM(BC22:BC26)</f>
        <v>0</v>
      </c>
      <c r="BD27" s="159">
        <f>SUM(BD22:BD26)</f>
        <v>0</v>
      </c>
      <c r="BE27" s="159">
        <f>SUM(BE22:BE26)</f>
        <v>0</v>
      </c>
    </row>
    <row r="28" spans="1:104" x14ac:dyDescent="0.2">
      <c r="A28" s="185" t="s">
        <v>74</v>
      </c>
      <c r="B28" s="186" t="s">
        <v>116</v>
      </c>
      <c r="C28" s="187" t="s">
        <v>117</v>
      </c>
      <c r="D28" s="188"/>
      <c r="E28" s="144"/>
      <c r="F28" s="144"/>
      <c r="G28" s="145"/>
      <c r="O28" s="146">
        <v>1</v>
      </c>
    </row>
    <row r="29" spans="1:104" ht="22.5" x14ac:dyDescent="0.2">
      <c r="A29" s="177">
        <v>9</v>
      </c>
      <c r="B29" s="178" t="s">
        <v>118</v>
      </c>
      <c r="C29" s="179" t="s">
        <v>119</v>
      </c>
      <c r="D29" s="180" t="s">
        <v>86</v>
      </c>
      <c r="E29" s="181">
        <v>43.2</v>
      </c>
      <c r="F29" s="171"/>
      <c r="G29" s="147">
        <f>E29*F29</f>
        <v>0</v>
      </c>
      <c r="O29" s="146">
        <v>2</v>
      </c>
      <c r="AA29" s="131">
        <v>1</v>
      </c>
      <c r="AB29" s="131">
        <v>7</v>
      </c>
      <c r="AC29" s="131">
        <v>7</v>
      </c>
      <c r="AZ29" s="131">
        <v>2</v>
      </c>
      <c r="BA29" s="131">
        <f>IF(AZ29=1,G29,0)</f>
        <v>0</v>
      </c>
      <c r="BB29" s="131">
        <f>IF(AZ29=2,G29,0)</f>
        <v>0</v>
      </c>
      <c r="BC29" s="131">
        <f>IF(AZ29=3,G29,0)</f>
        <v>0</v>
      </c>
      <c r="BD29" s="131">
        <f>IF(AZ29=4,G29,0)</f>
        <v>0</v>
      </c>
      <c r="BE29" s="131">
        <f>IF(AZ29=5,G29,0)</f>
        <v>0</v>
      </c>
      <c r="CA29" s="148">
        <v>1</v>
      </c>
      <c r="CB29" s="148">
        <v>7</v>
      </c>
      <c r="CZ29" s="131">
        <v>0</v>
      </c>
    </row>
    <row r="30" spans="1:104" x14ac:dyDescent="0.2">
      <c r="A30" s="182"/>
      <c r="B30" s="183"/>
      <c r="C30" s="211" t="s">
        <v>120</v>
      </c>
      <c r="D30" s="212"/>
      <c r="E30" s="184">
        <v>0</v>
      </c>
      <c r="F30" s="150"/>
      <c r="G30" s="151"/>
      <c r="M30" s="149" t="s">
        <v>120</v>
      </c>
      <c r="O30" s="146"/>
    </row>
    <row r="31" spans="1:104" x14ac:dyDescent="0.2">
      <c r="A31" s="182"/>
      <c r="B31" s="183"/>
      <c r="C31" s="211" t="s">
        <v>121</v>
      </c>
      <c r="D31" s="212"/>
      <c r="E31" s="184">
        <v>43.2</v>
      </c>
      <c r="F31" s="150"/>
      <c r="G31" s="151"/>
      <c r="M31" s="149" t="s">
        <v>121</v>
      </c>
      <c r="O31" s="146"/>
    </row>
    <row r="32" spans="1:104" x14ac:dyDescent="0.2">
      <c r="A32" s="177">
        <v>10</v>
      </c>
      <c r="B32" s="178" t="s">
        <v>122</v>
      </c>
      <c r="C32" s="179" t="s">
        <v>123</v>
      </c>
      <c r="D32" s="180" t="s">
        <v>86</v>
      </c>
      <c r="E32" s="181">
        <v>43.2</v>
      </c>
      <c r="F32" s="171"/>
      <c r="G32" s="147">
        <f>E32*F32</f>
        <v>0</v>
      </c>
      <c r="O32" s="146">
        <v>2</v>
      </c>
      <c r="AA32" s="131">
        <v>1</v>
      </c>
      <c r="AB32" s="131">
        <v>7</v>
      </c>
      <c r="AC32" s="131">
        <v>7</v>
      </c>
      <c r="AZ32" s="131">
        <v>2</v>
      </c>
      <c r="BA32" s="131">
        <f>IF(AZ32=1,G32,0)</f>
        <v>0</v>
      </c>
      <c r="BB32" s="131">
        <f>IF(AZ32=2,G32,0)</f>
        <v>0</v>
      </c>
      <c r="BC32" s="131">
        <f>IF(AZ32=3,G32,0)</f>
        <v>0</v>
      </c>
      <c r="BD32" s="131">
        <f>IF(AZ32=4,G32,0)</f>
        <v>0</v>
      </c>
      <c r="BE32" s="131">
        <f>IF(AZ32=5,G32,0)</f>
        <v>0</v>
      </c>
      <c r="CA32" s="148">
        <v>1</v>
      </c>
      <c r="CB32" s="148">
        <v>7</v>
      </c>
      <c r="CZ32" s="131">
        <v>0</v>
      </c>
    </row>
    <row r="33" spans="1:104" x14ac:dyDescent="0.2">
      <c r="A33" s="182"/>
      <c r="B33" s="183"/>
      <c r="C33" s="211" t="s">
        <v>124</v>
      </c>
      <c r="D33" s="212"/>
      <c r="E33" s="184">
        <v>43.2</v>
      </c>
      <c r="F33" s="150"/>
      <c r="G33" s="151"/>
      <c r="M33" s="149" t="s">
        <v>124</v>
      </c>
      <c r="O33" s="146"/>
    </row>
    <row r="34" spans="1:104" ht="22.5" x14ac:dyDescent="0.2">
      <c r="A34" s="177">
        <v>11</v>
      </c>
      <c r="B34" s="178" t="s">
        <v>125</v>
      </c>
      <c r="C34" s="179" t="s">
        <v>126</v>
      </c>
      <c r="D34" s="180" t="s">
        <v>86</v>
      </c>
      <c r="E34" s="181">
        <v>43.2</v>
      </c>
      <c r="F34" s="171"/>
      <c r="G34" s="147">
        <f>E34*F34</f>
        <v>0</v>
      </c>
      <c r="O34" s="146">
        <v>2</v>
      </c>
      <c r="AA34" s="131">
        <v>1</v>
      </c>
      <c r="AB34" s="131">
        <v>7</v>
      </c>
      <c r="AC34" s="131">
        <v>7</v>
      </c>
      <c r="AZ34" s="131">
        <v>2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48">
        <v>1</v>
      </c>
      <c r="CB34" s="148">
        <v>7</v>
      </c>
      <c r="CZ34" s="131">
        <v>0</v>
      </c>
    </row>
    <row r="35" spans="1:104" x14ac:dyDescent="0.2">
      <c r="A35" s="182"/>
      <c r="B35" s="183"/>
      <c r="C35" s="211" t="s">
        <v>127</v>
      </c>
      <c r="D35" s="212"/>
      <c r="E35" s="184">
        <v>43.2</v>
      </c>
      <c r="F35" s="150"/>
      <c r="G35" s="151"/>
      <c r="M35" s="149" t="s">
        <v>127</v>
      </c>
      <c r="O35" s="146"/>
    </row>
    <row r="36" spans="1:104" ht="22.5" x14ac:dyDescent="0.2">
      <c r="A36" s="177">
        <v>12</v>
      </c>
      <c r="B36" s="178" t="s">
        <v>128</v>
      </c>
      <c r="C36" s="179" t="s">
        <v>129</v>
      </c>
      <c r="D36" s="180" t="s">
        <v>86</v>
      </c>
      <c r="E36" s="181">
        <v>12</v>
      </c>
      <c r="F36" s="171"/>
      <c r="G36" s="147">
        <f>E36*F36</f>
        <v>0</v>
      </c>
      <c r="O36" s="146">
        <v>2</v>
      </c>
      <c r="AA36" s="131">
        <v>1</v>
      </c>
      <c r="AB36" s="131">
        <v>7</v>
      </c>
      <c r="AC36" s="131">
        <v>7</v>
      </c>
      <c r="AZ36" s="131">
        <v>2</v>
      </c>
      <c r="BA36" s="131">
        <f>IF(AZ36=1,G36,0)</f>
        <v>0</v>
      </c>
      <c r="BB36" s="131">
        <f>IF(AZ36=2,G36,0)</f>
        <v>0</v>
      </c>
      <c r="BC36" s="131">
        <f>IF(AZ36=3,G36,0)</f>
        <v>0</v>
      </c>
      <c r="BD36" s="131">
        <f>IF(AZ36=4,G36,0)</f>
        <v>0</v>
      </c>
      <c r="BE36" s="131">
        <f>IF(AZ36=5,G36,0)</f>
        <v>0</v>
      </c>
      <c r="CA36" s="148">
        <v>1</v>
      </c>
      <c r="CB36" s="148">
        <v>7</v>
      </c>
      <c r="CZ36" s="131">
        <v>3.0000000000000001E-5</v>
      </c>
    </row>
    <row r="37" spans="1:104" x14ac:dyDescent="0.2">
      <c r="A37" s="182"/>
      <c r="B37" s="183"/>
      <c r="C37" s="211" t="s">
        <v>130</v>
      </c>
      <c r="D37" s="212"/>
      <c r="E37" s="184">
        <v>0</v>
      </c>
      <c r="F37" s="150"/>
      <c r="G37" s="151"/>
      <c r="M37" s="149" t="s">
        <v>130</v>
      </c>
      <c r="O37" s="146"/>
    </row>
    <row r="38" spans="1:104" ht="22.5" x14ac:dyDescent="0.2">
      <c r="A38" s="182"/>
      <c r="B38" s="183"/>
      <c r="C38" s="211" t="s">
        <v>131</v>
      </c>
      <c r="D38" s="212"/>
      <c r="E38" s="184">
        <v>12</v>
      </c>
      <c r="F38" s="150"/>
      <c r="G38" s="151"/>
      <c r="M38" s="149" t="s">
        <v>131</v>
      </c>
      <c r="O38" s="146"/>
    </row>
    <row r="39" spans="1:104" ht="22.5" x14ac:dyDescent="0.2">
      <c r="A39" s="177">
        <v>13</v>
      </c>
      <c r="B39" s="178" t="s">
        <v>132</v>
      </c>
      <c r="C39" s="179" t="s">
        <v>133</v>
      </c>
      <c r="D39" s="180" t="s">
        <v>86</v>
      </c>
      <c r="E39" s="181">
        <v>12</v>
      </c>
      <c r="F39" s="171"/>
      <c r="G39" s="147">
        <f>E39*F39</f>
        <v>0</v>
      </c>
      <c r="O39" s="146">
        <v>2</v>
      </c>
      <c r="AA39" s="131">
        <v>1</v>
      </c>
      <c r="AB39" s="131">
        <v>0</v>
      </c>
      <c r="AC39" s="131">
        <v>0</v>
      </c>
      <c r="AZ39" s="131">
        <v>2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A39" s="148">
        <v>1</v>
      </c>
      <c r="CB39" s="148">
        <v>0</v>
      </c>
      <c r="CZ39" s="131">
        <v>1.4999999999999999E-4</v>
      </c>
    </row>
    <row r="40" spans="1:104" ht="22.5" x14ac:dyDescent="0.2">
      <c r="A40" s="177">
        <v>14</v>
      </c>
      <c r="B40" s="178" t="s">
        <v>134</v>
      </c>
      <c r="C40" s="179" t="s">
        <v>195</v>
      </c>
      <c r="D40" s="180" t="s">
        <v>99</v>
      </c>
      <c r="E40" s="181">
        <v>2</v>
      </c>
      <c r="F40" s="171"/>
      <c r="G40" s="147">
        <f>E40*F40</f>
        <v>0</v>
      </c>
      <c r="O40" s="146">
        <v>2</v>
      </c>
      <c r="AA40" s="131">
        <v>1</v>
      </c>
      <c r="AB40" s="131">
        <v>7</v>
      </c>
      <c r="AC40" s="131">
        <v>7</v>
      </c>
      <c r="AZ40" s="131">
        <v>2</v>
      </c>
      <c r="BA40" s="131">
        <f>IF(AZ40=1,G40,0)</f>
        <v>0</v>
      </c>
      <c r="BB40" s="131">
        <f>IF(AZ40=2,G40,0)</f>
        <v>0</v>
      </c>
      <c r="BC40" s="131">
        <f>IF(AZ40=3,G40,0)</f>
        <v>0</v>
      </c>
      <c r="BD40" s="131">
        <f>IF(AZ40=4,G40,0)</f>
        <v>0</v>
      </c>
      <c r="BE40" s="131">
        <f>IF(AZ40=5,G40,0)</f>
        <v>0</v>
      </c>
      <c r="CA40" s="148">
        <v>1</v>
      </c>
      <c r="CB40" s="148">
        <v>7</v>
      </c>
      <c r="CZ40" s="131">
        <v>2.9199999999999999E-3</v>
      </c>
    </row>
    <row r="41" spans="1:104" x14ac:dyDescent="0.2">
      <c r="A41" s="177">
        <v>15</v>
      </c>
      <c r="B41" s="178" t="s">
        <v>135</v>
      </c>
      <c r="C41" s="179" t="s">
        <v>136</v>
      </c>
      <c r="D41" s="180" t="s">
        <v>99</v>
      </c>
      <c r="E41" s="181">
        <v>2</v>
      </c>
      <c r="F41" s="171"/>
      <c r="G41" s="147">
        <f>E41*F41</f>
        <v>0</v>
      </c>
      <c r="O41" s="146">
        <v>2</v>
      </c>
      <c r="AA41" s="131">
        <v>1</v>
      </c>
      <c r="AB41" s="131">
        <v>7</v>
      </c>
      <c r="AC41" s="131">
        <v>7</v>
      </c>
      <c r="AZ41" s="131">
        <v>2</v>
      </c>
      <c r="BA41" s="131">
        <f>IF(AZ41=1,G41,0)</f>
        <v>0</v>
      </c>
      <c r="BB41" s="131">
        <f>IF(AZ41=2,G41,0)</f>
        <v>0</v>
      </c>
      <c r="BC41" s="131">
        <f>IF(AZ41=3,G41,0)</f>
        <v>0</v>
      </c>
      <c r="BD41" s="131">
        <f>IF(AZ41=4,G41,0)</f>
        <v>0</v>
      </c>
      <c r="BE41" s="131">
        <f>IF(AZ41=5,G41,0)</f>
        <v>0</v>
      </c>
      <c r="CA41" s="148">
        <v>1</v>
      </c>
      <c r="CB41" s="148">
        <v>7</v>
      </c>
      <c r="CZ41" s="131">
        <v>0</v>
      </c>
    </row>
    <row r="42" spans="1:104" x14ac:dyDescent="0.2">
      <c r="A42" s="177">
        <v>16</v>
      </c>
      <c r="B42" s="178" t="s">
        <v>137</v>
      </c>
      <c r="C42" s="179" t="s">
        <v>138</v>
      </c>
      <c r="D42" s="180" t="s">
        <v>99</v>
      </c>
      <c r="E42" s="181">
        <v>2</v>
      </c>
      <c r="F42" s="171"/>
      <c r="G42" s="147">
        <f>E42*F42</f>
        <v>0</v>
      </c>
      <c r="O42" s="146">
        <v>2</v>
      </c>
      <c r="AA42" s="131">
        <v>12</v>
      </c>
      <c r="AB42" s="131">
        <v>0</v>
      </c>
      <c r="AC42" s="131">
        <v>41</v>
      </c>
      <c r="AZ42" s="131">
        <v>2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48">
        <v>12</v>
      </c>
      <c r="CB42" s="148">
        <v>0</v>
      </c>
      <c r="CZ42" s="131">
        <v>0</v>
      </c>
    </row>
    <row r="43" spans="1:104" x14ac:dyDescent="0.2">
      <c r="A43" s="182"/>
      <c r="B43" s="183"/>
      <c r="C43" s="211" t="s">
        <v>139</v>
      </c>
      <c r="D43" s="212"/>
      <c r="E43" s="184">
        <v>2</v>
      </c>
      <c r="F43" s="150"/>
      <c r="G43" s="151"/>
      <c r="M43" s="149" t="s">
        <v>139</v>
      </c>
      <c r="O43" s="146"/>
    </row>
    <row r="44" spans="1:104" x14ac:dyDescent="0.2">
      <c r="A44" s="177">
        <v>17</v>
      </c>
      <c r="B44" s="178" t="s">
        <v>140</v>
      </c>
      <c r="C44" s="179" t="s">
        <v>197</v>
      </c>
      <c r="D44" s="180" t="s">
        <v>95</v>
      </c>
      <c r="E44" s="181">
        <v>26</v>
      </c>
      <c r="F44" s="171"/>
      <c r="G44" s="147">
        <f>E44*F44</f>
        <v>0</v>
      </c>
      <c r="O44" s="146">
        <v>2</v>
      </c>
      <c r="AA44" s="131">
        <v>12</v>
      </c>
      <c r="AB44" s="131">
        <v>0</v>
      </c>
      <c r="AC44" s="131">
        <v>53</v>
      </c>
      <c r="AZ44" s="131">
        <v>2</v>
      </c>
      <c r="BA44" s="131">
        <f>IF(AZ44=1,G44,0)</f>
        <v>0</v>
      </c>
      <c r="BB44" s="131">
        <f>IF(AZ44=2,G44,0)</f>
        <v>0</v>
      </c>
      <c r="BC44" s="131">
        <f>IF(AZ44=3,G44,0)</f>
        <v>0</v>
      </c>
      <c r="BD44" s="131">
        <f>IF(AZ44=4,G44,0)</f>
        <v>0</v>
      </c>
      <c r="BE44" s="131">
        <f>IF(AZ44=5,G44,0)</f>
        <v>0</v>
      </c>
      <c r="CA44" s="148">
        <v>12</v>
      </c>
      <c r="CB44" s="148">
        <v>0</v>
      </c>
      <c r="CZ44" s="131">
        <v>1.89E-3</v>
      </c>
    </row>
    <row r="45" spans="1:104" x14ac:dyDescent="0.2">
      <c r="A45" s="182"/>
      <c r="B45" s="183"/>
      <c r="C45" s="211" t="s">
        <v>141</v>
      </c>
      <c r="D45" s="212"/>
      <c r="E45" s="184">
        <v>26</v>
      </c>
      <c r="F45" s="150"/>
      <c r="G45" s="151"/>
      <c r="M45" s="149" t="s">
        <v>141</v>
      </c>
      <c r="O45" s="146"/>
    </row>
    <row r="46" spans="1:104" x14ac:dyDescent="0.2">
      <c r="A46" s="177">
        <v>18</v>
      </c>
      <c r="B46" s="178" t="s">
        <v>142</v>
      </c>
      <c r="C46" s="179" t="s">
        <v>198</v>
      </c>
      <c r="D46" s="180" t="s">
        <v>86</v>
      </c>
      <c r="E46" s="181">
        <v>62.375999999999998</v>
      </c>
      <c r="F46" s="171"/>
      <c r="G46" s="147">
        <f>E46*F46</f>
        <v>0</v>
      </c>
      <c r="O46" s="146">
        <v>2</v>
      </c>
      <c r="AA46" s="131">
        <v>3</v>
      </c>
      <c r="AB46" s="131">
        <v>1</v>
      </c>
      <c r="AC46" s="131" t="s">
        <v>142</v>
      </c>
      <c r="AZ46" s="131">
        <v>2</v>
      </c>
      <c r="BA46" s="131">
        <f>IF(AZ46=1,G46,0)</f>
        <v>0</v>
      </c>
      <c r="BB46" s="131">
        <f>IF(AZ46=2,G46,0)</f>
        <v>0</v>
      </c>
      <c r="BC46" s="131">
        <f>IF(AZ46=3,G46,0)</f>
        <v>0</v>
      </c>
      <c r="BD46" s="131">
        <f>IF(AZ46=4,G46,0)</f>
        <v>0</v>
      </c>
      <c r="BE46" s="131">
        <f>IF(AZ46=5,G46,0)</f>
        <v>0</v>
      </c>
      <c r="CA46" s="148">
        <v>3</v>
      </c>
      <c r="CB46" s="148">
        <v>1</v>
      </c>
      <c r="CZ46" s="131">
        <v>1.8500000000000001E-3</v>
      </c>
    </row>
    <row r="47" spans="1:104" x14ac:dyDescent="0.2">
      <c r="A47" s="182"/>
      <c r="B47" s="183"/>
      <c r="C47" s="211" t="s">
        <v>143</v>
      </c>
      <c r="D47" s="212"/>
      <c r="E47" s="184">
        <v>55.2</v>
      </c>
      <c r="F47" s="150"/>
      <c r="G47" s="151"/>
      <c r="M47" s="149" t="s">
        <v>143</v>
      </c>
      <c r="O47" s="146"/>
    </row>
    <row r="48" spans="1:104" x14ac:dyDescent="0.2">
      <c r="A48" s="182"/>
      <c r="B48" s="183"/>
      <c r="C48" s="211" t="s">
        <v>144</v>
      </c>
      <c r="D48" s="212"/>
      <c r="E48" s="184">
        <v>7.1760000000000002</v>
      </c>
      <c r="F48" s="150"/>
      <c r="G48" s="151"/>
      <c r="M48" s="149" t="s">
        <v>144</v>
      </c>
      <c r="O48" s="146"/>
    </row>
    <row r="49" spans="1:104" x14ac:dyDescent="0.2">
      <c r="A49" s="177">
        <v>19</v>
      </c>
      <c r="B49" s="178" t="s">
        <v>145</v>
      </c>
      <c r="C49" s="179" t="s">
        <v>196</v>
      </c>
      <c r="D49" s="180" t="s">
        <v>86</v>
      </c>
      <c r="E49" s="181">
        <v>62.375999999999998</v>
      </c>
      <c r="F49" s="171"/>
      <c r="G49" s="147">
        <f>E49*F49</f>
        <v>0</v>
      </c>
      <c r="O49" s="146">
        <v>2</v>
      </c>
      <c r="AA49" s="131">
        <v>3</v>
      </c>
      <c r="AB49" s="131">
        <v>1</v>
      </c>
      <c r="AC49" s="131" t="s">
        <v>145</v>
      </c>
      <c r="AZ49" s="131">
        <v>2</v>
      </c>
      <c r="BA49" s="131">
        <f>IF(AZ49=1,G49,0)</f>
        <v>0</v>
      </c>
      <c r="BB49" s="131">
        <f>IF(AZ49=2,G49,0)</f>
        <v>0</v>
      </c>
      <c r="BC49" s="131">
        <f>IF(AZ49=3,G49,0)</f>
        <v>0</v>
      </c>
      <c r="BD49" s="131">
        <f>IF(AZ49=4,G49,0)</f>
        <v>0</v>
      </c>
      <c r="BE49" s="131">
        <f>IF(AZ49=5,G49,0)</f>
        <v>0</v>
      </c>
      <c r="CA49" s="148">
        <v>3</v>
      </c>
      <c r="CB49" s="148">
        <v>1</v>
      </c>
      <c r="CZ49" s="131">
        <v>2.9999999999999997E-4</v>
      </c>
    </row>
    <row r="50" spans="1:104" x14ac:dyDescent="0.2">
      <c r="A50" s="182"/>
      <c r="B50" s="183"/>
      <c r="C50" s="211" t="s">
        <v>146</v>
      </c>
      <c r="D50" s="212"/>
      <c r="E50" s="184">
        <v>0</v>
      </c>
      <c r="F50" s="150"/>
      <c r="G50" s="151"/>
      <c r="M50" s="149" t="s">
        <v>146</v>
      </c>
      <c r="O50" s="146"/>
    </row>
    <row r="51" spans="1:104" x14ac:dyDescent="0.2">
      <c r="A51" s="182"/>
      <c r="B51" s="183"/>
      <c r="C51" s="211" t="s">
        <v>147</v>
      </c>
      <c r="D51" s="212"/>
      <c r="E51" s="184">
        <v>55.2</v>
      </c>
      <c r="F51" s="150"/>
      <c r="G51" s="151"/>
      <c r="M51" s="149" t="s">
        <v>147</v>
      </c>
      <c r="O51" s="146"/>
    </row>
    <row r="52" spans="1:104" x14ac:dyDescent="0.2">
      <c r="A52" s="182"/>
      <c r="B52" s="183"/>
      <c r="C52" s="211" t="s">
        <v>144</v>
      </c>
      <c r="D52" s="212"/>
      <c r="E52" s="184">
        <v>7.1760000000000002</v>
      </c>
      <c r="F52" s="150"/>
      <c r="G52" s="151"/>
      <c r="M52" s="149" t="s">
        <v>144</v>
      </c>
      <c r="O52" s="146"/>
    </row>
    <row r="53" spans="1:104" x14ac:dyDescent="0.2">
      <c r="A53" s="177">
        <v>20</v>
      </c>
      <c r="B53" s="178" t="s">
        <v>148</v>
      </c>
      <c r="C53" s="179" t="s">
        <v>149</v>
      </c>
      <c r="D53" s="180" t="s">
        <v>104</v>
      </c>
      <c r="E53" s="181">
        <v>0.19124840000000001</v>
      </c>
      <c r="F53" s="171"/>
      <c r="G53" s="147">
        <f t="shared" ref="G53:G63" si="0">E53*F53</f>
        <v>0</v>
      </c>
      <c r="O53" s="146">
        <v>2</v>
      </c>
      <c r="AA53" s="131">
        <v>7</v>
      </c>
      <c r="AB53" s="131">
        <v>1001</v>
      </c>
      <c r="AC53" s="131">
        <v>5</v>
      </c>
      <c r="AZ53" s="131">
        <v>2</v>
      </c>
      <c r="BA53" s="131">
        <f t="shared" ref="BA53:BA63" si="1">IF(AZ53=1,G53,0)</f>
        <v>0</v>
      </c>
      <c r="BB53" s="131">
        <f t="shared" ref="BB53:BB63" si="2">IF(AZ53=2,G53,0)</f>
        <v>0</v>
      </c>
      <c r="BC53" s="131">
        <f t="shared" ref="BC53:BC63" si="3">IF(AZ53=3,G53,0)</f>
        <v>0</v>
      </c>
      <c r="BD53" s="131">
        <f t="shared" ref="BD53:BD63" si="4">IF(AZ53=4,G53,0)</f>
        <v>0</v>
      </c>
      <c r="BE53" s="131">
        <f t="shared" ref="BE53:BE63" si="5">IF(AZ53=5,G53,0)</f>
        <v>0</v>
      </c>
      <c r="CA53" s="148">
        <v>7</v>
      </c>
      <c r="CB53" s="148">
        <v>1001</v>
      </c>
      <c r="CZ53" s="131">
        <v>0</v>
      </c>
    </row>
    <row r="54" spans="1:104" x14ac:dyDescent="0.2">
      <c r="A54" s="177">
        <v>21</v>
      </c>
      <c r="B54" s="178" t="s">
        <v>150</v>
      </c>
      <c r="C54" s="179" t="s">
        <v>151</v>
      </c>
      <c r="D54" s="180" t="s">
        <v>104</v>
      </c>
      <c r="E54" s="181">
        <v>0.28320000000000001</v>
      </c>
      <c r="F54" s="171"/>
      <c r="G54" s="147">
        <f t="shared" si="0"/>
        <v>0</v>
      </c>
      <c r="O54" s="146">
        <v>2</v>
      </c>
      <c r="AA54" s="131">
        <v>8</v>
      </c>
      <c r="AB54" s="131">
        <v>0</v>
      </c>
      <c r="AC54" s="131">
        <v>3</v>
      </c>
      <c r="AZ54" s="131">
        <v>2</v>
      </c>
      <c r="BA54" s="131">
        <f t="shared" si="1"/>
        <v>0</v>
      </c>
      <c r="BB54" s="131">
        <f t="shared" si="2"/>
        <v>0</v>
      </c>
      <c r="BC54" s="131">
        <f t="shared" si="3"/>
        <v>0</v>
      </c>
      <c r="BD54" s="131">
        <f t="shared" si="4"/>
        <v>0</v>
      </c>
      <c r="BE54" s="131">
        <f t="shared" si="5"/>
        <v>0</v>
      </c>
      <c r="CA54" s="148">
        <v>8</v>
      </c>
      <c r="CB54" s="148">
        <v>0</v>
      </c>
      <c r="CZ54" s="131">
        <v>0</v>
      </c>
    </row>
    <row r="55" spans="1:104" x14ac:dyDescent="0.2">
      <c r="A55" s="177">
        <v>22</v>
      </c>
      <c r="B55" s="178" t="s">
        <v>152</v>
      </c>
      <c r="C55" s="179" t="s">
        <v>153</v>
      </c>
      <c r="D55" s="180" t="s">
        <v>104</v>
      </c>
      <c r="E55" s="181">
        <v>0.28320000000000001</v>
      </c>
      <c r="F55" s="171"/>
      <c r="G55" s="147">
        <f t="shared" si="0"/>
        <v>0</v>
      </c>
      <c r="O55" s="146">
        <v>2</v>
      </c>
      <c r="AA55" s="131">
        <v>8</v>
      </c>
      <c r="AB55" s="131">
        <v>0</v>
      </c>
      <c r="AC55" s="131">
        <v>3</v>
      </c>
      <c r="AZ55" s="131">
        <v>2</v>
      </c>
      <c r="BA55" s="131">
        <f t="shared" si="1"/>
        <v>0</v>
      </c>
      <c r="BB55" s="131">
        <f t="shared" si="2"/>
        <v>0</v>
      </c>
      <c r="BC55" s="131">
        <f t="shared" si="3"/>
        <v>0</v>
      </c>
      <c r="BD55" s="131">
        <f t="shared" si="4"/>
        <v>0</v>
      </c>
      <c r="BE55" s="131">
        <f t="shared" si="5"/>
        <v>0</v>
      </c>
      <c r="CA55" s="148">
        <v>8</v>
      </c>
      <c r="CB55" s="148">
        <v>0</v>
      </c>
      <c r="CZ55" s="131">
        <v>0</v>
      </c>
    </row>
    <row r="56" spans="1:104" x14ac:dyDescent="0.2">
      <c r="A56" s="177">
        <v>23</v>
      </c>
      <c r="B56" s="178" t="s">
        <v>154</v>
      </c>
      <c r="C56" s="179" t="s">
        <v>155</v>
      </c>
      <c r="D56" s="180" t="s">
        <v>104</v>
      </c>
      <c r="E56" s="181">
        <v>0.28320000000000001</v>
      </c>
      <c r="F56" s="171"/>
      <c r="G56" s="147">
        <f t="shared" si="0"/>
        <v>0</v>
      </c>
      <c r="O56" s="146">
        <v>2</v>
      </c>
      <c r="AA56" s="131">
        <v>8</v>
      </c>
      <c r="AB56" s="131">
        <v>0</v>
      </c>
      <c r="AC56" s="131">
        <v>3</v>
      </c>
      <c r="AZ56" s="131">
        <v>2</v>
      </c>
      <c r="BA56" s="131">
        <f t="shared" si="1"/>
        <v>0</v>
      </c>
      <c r="BB56" s="131">
        <f t="shared" si="2"/>
        <v>0</v>
      </c>
      <c r="BC56" s="131">
        <f t="shared" si="3"/>
        <v>0</v>
      </c>
      <c r="BD56" s="131">
        <f t="shared" si="4"/>
        <v>0</v>
      </c>
      <c r="BE56" s="131">
        <f t="shared" si="5"/>
        <v>0</v>
      </c>
      <c r="CA56" s="148">
        <v>8</v>
      </c>
      <c r="CB56" s="148">
        <v>0</v>
      </c>
      <c r="CZ56" s="131">
        <v>0</v>
      </c>
    </row>
    <row r="57" spans="1:104" x14ac:dyDescent="0.2">
      <c r="A57" s="177">
        <v>24</v>
      </c>
      <c r="B57" s="178" t="s">
        <v>156</v>
      </c>
      <c r="C57" s="179" t="s">
        <v>157</v>
      </c>
      <c r="D57" s="180" t="s">
        <v>104</v>
      </c>
      <c r="E57" s="181">
        <v>3.9647999999999999</v>
      </c>
      <c r="F57" s="171"/>
      <c r="G57" s="147">
        <f t="shared" si="0"/>
        <v>0</v>
      </c>
      <c r="O57" s="146">
        <v>2</v>
      </c>
      <c r="AA57" s="131">
        <v>8</v>
      </c>
      <c r="AB57" s="131">
        <v>0</v>
      </c>
      <c r="AC57" s="131">
        <v>3</v>
      </c>
      <c r="AZ57" s="131">
        <v>2</v>
      </c>
      <c r="BA57" s="131">
        <f t="shared" si="1"/>
        <v>0</v>
      </c>
      <c r="BB57" s="131">
        <f t="shared" si="2"/>
        <v>0</v>
      </c>
      <c r="BC57" s="131">
        <f t="shared" si="3"/>
        <v>0</v>
      </c>
      <c r="BD57" s="131">
        <f t="shared" si="4"/>
        <v>0</v>
      </c>
      <c r="BE57" s="131">
        <f t="shared" si="5"/>
        <v>0</v>
      </c>
      <c r="CA57" s="148">
        <v>8</v>
      </c>
      <c r="CB57" s="148">
        <v>0</v>
      </c>
      <c r="CZ57" s="131">
        <v>0</v>
      </c>
    </row>
    <row r="58" spans="1:104" x14ac:dyDescent="0.2">
      <c r="A58" s="177">
        <v>25</v>
      </c>
      <c r="B58" s="178" t="s">
        <v>158</v>
      </c>
      <c r="C58" s="179" t="s">
        <v>159</v>
      </c>
      <c r="D58" s="180" t="s">
        <v>104</v>
      </c>
      <c r="E58" s="181">
        <v>0.28320000000000001</v>
      </c>
      <c r="F58" s="171"/>
      <c r="G58" s="147">
        <f t="shared" si="0"/>
        <v>0</v>
      </c>
      <c r="O58" s="146">
        <v>2</v>
      </c>
      <c r="AA58" s="131">
        <v>8</v>
      </c>
      <c r="AB58" s="131">
        <v>0</v>
      </c>
      <c r="AC58" s="131">
        <v>3</v>
      </c>
      <c r="AZ58" s="131">
        <v>2</v>
      </c>
      <c r="BA58" s="131">
        <f t="shared" si="1"/>
        <v>0</v>
      </c>
      <c r="BB58" s="131">
        <f t="shared" si="2"/>
        <v>0</v>
      </c>
      <c r="BC58" s="131">
        <f t="shared" si="3"/>
        <v>0</v>
      </c>
      <c r="BD58" s="131">
        <f t="shared" si="4"/>
        <v>0</v>
      </c>
      <c r="BE58" s="131">
        <f t="shared" si="5"/>
        <v>0</v>
      </c>
      <c r="CA58" s="148">
        <v>8</v>
      </c>
      <c r="CB58" s="148">
        <v>0</v>
      </c>
      <c r="CZ58" s="131">
        <v>0</v>
      </c>
    </row>
    <row r="59" spans="1:104" x14ac:dyDescent="0.2">
      <c r="A59" s="177">
        <v>26</v>
      </c>
      <c r="B59" s="178" t="s">
        <v>160</v>
      </c>
      <c r="C59" s="179" t="s">
        <v>161</v>
      </c>
      <c r="D59" s="180" t="s">
        <v>104</v>
      </c>
      <c r="E59" s="181">
        <v>0.84960000000000002</v>
      </c>
      <c r="F59" s="171"/>
      <c r="G59" s="147">
        <f t="shared" si="0"/>
        <v>0</v>
      </c>
      <c r="O59" s="146">
        <v>2</v>
      </c>
      <c r="AA59" s="131">
        <v>8</v>
      </c>
      <c r="AB59" s="131">
        <v>0</v>
      </c>
      <c r="AC59" s="131">
        <v>3</v>
      </c>
      <c r="AZ59" s="131">
        <v>2</v>
      </c>
      <c r="BA59" s="131">
        <f t="shared" si="1"/>
        <v>0</v>
      </c>
      <c r="BB59" s="131">
        <f t="shared" si="2"/>
        <v>0</v>
      </c>
      <c r="BC59" s="131">
        <f t="shared" si="3"/>
        <v>0</v>
      </c>
      <c r="BD59" s="131">
        <f t="shared" si="4"/>
        <v>0</v>
      </c>
      <c r="BE59" s="131">
        <f t="shared" si="5"/>
        <v>0</v>
      </c>
      <c r="CA59" s="148">
        <v>8</v>
      </c>
      <c r="CB59" s="148">
        <v>0</v>
      </c>
      <c r="CZ59" s="131">
        <v>0</v>
      </c>
    </row>
    <row r="60" spans="1:104" x14ac:dyDescent="0.2">
      <c r="A60" s="177">
        <v>27</v>
      </c>
      <c r="B60" s="178" t="s">
        <v>162</v>
      </c>
      <c r="C60" s="179" t="s">
        <v>163</v>
      </c>
      <c r="D60" s="180" t="s">
        <v>104</v>
      </c>
      <c r="E60" s="181">
        <v>0.28320000000000001</v>
      </c>
      <c r="F60" s="171"/>
      <c r="G60" s="147">
        <f t="shared" si="0"/>
        <v>0</v>
      </c>
      <c r="O60" s="146">
        <v>2</v>
      </c>
      <c r="AA60" s="131">
        <v>8</v>
      </c>
      <c r="AB60" s="131">
        <v>0</v>
      </c>
      <c r="AC60" s="131">
        <v>3</v>
      </c>
      <c r="AZ60" s="131">
        <v>2</v>
      </c>
      <c r="BA60" s="131">
        <f t="shared" si="1"/>
        <v>0</v>
      </c>
      <c r="BB60" s="131">
        <f t="shared" si="2"/>
        <v>0</v>
      </c>
      <c r="BC60" s="131">
        <f t="shared" si="3"/>
        <v>0</v>
      </c>
      <c r="BD60" s="131">
        <f t="shared" si="4"/>
        <v>0</v>
      </c>
      <c r="BE60" s="131">
        <f t="shared" si="5"/>
        <v>0</v>
      </c>
      <c r="CA60" s="148">
        <v>8</v>
      </c>
      <c r="CB60" s="148">
        <v>0</v>
      </c>
      <c r="CZ60" s="131">
        <v>0</v>
      </c>
    </row>
    <row r="61" spans="1:104" x14ac:dyDescent="0.2">
      <c r="A61" s="177">
        <v>28</v>
      </c>
      <c r="B61" s="178" t="s">
        <v>164</v>
      </c>
      <c r="C61" s="179" t="s">
        <v>165</v>
      </c>
      <c r="D61" s="180" t="s">
        <v>104</v>
      </c>
      <c r="E61" s="181">
        <v>0.28320000000000001</v>
      </c>
      <c r="F61" s="171"/>
      <c r="G61" s="147">
        <f t="shared" si="0"/>
        <v>0</v>
      </c>
      <c r="O61" s="146">
        <v>2</v>
      </c>
      <c r="AA61" s="131">
        <v>8</v>
      </c>
      <c r="AB61" s="131">
        <v>0</v>
      </c>
      <c r="AC61" s="131">
        <v>3</v>
      </c>
      <c r="AZ61" s="131">
        <v>2</v>
      </c>
      <c r="BA61" s="131">
        <f t="shared" si="1"/>
        <v>0</v>
      </c>
      <c r="BB61" s="131">
        <f t="shared" si="2"/>
        <v>0</v>
      </c>
      <c r="BC61" s="131">
        <f t="shared" si="3"/>
        <v>0</v>
      </c>
      <c r="BD61" s="131">
        <f t="shared" si="4"/>
        <v>0</v>
      </c>
      <c r="BE61" s="131">
        <f t="shared" si="5"/>
        <v>0</v>
      </c>
      <c r="CA61" s="148">
        <v>8</v>
      </c>
      <c r="CB61" s="148">
        <v>0</v>
      </c>
      <c r="CZ61" s="131">
        <v>0</v>
      </c>
    </row>
    <row r="62" spans="1:104" x14ac:dyDescent="0.2">
      <c r="A62" s="177">
        <v>29</v>
      </c>
      <c r="B62" s="178" t="s">
        <v>166</v>
      </c>
      <c r="C62" s="179" t="s">
        <v>167</v>
      </c>
      <c r="D62" s="180" t="s">
        <v>104</v>
      </c>
      <c r="E62" s="181">
        <v>0.28320000000000001</v>
      </c>
      <c r="F62" s="171"/>
      <c r="G62" s="147">
        <f t="shared" si="0"/>
        <v>0</v>
      </c>
      <c r="O62" s="146">
        <v>2</v>
      </c>
      <c r="AA62" s="131">
        <v>8</v>
      </c>
      <c r="AB62" s="131">
        <v>0</v>
      </c>
      <c r="AC62" s="131">
        <v>3</v>
      </c>
      <c r="AZ62" s="131">
        <v>2</v>
      </c>
      <c r="BA62" s="131">
        <f t="shared" si="1"/>
        <v>0</v>
      </c>
      <c r="BB62" s="131">
        <f t="shared" si="2"/>
        <v>0</v>
      </c>
      <c r="BC62" s="131">
        <f t="shared" si="3"/>
        <v>0</v>
      </c>
      <c r="BD62" s="131">
        <f t="shared" si="4"/>
        <v>0</v>
      </c>
      <c r="BE62" s="131">
        <f t="shared" si="5"/>
        <v>0</v>
      </c>
      <c r="CA62" s="148">
        <v>8</v>
      </c>
      <c r="CB62" s="148">
        <v>0</v>
      </c>
      <c r="CZ62" s="131">
        <v>0</v>
      </c>
    </row>
    <row r="63" spans="1:104" ht="22.5" x14ac:dyDescent="0.2">
      <c r="A63" s="177">
        <v>30</v>
      </c>
      <c r="B63" s="178" t="s">
        <v>168</v>
      </c>
      <c r="C63" s="179" t="s">
        <v>169</v>
      </c>
      <c r="D63" s="180" t="s">
        <v>104</v>
      </c>
      <c r="E63" s="181">
        <v>0.28320000000000001</v>
      </c>
      <c r="F63" s="171"/>
      <c r="G63" s="147">
        <f t="shared" si="0"/>
        <v>0</v>
      </c>
      <c r="O63" s="146">
        <v>2</v>
      </c>
      <c r="AA63" s="131">
        <v>8</v>
      </c>
      <c r="AB63" s="131">
        <v>0</v>
      </c>
      <c r="AC63" s="131">
        <v>3</v>
      </c>
      <c r="AZ63" s="131">
        <v>2</v>
      </c>
      <c r="BA63" s="131">
        <f t="shared" si="1"/>
        <v>0</v>
      </c>
      <c r="BB63" s="131">
        <f t="shared" si="2"/>
        <v>0</v>
      </c>
      <c r="BC63" s="131">
        <f t="shared" si="3"/>
        <v>0</v>
      </c>
      <c r="BD63" s="131">
        <f t="shared" si="4"/>
        <v>0</v>
      </c>
      <c r="BE63" s="131">
        <f t="shared" si="5"/>
        <v>0</v>
      </c>
      <c r="CA63" s="148">
        <v>8</v>
      </c>
      <c r="CB63" s="148">
        <v>0</v>
      </c>
      <c r="CZ63" s="131">
        <v>0</v>
      </c>
    </row>
    <row r="64" spans="1:104" x14ac:dyDescent="0.2">
      <c r="A64" s="152"/>
      <c r="B64" s="153" t="s">
        <v>75</v>
      </c>
      <c r="C64" s="154" t="str">
        <f>CONCATENATE(B28," ",C28)</f>
        <v>712 Živičné krytiny</v>
      </c>
      <c r="D64" s="155"/>
      <c r="E64" s="156"/>
      <c r="F64" s="157"/>
      <c r="G64" s="158">
        <f>SUM(G28:G63)</f>
        <v>0</v>
      </c>
      <c r="O64" s="146">
        <v>4</v>
      </c>
      <c r="BA64" s="159">
        <f>SUM(BA28:BA63)</f>
        <v>0</v>
      </c>
      <c r="BB64" s="159">
        <f>SUM(BB28:BB63)</f>
        <v>0</v>
      </c>
      <c r="BC64" s="159">
        <f>SUM(BC28:BC63)</f>
        <v>0</v>
      </c>
      <c r="BD64" s="159">
        <f>SUM(BD28:BD63)</f>
        <v>0</v>
      </c>
      <c r="BE64" s="159">
        <f>SUM(BE28:BE63)</f>
        <v>0</v>
      </c>
    </row>
    <row r="65" spans="1:104" x14ac:dyDescent="0.2">
      <c r="A65" s="185" t="s">
        <v>74</v>
      </c>
      <c r="B65" s="186" t="s">
        <v>170</v>
      </c>
      <c r="C65" s="187" t="s">
        <v>171</v>
      </c>
      <c r="D65" s="188"/>
      <c r="E65" s="144"/>
      <c r="F65" s="144"/>
      <c r="G65" s="145"/>
      <c r="O65" s="146">
        <v>1</v>
      </c>
    </row>
    <row r="66" spans="1:104" x14ac:dyDescent="0.2">
      <c r="A66" s="177">
        <v>31</v>
      </c>
      <c r="B66" s="178" t="s">
        <v>172</v>
      </c>
      <c r="C66" s="179" t="s">
        <v>173</v>
      </c>
      <c r="D66" s="180" t="s">
        <v>95</v>
      </c>
      <c r="E66" s="181">
        <v>24</v>
      </c>
      <c r="F66" s="171"/>
      <c r="G66" s="147">
        <f>E66*F66</f>
        <v>0</v>
      </c>
      <c r="O66" s="146">
        <v>2</v>
      </c>
      <c r="AA66" s="131">
        <v>1</v>
      </c>
      <c r="AB66" s="131">
        <v>7</v>
      </c>
      <c r="AC66" s="131">
        <v>7</v>
      </c>
      <c r="AZ66" s="131">
        <v>2</v>
      </c>
      <c r="BA66" s="131">
        <f>IF(AZ66=1,G66,0)</f>
        <v>0</v>
      </c>
      <c r="BB66" s="131">
        <f>IF(AZ66=2,G66,0)</f>
        <v>0</v>
      </c>
      <c r="BC66" s="131">
        <f>IF(AZ66=3,G66,0)</f>
        <v>0</v>
      </c>
      <c r="BD66" s="131">
        <f>IF(AZ66=4,G66,0)</f>
        <v>0</v>
      </c>
      <c r="BE66" s="131">
        <f>IF(AZ66=5,G66,0)</f>
        <v>0</v>
      </c>
      <c r="CA66" s="148">
        <v>1</v>
      </c>
      <c r="CB66" s="148">
        <v>7</v>
      </c>
      <c r="CZ66" s="131">
        <v>0</v>
      </c>
    </row>
    <row r="67" spans="1:104" x14ac:dyDescent="0.2">
      <c r="A67" s="182"/>
      <c r="B67" s="183"/>
      <c r="C67" s="211" t="s">
        <v>174</v>
      </c>
      <c r="D67" s="212"/>
      <c r="E67" s="184">
        <v>0</v>
      </c>
      <c r="F67" s="150"/>
      <c r="G67" s="151"/>
      <c r="M67" s="149" t="s">
        <v>174</v>
      </c>
      <c r="O67" s="146"/>
    </row>
    <row r="68" spans="1:104" x14ac:dyDescent="0.2">
      <c r="A68" s="182"/>
      <c r="B68" s="183"/>
      <c r="C68" s="211" t="s">
        <v>175</v>
      </c>
      <c r="D68" s="212"/>
      <c r="E68" s="184">
        <v>0</v>
      </c>
      <c r="F68" s="150"/>
      <c r="G68" s="151"/>
      <c r="M68" s="149" t="s">
        <v>175</v>
      </c>
      <c r="O68" s="146"/>
    </row>
    <row r="69" spans="1:104" x14ac:dyDescent="0.2">
      <c r="A69" s="182"/>
      <c r="B69" s="183"/>
      <c r="C69" s="211" t="s">
        <v>176</v>
      </c>
      <c r="D69" s="212"/>
      <c r="E69" s="184">
        <v>24</v>
      </c>
      <c r="F69" s="150"/>
      <c r="G69" s="151"/>
      <c r="M69" s="149" t="s">
        <v>176</v>
      </c>
      <c r="O69" s="146"/>
    </row>
    <row r="70" spans="1:104" x14ac:dyDescent="0.2">
      <c r="A70" s="177">
        <v>32</v>
      </c>
      <c r="B70" s="178" t="s">
        <v>177</v>
      </c>
      <c r="C70" s="179" t="s">
        <v>178</v>
      </c>
      <c r="D70" s="180" t="s">
        <v>95</v>
      </c>
      <c r="E70" s="181">
        <v>72</v>
      </c>
      <c r="F70" s="171"/>
      <c r="G70" s="147">
        <f>E70*F70</f>
        <v>0</v>
      </c>
      <c r="O70" s="146">
        <v>2</v>
      </c>
      <c r="AA70" s="131">
        <v>1</v>
      </c>
      <c r="AB70" s="131">
        <v>7</v>
      </c>
      <c r="AC70" s="131">
        <v>7</v>
      </c>
      <c r="AZ70" s="131">
        <v>2</v>
      </c>
      <c r="BA70" s="131">
        <f>IF(AZ70=1,G70,0)</f>
        <v>0</v>
      </c>
      <c r="BB70" s="131">
        <f>IF(AZ70=2,G70,0)</f>
        <v>0</v>
      </c>
      <c r="BC70" s="131">
        <f>IF(AZ70=3,G70,0)</f>
        <v>0</v>
      </c>
      <c r="BD70" s="131">
        <f>IF(AZ70=4,G70,0)</f>
        <v>0</v>
      </c>
      <c r="BE70" s="131">
        <f>IF(AZ70=5,G70,0)</f>
        <v>0</v>
      </c>
      <c r="CA70" s="148">
        <v>1</v>
      </c>
      <c r="CB70" s="148">
        <v>7</v>
      </c>
      <c r="CZ70" s="131">
        <v>0</v>
      </c>
    </row>
    <row r="71" spans="1:104" x14ac:dyDescent="0.2">
      <c r="A71" s="182"/>
      <c r="B71" s="183"/>
      <c r="C71" s="211" t="s">
        <v>179</v>
      </c>
      <c r="D71" s="212"/>
      <c r="E71" s="184">
        <v>24</v>
      </c>
      <c r="F71" s="150"/>
      <c r="G71" s="151"/>
      <c r="M71" s="149" t="s">
        <v>179</v>
      </c>
      <c r="O71" s="146"/>
    </row>
    <row r="72" spans="1:104" x14ac:dyDescent="0.2">
      <c r="A72" s="182"/>
      <c r="B72" s="183"/>
      <c r="C72" s="211" t="s">
        <v>180</v>
      </c>
      <c r="D72" s="212"/>
      <c r="E72" s="184">
        <v>48</v>
      </c>
      <c r="F72" s="150"/>
      <c r="G72" s="151"/>
      <c r="M72" s="149" t="s">
        <v>180</v>
      </c>
      <c r="O72" s="146"/>
    </row>
    <row r="73" spans="1:104" x14ac:dyDescent="0.2">
      <c r="A73" s="177">
        <v>33</v>
      </c>
      <c r="B73" s="178" t="s">
        <v>150</v>
      </c>
      <c r="C73" s="179" t="s">
        <v>151</v>
      </c>
      <c r="D73" s="180" t="s">
        <v>104</v>
      </c>
      <c r="E73" s="181">
        <v>0.29783999999999999</v>
      </c>
      <c r="F73" s="171"/>
      <c r="G73" s="147">
        <f t="shared" ref="G73:G81" si="6">E73*F73</f>
        <v>0</v>
      </c>
      <c r="O73" s="146">
        <v>2</v>
      </c>
      <c r="AA73" s="131">
        <v>8</v>
      </c>
      <c r="AB73" s="131">
        <v>0</v>
      </c>
      <c r="AC73" s="131">
        <v>3</v>
      </c>
      <c r="AZ73" s="131">
        <v>2</v>
      </c>
      <c r="BA73" s="131">
        <f t="shared" ref="BA73:BA81" si="7">IF(AZ73=1,G73,0)</f>
        <v>0</v>
      </c>
      <c r="BB73" s="131">
        <f t="shared" ref="BB73:BB81" si="8">IF(AZ73=2,G73,0)</f>
        <v>0</v>
      </c>
      <c r="BC73" s="131">
        <f t="shared" ref="BC73:BC81" si="9">IF(AZ73=3,G73,0)</f>
        <v>0</v>
      </c>
      <c r="BD73" s="131">
        <f t="shared" ref="BD73:BD81" si="10">IF(AZ73=4,G73,0)</f>
        <v>0</v>
      </c>
      <c r="BE73" s="131">
        <f t="shared" ref="BE73:BE81" si="11">IF(AZ73=5,G73,0)</f>
        <v>0</v>
      </c>
      <c r="CA73" s="148">
        <v>8</v>
      </c>
      <c r="CB73" s="148">
        <v>0</v>
      </c>
      <c r="CZ73" s="131">
        <v>0</v>
      </c>
    </row>
    <row r="74" spans="1:104" x14ac:dyDescent="0.2">
      <c r="A74" s="177">
        <v>34</v>
      </c>
      <c r="B74" s="178" t="s">
        <v>154</v>
      </c>
      <c r="C74" s="179" t="s">
        <v>155</v>
      </c>
      <c r="D74" s="180" t="s">
        <v>104</v>
      </c>
      <c r="E74" s="181">
        <v>0.29783999999999999</v>
      </c>
      <c r="F74" s="171"/>
      <c r="G74" s="147">
        <f t="shared" si="6"/>
        <v>0</v>
      </c>
      <c r="O74" s="146">
        <v>2</v>
      </c>
      <c r="AA74" s="131">
        <v>8</v>
      </c>
      <c r="AB74" s="131">
        <v>0</v>
      </c>
      <c r="AC74" s="131">
        <v>3</v>
      </c>
      <c r="AZ74" s="131">
        <v>2</v>
      </c>
      <c r="BA74" s="131">
        <f t="shared" si="7"/>
        <v>0</v>
      </c>
      <c r="BB74" s="131">
        <f t="shared" si="8"/>
        <v>0</v>
      </c>
      <c r="BC74" s="131">
        <f t="shared" si="9"/>
        <v>0</v>
      </c>
      <c r="BD74" s="131">
        <f t="shared" si="10"/>
        <v>0</v>
      </c>
      <c r="BE74" s="131">
        <f t="shared" si="11"/>
        <v>0</v>
      </c>
      <c r="CA74" s="148">
        <v>8</v>
      </c>
      <c r="CB74" s="148">
        <v>0</v>
      </c>
      <c r="CZ74" s="131">
        <v>0</v>
      </c>
    </row>
    <row r="75" spans="1:104" x14ac:dyDescent="0.2">
      <c r="A75" s="177">
        <v>35</v>
      </c>
      <c r="B75" s="178" t="s">
        <v>156</v>
      </c>
      <c r="C75" s="179" t="s">
        <v>157</v>
      </c>
      <c r="D75" s="180" t="s">
        <v>104</v>
      </c>
      <c r="E75" s="181">
        <v>4.1697600000000001</v>
      </c>
      <c r="F75" s="171"/>
      <c r="G75" s="147">
        <f t="shared" si="6"/>
        <v>0</v>
      </c>
      <c r="O75" s="146">
        <v>2</v>
      </c>
      <c r="AA75" s="131">
        <v>8</v>
      </c>
      <c r="AB75" s="131">
        <v>0</v>
      </c>
      <c r="AC75" s="131">
        <v>3</v>
      </c>
      <c r="AZ75" s="131">
        <v>2</v>
      </c>
      <c r="BA75" s="131">
        <f t="shared" si="7"/>
        <v>0</v>
      </c>
      <c r="BB75" s="131">
        <f t="shared" si="8"/>
        <v>0</v>
      </c>
      <c r="BC75" s="131">
        <f t="shared" si="9"/>
        <v>0</v>
      </c>
      <c r="BD75" s="131">
        <f t="shared" si="10"/>
        <v>0</v>
      </c>
      <c r="BE75" s="131">
        <f t="shared" si="11"/>
        <v>0</v>
      </c>
      <c r="CA75" s="148">
        <v>8</v>
      </c>
      <c r="CB75" s="148">
        <v>0</v>
      </c>
      <c r="CZ75" s="131">
        <v>0</v>
      </c>
    </row>
    <row r="76" spans="1:104" x14ac:dyDescent="0.2">
      <c r="A76" s="177">
        <v>36</v>
      </c>
      <c r="B76" s="178" t="s">
        <v>158</v>
      </c>
      <c r="C76" s="179" t="s">
        <v>159</v>
      </c>
      <c r="D76" s="180" t="s">
        <v>104</v>
      </c>
      <c r="E76" s="181">
        <v>0.29783999999999999</v>
      </c>
      <c r="F76" s="171"/>
      <c r="G76" s="147">
        <f t="shared" si="6"/>
        <v>0</v>
      </c>
      <c r="O76" s="146">
        <v>2</v>
      </c>
      <c r="AA76" s="131">
        <v>8</v>
      </c>
      <c r="AB76" s="131">
        <v>0</v>
      </c>
      <c r="AC76" s="131">
        <v>3</v>
      </c>
      <c r="AZ76" s="131">
        <v>2</v>
      </c>
      <c r="BA76" s="131">
        <f t="shared" si="7"/>
        <v>0</v>
      </c>
      <c r="BB76" s="131">
        <f t="shared" si="8"/>
        <v>0</v>
      </c>
      <c r="BC76" s="131">
        <f t="shared" si="9"/>
        <v>0</v>
      </c>
      <c r="BD76" s="131">
        <f t="shared" si="10"/>
        <v>0</v>
      </c>
      <c r="BE76" s="131">
        <f t="shared" si="11"/>
        <v>0</v>
      </c>
      <c r="CA76" s="148">
        <v>8</v>
      </c>
      <c r="CB76" s="148">
        <v>0</v>
      </c>
      <c r="CZ76" s="131">
        <v>0</v>
      </c>
    </row>
    <row r="77" spans="1:104" x14ac:dyDescent="0.2">
      <c r="A77" s="177">
        <v>37</v>
      </c>
      <c r="B77" s="178" t="s">
        <v>160</v>
      </c>
      <c r="C77" s="179" t="s">
        <v>161</v>
      </c>
      <c r="D77" s="180" t="s">
        <v>104</v>
      </c>
      <c r="E77" s="181">
        <v>0.89351999999999998</v>
      </c>
      <c r="F77" s="171"/>
      <c r="G77" s="147">
        <f t="shared" si="6"/>
        <v>0</v>
      </c>
      <c r="O77" s="146">
        <v>2</v>
      </c>
      <c r="AA77" s="131">
        <v>8</v>
      </c>
      <c r="AB77" s="131">
        <v>0</v>
      </c>
      <c r="AC77" s="131">
        <v>3</v>
      </c>
      <c r="AZ77" s="131">
        <v>2</v>
      </c>
      <c r="BA77" s="131">
        <f t="shared" si="7"/>
        <v>0</v>
      </c>
      <c r="BB77" s="131">
        <f t="shared" si="8"/>
        <v>0</v>
      </c>
      <c r="BC77" s="131">
        <f t="shared" si="9"/>
        <v>0</v>
      </c>
      <c r="BD77" s="131">
        <f t="shared" si="10"/>
        <v>0</v>
      </c>
      <c r="BE77" s="131">
        <f t="shared" si="11"/>
        <v>0</v>
      </c>
      <c r="CA77" s="148">
        <v>8</v>
      </c>
      <c r="CB77" s="148">
        <v>0</v>
      </c>
      <c r="CZ77" s="131">
        <v>0</v>
      </c>
    </row>
    <row r="78" spans="1:104" x14ac:dyDescent="0.2">
      <c r="A78" s="177">
        <v>38</v>
      </c>
      <c r="B78" s="178" t="s">
        <v>162</v>
      </c>
      <c r="C78" s="179" t="s">
        <v>163</v>
      </c>
      <c r="D78" s="180" t="s">
        <v>104</v>
      </c>
      <c r="E78" s="181">
        <v>0.29783999999999999</v>
      </c>
      <c r="F78" s="171"/>
      <c r="G78" s="147">
        <f t="shared" si="6"/>
        <v>0</v>
      </c>
      <c r="O78" s="146">
        <v>2</v>
      </c>
      <c r="AA78" s="131">
        <v>8</v>
      </c>
      <c r="AB78" s="131">
        <v>0</v>
      </c>
      <c r="AC78" s="131">
        <v>3</v>
      </c>
      <c r="AZ78" s="131">
        <v>2</v>
      </c>
      <c r="BA78" s="131">
        <f t="shared" si="7"/>
        <v>0</v>
      </c>
      <c r="BB78" s="131">
        <f t="shared" si="8"/>
        <v>0</v>
      </c>
      <c r="BC78" s="131">
        <f t="shared" si="9"/>
        <v>0</v>
      </c>
      <c r="BD78" s="131">
        <f t="shared" si="10"/>
        <v>0</v>
      </c>
      <c r="BE78" s="131">
        <f t="shared" si="11"/>
        <v>0</v>
      </c>
      <c r="CA78" s="148">
        <v>8</v>
      </c>
      <c r="CB78" s="148">
        <v>0</v>
      </c>
      <c r="CZ78" s="131">
        <v>0</v>
      </c>
    </row>
    <row r="79" spans="1:104" x14ac:dyDescent="0.2">
      <c r="A79" s="177">
        <v>39</v>
      </c>
      <c r="B79" s="178" t="s">
        <v>164</v>
      </c>
      <c r="C79" s="179" t="s">
        <v>165</v>
      </c>
      <c r="D79" s="180" t="s">
        <v>104</v>
      </c>
      <c r="E79" s="181">
        <v>0.29783999999999999</v>
      </c>
      <c r="F79" s="171"/>
      <c r="G79" s="147">
        <f t="shared" si="6"/>
        <v>0</v>
      </c>
      <c r="O79" s="146">
        <v>2</v>
      </c>
      <c r="AA79" s="131">
        <v>8</v>
      </c>
      <c r="AB79" s="131">
        <v>0</v>
      </c>
      <c r="AC79" s="131">
        <v>3</v>
      </c>
      <c r="AZ79" s="131">
        <v>2</v>
      </c>
      <c r="BA79" s="131">
        <f t="shared" si="7"/>
        <v>0</v>
      </c>
      <c r="BB79" s="131">
        <f t="shared" si="8"/>
        <v>0</v>
      </c>
      <c r="BC79" s="131">
        <f t="shared" si="9"/>
        <v>0</v>
      </c>
      <c r="BD79" s="131">
        <f t="shared" si="10"/>
        <v>0</v>
      </c>
      <c r="BE79" s="131">
        <f t="shared" si="11"/>
        <v>0</v>
      </c>
      <c r="CA79" s="148">
        <v>8</v>
      </c>
      <c r="CB79" s="148">
        <v>0</v>
      </c>
      <c r="CZ79" s="131">
        <v>0</v>
      </c>
    </row>
    <row r="80" spans="1:104" x14ac:dyDescent="0.2">
      <c r="A80" s="177">
        <v>40</v>
      </c>
      <c r="B80" s="178" t="s">
        <v>166</v>
      </c>
      <c r="C80" s="179" t="s">
        <v>167</v>
      </c>
      <c r="D80" s="180" t="s">
        <v>104</v>
      </c>
      <c r="E80" s="181">
        <v>0.29783999999999999</v>
      </c>
      <c r="F80" s="171"/>
      <c r="G80" s="147">
        <f t="shared" si="6"/>
        <v>0</v>
      </c>
      <c r="O80" s="146">
        <v>2</v>
      </c>
      <c r="AA80" s="131">
        <v>8</v>
      </c>
      <c r="AB80" s="131">
        <v>0</v>
      </c>
      <c r="AC80" s="131">
        <v>3</v>
      </c>
      <c r="AZ80" s="131">
        <v>2</v>
      </c>
      <c r="BA80" s="131">
        <f t="shared" si="7"/>
        <v>0</v>
      </c>
      <c r="BB80" s="131">
        <f t="shared" si="8"/>
        <v>0</v>
      </c>
      <c r="BC80" s="131">
        <f t="shared" si="9"/>
        <v>0</v>
      </c>
      <c r="BD80" s="131">
        <f t="shared" si="10"/>
        <v>0</v>
      </c>
      <c r="BE80" s="131">
        <f t="shared" si="11"/>
        <v>0</v>
      </c>
      <c r="CA80" s="148">
        <v>8</v>
      </c>
      <c r="CB80" s="148">
        <v>0</v>
      </c>
      <c r="CZ80" s="131">
        <v>0</v>
      </c>
    </row>
    <row r="81" spans="1:104" x14ac:dyDescent="0.2">
      <c r="A81" s="177">
        <v>41</v>
      </c>
      <c r="B81" s="178" t="s">
        <v>181</v>
      </c>
      <c r="C81" s="179" t="s">
        <v>182</v>
      </c>
      <c r="D81" s="180" t="s">
        <v>104</v>
      </c>
      <c r="E81" s="189">
        <v>-0.29783999999999999</v>
      </c>
      <c r="F81" s="171"/>
      <c r="G81" s="147">
        <f t="shared" si="6"/>
        <v>0</v>
      </c>
      <c r="O81" s="146">
        <v>2</v>
      </c>
      <c r="AA81" s="131">
        <v>8</v>
      </c>
      <c r="AB81" s="131">
        <v>0</v>
      </c>
      <c r="AC81" s="131">
        <v>3</v>
      </c>
      <c r="AZ81" s="131">
        <v>2</v>
      </c>
      <c r="BA81" s="131">
        <f t="shared" si="7"/>
        <v>0</v>
      </c>
      <c r="BB81" s="131">
        <f t="shared" si="8"/>
        <v>0</v>
      </c>
      <c r="BC81" s="131">
        <f t="shared" si="9"/>
        <v>0</v>
      </c>
      <c r="BD81" s="131">
        <f t="shared" si="10"/>
        <v>0</v>
      </c>
      <c r="BE81" s="131">
        <f t="shared" si="11"/>
        <v>0</v>
      </c>
      <c r="CA81" s="148">
        <v>8</v>
      </c>
      <c r="CB81" s="148">
        <v>0</v>
      </c>
      <c r="CZ81" s="131">
        <v>0</v>
      </c>
    </row>
    <row r="82" spans="1:104" x14ac:dyDescent="0.2">
      <c r="A82" s="152"/>
      <c r="B82" s="153" t="s">
        <v>75</v>
      </c>
      <c r="C82" s="154" t="str">
        <f>CONCATENATE(B65," ",C65)</f>
        <v>764 Konstrukce klempířské</v>
      </c>
      <c r="D82" s="155"/>
      <c r="E82" s="156"/>
      <c r="F82" s="157"/>
      <c r="G82" s="158">
        <f>SUM(G65:G81)</f>
        <v>0</v>
      </c>
      <c r="O82" s="146">
        <v>4</v>
      </c>
      <c r="BA82" s="159">
        <f>SUM(BA65:BA81)</f>
        <v>0</v>
      </c>
      <c r="BB82" s="159">
        <f>SUM(BB65:BB81)</f>
        <v>0</v>
      </c>
      <c r="BC82" s="159">
        <f>SUM(BC65:BC81)</f>
        <v>0</v>
      </c>
      <c r="BD82" s="159">
        <f>SUM(BD65:BD81)</f>
        <v>0</v>
      </c>
      <c r="BE82" s="159">
        <f>SUM(BE65:BE81)</f>
        <v>0</v>
      </c>
    </row>
    <row r="83" spans="1:104" x14ac:dyDescent="0.2">
      <c r="E83" s="131"/>
    </row>
    <row r="84" spans="1:104" x14ac:dyDescent="0.2">
      <c r="E84" s="131"/>
    </row>
    <row r="85" spans="1:104" x14ac:dyDescent="0.2">
      <c r="E85" s="131"/>
    </row>
    <row r="86" spans="1:104" x14ac:dyDescent="0.2">
      <c r="E86" s="131"/>
    </row>
    <row r="87" spans="1:104" x14ac:dyDescent="0.2">
      <c r="E87" s="131"/>
    </row>
    <row r="88" spans="1:104" x14ac:dyDescent="0.2">
      <c r="E88" s="131"/>
    </row>
    <row r="89" spans="1:104" x14ac:dyDescent="0.2">
      <c r="E89" s="131"/>
    </row>
    <row r="90" spans="1:104" x14ac:dyDescent="0.2">
      <c r="E90" s="131"/>
    </row>
    <row r="91" spans="1:104" x14ac:dyDescent="0.2">
      <c r="E91" s="131"/>
    </row>
    <row r="92" spans="1:104" x14ac:dyDescent="0.2">
      <c r="E92" s="131"/>
    </row>
    <row r="93" spans="1:104" x14ac:dyDescent="0.2">
      <c r="E93" s="131"/>
    </row>
    <row r="94" spans="1:104" x14ac:dyDescent="0.2">
      <c r="E94" s="131"/>
    </row>
    <row r="95" spans="1:104" x14ac:dyDescent="0.2">
      <c r="E95" s="131"/>
    </row>
    <row r="96" spans="1:104" x14ac:dyDescent="0.2">
      <c r="E96" s="131"/>
    </row>
    <row r="97" spans="5:5" x14ac:dyDescent="0.2">
      <c r="E97" s="131"/>
    </row>
    <row r="98" spans="5:5" x14ac:dyDescent="0.2">
      <c r="E98" s="131"/>
    </row>
    <row r="99" spans="5:5" x14ac:dyDescent="0.2">
      <c r="E99" s="131"/>
    </row>
    <row r="100" spans="5:5" x14ac:dyDescent="0.2">
      <c r="E100" s="131"/>
    </row>
    <row r="101" spans="5:5" x14ac:dyDescent="0.2">
      <c r="E101" s="131"/>
    </row>
    <row r="102" spans="5:5" x14ac:dyDescent="0.2">
      <c r="E102" s="131"/>
    </row>
    <row r="103" spans="5:5" x14ac:dyDescent="0.2">
      <c r="E103" s="131"/>
    </row>
    <row r="104" spans="5:5" x14ac:dyDescent="0.2">
      <c r="E104" s="131"/>
    </row>
    <row r="105" spans="5:5" x14ac:dyDescent="0.2">
      <c r="E105" s="131"/>
    </row>
    <row r="106" spans="5:5" x14ac:dyDescent="0.2">
      <c r="E106" s="131"/>
    </row>
    <row r="107" spans="5:5" x14ac:dyDescent="0.2">
      <c r="E107" s="131"/>
    </row>
    <row r="108" spans="5:5" x14ac:dyDescent="0.2">
      <c r="E108" s="131"/>
    </row>
    <row r="109" spans="5:5" x14ac:dyDescent="0.2">
      <c r="E109" s="131"/>
    </row>
    <row r="110" spans="5:5" x14ac:dyDescent="0.2">
      <c r="E110" s="131"/>
    </row>
    <row r="111" spans="5:5" x14ac:dyDescent="0.2">
      <c r="E111" s="131"/>
    </row>
    <row r="112" spans="5:5" x14ac:dyDescent="0.2">
      <c r="E112" s="131"/>
    </row>
    <row r="113" spans="5:5" x14ac:dyDescent="0.2">
      <c r="E113" s="131"/>
    </row>
    <row r="114" spans="5:5" x14ac:dyDescent="0.2">
      <c r="E114" s="131"/>
    </row>
    <row r="115" spans="5:5" x14ac:dyDescent="0.2">
      <c r="E115" s="131"/>
    </row>
    <row r="116" spans="5:5" x14ac:dyDescent="0.2">
      <c r="E116" s="131"/>
    </row>
    <row r="117" spans="5:5" x14ac:dyDescent="0.2">
      <c r="E117" s="131"/>
    </row>
    <row r="118" spans="5:5" x14ac:dyDescent="0.2">
      <c r="E118" s="131"/>
    </row>
    <row r="119" spans="5:5" x14ac:dyDescent="0.2">
      <c r="E119" s="131"/>
    </row>
    <row r="120" spans="5:5" x14ac:dyDescent="0.2">
      <c r="E120" s="131"/>
    </row>
    <row r="121" spans="5:5" x14ac:dyDescent="0.2">
      <c r="E121" s="131"/>
    </row>
    <row r="122" spans="5:5" x14ac:dyDescent="0.2">
      <c r="E122" s="131"/>
    </row>
    <row r="123" spans="5:5" x14ac:dyDescent="0.2">
      <c r="E123" s="131"/>
    </row>
    <row r="124" spans="5:5" x14ac:dyDescent="0.2">
      <c r="E124" s="131"/>
    </row>
    <row r="125" spans="5:5" x14ac:dyDescent="0.2">
      <c r="E125" s="131"/>
    </row>
    <row r="126" spans="5:5" x14ac:dyDescent="0.2">
      <c r="E126" s="131"/>
    </row>
    <row r="127" spans="5:5" x14ac:dyDescent="0.2">
      <c r="E127" s="131"/>
    </row>
    <row r="128" spans="5:5" x14ac:dyDescent="0.2">
      <c r="E128" s="131"/>
    </row>
    <row r="129" spans="1:7" x14ac:dyDescent="0.2">
      <c r="E129" s="131"/>
    </row>
    <row r="130" spans="1:7" x14ac:dyDescent="0.2">
      <c r="E130" s="131"/>
    </row>
    <row r="131" spans="1:7" x14ac:dyDescent="0.2">
      <c r="E131" s="131"/>
    </row>
    <row r="132" spans="1:7" x14ac:dyDescent="0.2">
      <c r="E132" s="131"/>
    </row>
    <row r="133" spans="1:7" x14ac:dyDescent="0.2">
      <c r="E133" s="131"/>
    </row>
    <row r="134" spans="1:7" x14ac:dyDescent="0.2">
      <c r="E134" s="131"/>
    </row>
    <row r="135" spans="1:7" x14ac:dyDescent="0.2">
      <c r="E135" s="131"/>
    </row>
    <row r="136" spans="1:7" x14ac:dyDescent="0.2">
      <c r="E136" s="131"/>
    </row>
    <row r="137" spans="1:7" x14ac:dyDescent="0.2">
      <c r="E137" s="131"/>
    </row>
    <row r="138" spans="1:7" x14ac:dyDescent="0.2">
      <c r="E138" s="131"/>
    </row>
    <row r="139" spans="1:7" x14ac:dyDescent="0.2">
      <c r="E139" s="131"/>
    </row>
    <row r="140" spans="1:7" x14ac:dyDescent="0.2">
      <c r="E140" s="131"/>
    </row>
    <row r="141" spans="1:7" x14ac:dyDescent="0.2">
      <c r="A141" s="160"/>
      <c r="B141" s="160"/>
    </row>
    <row r="142" spans="1:7" x14ac:dyDescent="0.2">
      <c r="C142" s="162"/>
      <c r="D142" s="162"/>
      <c r="E142" s="163"/>
      <c r="F142" s="162"/>
      <c r="G142" s="164"/>
    </row>
    <row r="143" spans="1:7" x14ac:dyDescent="0.2">
      <c r="A143" s="160"/>
      <c r="B143" s="160"/>
    </row>
  </sheetData>
  <sheetProtection algorithmName="SHA-512" hashValue="4Ygrd5ac9FPAmdgEiFL81Vpev0agkVUzWbqbqs3YSiNiW7ByDkXOqI23+e4yRaL2ZdYBrC9hfdzDhmlKq/Fzdg==" saltValue="c5J236D9fxgCkRaGtV5Akw==" spinCount="100000" sheet="1" objects="1" scenarios="1"/>
  <protectedRanges>
    <protectedRange sqref="F6:F81" name="Oblast1"/>
  </protectedRanges>
  <mergeCells count="27">
    <mergeCell ref="C16:D16"/>
    <mergeCell ref="A1:G1"/>
    <mergeCell ref="A3:B3"/>
    <mergeCell ref="A4:B4"/>
    <mergeCell ref="E4:G4"/>
    <mergeCell ref="C9:D9"/>
    <mergeCell ref="C10:D10"/>
    <mergeCell ref="C11:D11"/>
    <mergeCell ref="C12:D12"/>
    <mergeCell ref="C52:D52"/>
    <mergeCell ref="C30:D30"/>
    <mergeCell ref="C31:D31"/>
    <mergeCell ref="C33:D33"/>
    <mergeCell ref="C35:D35"/>
    <mergeCell ref="C37:D37"/>
    <mergeCell ref="C38:D38"/>
    <mergeCell ref="C43:D43"/>
    <mergeCell ref="C45:D45"/>
    <mergeCell ref="C47:D47"/>
    <mergeCell ref="C48:D48"/>
    <mergeCell ref="C50:D50"/>
    <mergeCell ref="C51:D51"/>
    <mergeCell ref="C67:D67"/>
    <mergeCell ref="C68:D68"/>
    <mergeCell ref="C69:D69"/>
    <mergeCell ref="C71:D71"/>
    <mergeCell ref="C72:D7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PC</cp:lastModifiedBy>
  <dcterms:created xsi:type="dcterms:W3CDTF">2025-03-26T14:58:52Z</dcterms:created>
  <dcterms:modified xsi:type="dcterms:W3CDTF">2025-04-29T08:53:08Z</dcterms:modified>
</cp:coreProperties>
</file>