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rka\Dropbox\PRATERKA\2024\PT2408_Gorkého_okna_VYHRÁNO\TECHNICKÝ ZPRÁVY\"/>
    </mc:Choice>
  </mc:AlternateContent>
  <xr:revisionPtr revIDLastSave="0" documentId="13_ncr:1_{1E40DD22-440F-493C-A8CD-C1A9B09E5F31}" xr6:coauthVersionLast="47" xr6:coauthVersionMax="47" xr10:uidLastSave="{00000000-0000-0000-0000-000000000000}"/>
  <bookViews>
    <workbookView xWindow="-120" yWindow="-120" windowWidth="29040" windowHeight="15720" activeTab="3" xr2:uid="{387E7AA8-F242-4F6A-8FC0-4B4E2B101A2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Pol'!$A$1:$U$492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79" i="12" l="1"/>
  <c r="F39" i="1" s="1"/>
  <c r="F9" i="12"/>
  <c r="G9" i="12" s="1"/>
  <c r="I9" i="12"/>
  <c r="K9" i="12"/>
  <c r="O9" i="12"/>
  <c r="Q9" i="12"/>
  <c r="U9" i="12"/>
  <c r="F12" i="12"/>
  <c r="G12" i="12" s="1"/>
  <c r="M12" i="12" s="1"/>
  <c r="I12" i="12"/>
  <c r="K12" i="12"/>
  <c r="O12" i="12"/>
  <c r="Q12" i="12"/>
  <c r="U12" i="12"/>
  <c r="F16" i="12"/>
  <c r="G16" i="12" s="1"/>
  <c r="I16" i="12"/>
  <c r="I15" i="12" s="1"/>
  <c r="K16" i="12"/>
  <c r="K15" i="12" s="1"/>
  <c r="O16" i="12"/>
  <c r="O15" i="12" s="1"/>
  <c r="Q16" i="12"/>
  <c r="Q15" i="12" s="1"/>
  <c r="U16" i="12"/>
  <c r="U15" i="12" s="1"/>
  <c r="F20" i="12"/>
  <c r="G20" i="12"/>
  <c r="M20" i="12" s="1"/>
  <c r="I20" i="12"/>
  <c r="I19" i="12" s="1"/>
  <c r="K20" i="12"/>
  <c r="K19" i="12" s="1"/>
  <c r="O20" i="12"/>
  <c r="Q20" i="12"/>
  <c r="Q19" i="12" s="1"/>
  <c r="U20" i="12"/>
  <c r="F23" i="12"/>
  <c r="G23" i="12" s="1"/>
  <c r="M23" i="12" s="1"/>
  <c r="I23" i="12"/>
  <c r="K23" i="12"/>
  <c r="O23" i="12"/>
  <c r="Q23" i="12"/>
  <c r="U23" i="12"/>
  <c r="F95" i="12"/>
  <c r="G95" i="12" s="1"/>
  <c r="I95" i="12"/>
  <c r="I94" i="12" s="1"/>
  <c r="K95" i="12"/>
  <c r="K94" i="12" s="1"/>
  <c r="O95" i="12"/>
  <c r="O94" i="12" s="1"/>
  <c r="Q95" i="12"/>
  <c r="Q94" i="12" s="1"/>
  <c r="U95" i="12"/>
  <c r="U94" i="12" s="1"/>
  <c r="F97" i="12"/>
  <c r="G97" i="12" s="1"/>
  <c r="G96" i="12" s="1"/>
  <c r="I51" i="1" s="1"/>
  <c r="I97" i="12"/>
  <c r="I96" i="12" s="1"/>
  <c r="K97" i="12"/>
  <c r="K96" i="12" s="1"/>
  <c r="O97" i="12"/>
  <c r="O96" i="12" s="1"/>
  <c r="Q97" i="12"/>
  <c r="Q96" i="12" s="1"/>
  <c r="U97" i="12"/>
  <c r="U96" i="12" s="1"/>
  <c r="F104" i="12"/>
  <c r="G104" i="12" s="1"/>
  <c r="I104" i="12"/>
  <c r="K104" i="12"/>
  <c r="O104" i="12"/>
  <c r="Q104" i="12"/>
  <c r="U104" i="12"/>
  <c r="F113" i="12"/>
  <c r="G113" i="12" s="1"/>
  <c r="M113" i="12" s="1"/>
  <c r="I113" i="12"/>
  <c r="K113" i="12"/>
  <c r="O113" i="12"/>
  <c r="Q113" i="12"/>
  <c r="U113" i="12"/>
  <c r="F117" i="12"/>
  <c r="G117" i="12" s="1"/>
  <c r="M117" i="12" s="1"/>
  <c r="I117" i="12"/>
  <c r="K117" i="12"/>
  <c r="O117" i="12"/>
  <c r="Q117" i="12"/>
  <c r="U117" i="12"/>
  <c r="F131" i="12"/>
  <c r="G131" i="12" s="1"/>
  <c r="M131" i="12" s="1"/>
  <c r="I131" i="12"/>
  <c r="K131" i="12"/>
  <c r="O131" i="12"/>
  <c r="Q131" i="12"/>
  <c r="U131" i="12"/>
  <c r="F136" i="12"/>
  <c r="G136" i="12" s="1"/>
  <c r="M136" i="12" s="1"/>
  <c r="I136" i="12"/>
  <c r="K136" i="12"/>
  <c r="O136" i="12"/>
  <c r="Q136" i="12"/>
  <c r="U136" i="12"/>
  <c r="F148" i="12"/>
  <c r="G148" i="12" s="1"/>
  <c r="M148" i="12" s="1"/>
  <c r="I148" i="12"/>
  <c r="K148" i="12"/>
  <c r="O148" i="12"/>
  <c r="Q148" i="12"/>
  <c r="U148" i="12"/>
  <c r="F153" i="12"/>
  <c r="G153" i="12" s="1"/>
  <c r="M153" i="12" s="1"/>
  <c r="I153" i="12"/>
  <c r="K153" i="12"/>
  <c r="O153" i="12"/>
  <c r="Q153" i="12"/>
  <c r="U153" i="12"/>
  <c r="F165" i="12"/>
  <c r="G165" i="12" s="1"/>
  <c r="M165" i="12" s="1"/>
  <c r="I165" i="12"/>
  <c r="K165" i="12"/>
  <c r="O165" i="12"/>
  <c r="Q165" i="12"/>
  <c r="U165" i="12"/>
  <c r="F182" i="12"/>
  <c r="G182" i="12" s="1"/>
  <c r="M182" i="12" s="1"/>
  <c r="I182" i="12"/>
  <c r="K182" i="12"/>
  <c r="O182" i="12"/>
  <c r="Q182" i="12"/>
  <c r="U182" i="12"/>
  <c r="F189" i="12"/>
  <c r="G189" i="12" s="1"/>
  <c r="M189" i="12" s="1"/>
  <c r="I189" i="12"/>
  <c r="K189" i="12"/>
  <c r="O189" i="12"/>
  <c r="Q189" i="12"/>
  <c r="U189" i="12"/>
  <c r="F192" i="12"/>
  <c r="G192" i="12"/>
  <c r="M192" i="12" s="1"/>
  <c r="I192" i="12"/>
  <c r="K192" i="12"/>
  <c r="O192" i="12"/>
  <c r="Q192" i="12"/>
  <c r="U192" i="12"/>
  <c r="F195" i="12"/>
  <c r="G195" i="12" s="1"/>
  <c r="M195" i="12" s="1"/>
  <c r="I195" i="12"/>
  <c r="K195" i="12"/>
  <c r="O195" i="12"/>
  <c r="Q195" i="12"/>
  <c r="U195" i="12"/>
  <c r="F198" i="12"/>
  <c r="G198" i="12" s="1"/>
  <c r="M198" i="12" s="1"/>
  <c r="I198" i="12"/>
  <c r="K198" i="12"/>
  <c r="O198" i="12"/>
  <c r="Q198" i="12"/>
  <c r="U198" i="12"/>
  <c r="F200" i="12"/>
  <c r="G200" i="12" s="1"/>
  <c r="I200" i="12"/>
  <c r="K200" i="12"/>
  <c r="O200" i="12"/>
  <c r="Q200" i="12"/>
  <c r="U200" i="12"/>
  <c r="U199" i="12" s="1"/>
  <c r="F213" i="12"/>
  <c r="G213" i="12" s="1"/>
  <c r="M213" i="12" s="1"/>
  <c r="I213" i="12"/>
  <c r="K213" i="12"/>
  <c r="O213" i="12"/>
  <c r="Q213" i="12"/>
  <c r="U213" i="12"/>
  <c r="F234" i="12"/>
  <c r="G234" i="12" s="1"/>
  <c r="M234" i="12" s="1"/>
  <c r="I234" i="12"/>
  <c r="K234" i="12"/>
  <c r="O234" i="12"/>
  <c r="Q234" i="12"/>
  <c r="U234" i="12"/>
  <c r="F237" i="12"/>
  <c r="G237" i="12" s="1"/>
  <c r="M237" i="12" s="1"/>
  <c r="I237" i="12"/>
  <c r="K237" i="12"/>
  <c r="O237" i="12"/>
  <c r="Q237" i="12"/>
  <c r="U237" i="12"/>
  <c r="F241" i="12"/>
  <c r="G241" i="12" s="1"/>
  <c r="M241" i="12" s="1"/>
  <c r="I241" i="12"/>
  <c r="K241" i="12"/>
  <c r="O241" i="12"/>
  <c r="Q241" i="12"/>
  <c r="U241" i="12"/>
  <c r="F254" i="12"/>
  <c r="G254" i="12" s="1"/>
  <c r="M254" i="12" s="1"/>
  <c r="I254" i="12"/>
  <c r="K254" i="12"/>
  <c r="O254" i="12"/>
  <c r="Q254" i="12"/>
  <c r="U254" i="12"/>
  <c r="F278" i="12"/>
  <c r="G278" i="12" s="1"/>
  <c r="M278" i="12" s="1"/>
  <c r="I278" i="12"/>
  <c r="K278" i="12"/>
  <c r="O278" i="12"/>
  <c r="Q278" i="12"/>
  <c r="U278" i="12"/>
  <c r="F290" i="12"/>
  <c r="G290" i="12" s="1"/>
  <c r="G289" i="12" s="1"/>
  <c r="I55" i="1" s="1"/>
  <c r="I290" i="12"/>
  <c r="I289" i="12" s="1"/>
  <c r="K290" i="12"/>
  <c r="K289" i="12" s="1"/>
  <c r="O290" i="12"/>
  <c r="O289" i="12" s="1"/>
  <c r="Q290" i="12"/>
  <c r="Q289" i="12" s="1"/>
  <c r="U290" i="12"/>
  <c r="U289" i="12" s="1"/>
  <c r="F293" i="12"/>
  <c r="G293" i="12" s="1"/>
  <c r="I293" i="12"/>
  <c r="K293" i="12"/>
  <c r="O293" i="12"/>
  <c r="Q293" i="12"/>
  <c r="U293" i="12"/>
  <c r="F304" i="12"/>
  <c r="G304" i="12" s="1"/>
  <c r="M304" i="12" s="1"/>
  <c r="I304" i="12"/>
  <c r="K304" i="12"/>
  <c r="O304" i="12"/>
  <c r="Q304" i="12"/>
  <c r="U304" i="12"/>
  <c r="F320" i="12"/>
  <c r="G320" i="12" s="1"/>
  <c r="M320" i="12" s="1"/>
  <c r="I320" i="12"/>
  <c r="K320" i="12"/>
  <c r="O320" i="12"/>
  <c r="Q320" i="12"/>
  <c r="U320" i="12"/>
  <c r="F332" i="12"/>
  <c r="G332" i="12" s="1"/>
  <c r="M332" i="12" s="1"/>
  <c r="I332" i="12"/>
  <c r="K332" i="12"/>
  <c r="O332" i="12"/>
  <c r="Q332" i="12"/>
  <c r="U332" i="12"/>
  <c r="F334" i="12"/>
  <c r="G334" i="12" s="1"/>
  <c r="M334" i="12" s="1"/>
  <c r="I334" i="12"/>
  <c r="K334" i="12"/>
  <c r="O334" i="12"/>
  <c r="Q334" i="12"/>
  <c r="U334" i="12"/>
  <c r="F340" i="12"/>
  <c r="G340" i="12" s="1"/>
  <c r="M340" i="12" s="1"/>
  <c r="I340" i="12"/>
  <c r="K340" i="12"/>
  <c r="O340" i="12"/>
  <c r="Q340" i="12"/>
  <c r="U340" i="12"/>
  <c r="F344" i="12"/>
  <c r="G344" i="12" s="1"/>
  <c r="M344" i="12" s="1"/>
  <c r="I344" i="12"/>
  <c r="K344" i="12"/>
  <c r="O344" i="12"/>
  <c r="Q344" i="12"/>
  <c r="U344" i="12"/>
  <c r="F347" i="12"/>
  <c r="G347" i="12" s="1"/>
  <c r="M347" i="12" s="1"/>
  <c r="I347" i="12"/>
  <c r="K347" i="12"/>
  <c r="O347" i="12"/>
  <c r="Q347" i="12"/>
  <c r="U347" i="12"/>
  <c r="F348" i="12"/>
  <c r="G348" i="12" s="1"/>
  <c r="M348" i="12" s="1"/>
  <c r="I348" i="12"/>
  <c r="K348" i="12"/>
  <c r="O348" i="12"/>
  <c r="Q348" i="12"/>
  <c r="U348" i="12"/>
  <c r="F379" i="12"/>
  <c r="G379" i="12" s="1"/>
  <c r="M379" i="12" s="1"/>
  <c r="I379" i="12"/>
  <c r="K379" i="12"/>
  <c r="O379" i="12"/>
  <c r="Q379" i="12"/>
  <c r="U379" i="12"/>
  <c r="F410" i="12"/>
  <c r="G410" i="12" s="1"/>
  <c r="M410" i="12" s="1"/>
  <c r="I410" i="12"/>
  <c r="K410" i="12"/>
  <c r="O410" i="12"/>
  <c r="Q410" i="12"/>
  <c r="U410" i="12"/>
  <c r="F412" i="12"/>
  <c r="G412" i="12" s="1"/>
  <c r="I412" i="12"/>
  <c r="K412" i="12"/>
  <c r="O412" i="12"/>
  <c r="Q412" i="12"/>
  <c r="U412" i="12"/>
  <c r="F419" i="12"/>
  <c r="G419" i="12" s="1"/>
  <c r="M419" i="12" s="1"/>
  <c r="I419" i="12"/>
  <c r="K419" i="12"/>
  <c r="O419" i="12"/>
  <c r="Q419" i="12"/>
  <c r="U419" i="12"/>
  <c r="F426" i="12"/>
  <c r="G426" i="12" s="1"/>
  <c r="M426" i="12" s="1"/>
  <c r="I426" i="12"/>
  <c r="K426" i="12"/>
  <c r="O426" i="12"/>
  <c r="Q426" i="12"/>
  <c r="U426" i="12"/>
  <c r="F454" i="12"/>
  <c r="G454" i="12" s="1"/>
  <c r="M454" i="12" s="1"/>
  <c r="I454" i="12"/>
  <c r="K454" i="12"/>
  <c r="O454" i="12"/>
  <c r="Q454" i="12"/>
  <c r="U454" i="12"/>
  <c r="F456" i="12"/>
  <c r="G456" i="12" s="1"/>
  <c r="G455" i="12" s="1"/>
  <c r="I59" i="1" s="1"/>
  <c r="I456" i="12"/>
  <c r="K456" i="12"/>
  <c r="O456" i="12"/>
  <c r="Q456" i="12"/>
  <c r="U456" i="12"/>
  <c r="F458" i="12"/>
  <c r="G458" i="12" s="1"/>
  <c r="M458" i="12" s="1"/>
  <c r="I458" i="12"/>
  <c r="K458" i="12"/>
  <c r="O458" i="12"/>
  <c r="Q458" i="12"/>
  <c r="U458" i="12"/>
  <c r="F460" i="12"/>
  <c r="G460" i="12" s="1"/>
  <c r="I460" i="12"/>
  <c r="K460" i="12"/>
  <c r="O460" i="12"/>
  <c r="Q460" i="12"/>
  <c r="U460" i="12"/>
  <c r="F461" i="12"/>
  <c r="G461" i="12" s="1"/>
  <c r="M461" i="12" s="1"/>
  <c r="I461" i="12"/>
  <c r="K461" i="12"/>
  <c r="O461" i="12"/>
  <c r="Q461" i="12"/>
  <c r="U461" i="12"/>
  <c r="F462" i="12"/>
  <c r="G462" i="12" s="1"/>
  <c r="M462" i="12" s="1"/>
  <c r="I462" i="12"/>
  <c r="K462" i="12"/>
  <c r="O462" i="12"/>
  <c r="Q462" i="12"/>
  <c r="U462" i="12"/>
  <c r="F463" i="12"/>
  <c r="G463" i="12" s="1"/>
  <c r="M463" i="12" s="1"/>
  <c r="I463" i="12"/>
  <c r="K463" i="12"/>
  <c r="O463" i="12"/>
  <c r="Q463" i="12"/>
  <c r="U463" i="12"/>
  <c r="F465" i="12"/>
  <c r="G465" i="12" s="1"/>
  <c r="M465" i="12" s="1"/>
  <c r="I465" i="12"/>
  <c r="K465" i="12"/>
  <c r="O465" i="12"/>
  <c r="Q465" i="12"/>
  <c r="U465" i="12"/>
  <c r="F466" i="12"/>
  <c r="G466" i="12" s="1"/>
  <c r="M466" i="12" s="1"/>
  <c r="I466" i="12"/>
  <c r="K466" i="12"/>
  <c r="O466" i="12"/>
  <c r="Q466" i="12"/>
  <c r="U466" i="12"/>
  <c r="F468" i="12"/>
  <c r="G468" i="12" s="1"/>
  <c r="M468" i="12" s="1"/>
  <c r="I468" i="12"/>
  <c r="K468" i="12"/>
  <c r="O468" i="12"/>
  <c r="Q468" i="12"/>
  <c r="U468" i="12"/>
  <c r="F469" i="12"/>
  <c r="G469" i="12" s="1"/>
  <c r="M469" i="12" s="1"/>
  <c r="I469" i="12"/>
  <c r="K469" i="12"/>
  <c r="O469" i="12"/>
  <c r="Q469" i="12"/>
  <c r="U469" i="12"/>
  <c r="F471" i="12"/>
  <c r="G471" i="12" s="1"/>
  <c r="M471" i="12" s="1"/>
  <c r="I471" i="12"/>
  <c r="K471" i="12"/>
  <c r="O471" i="12"/>
  <c r="Q471" i="12"/>
  <c r="U471" i="12"/>
  <c r="F472" i="12"/>
  <c r="G472" i="12" s="1"/>
  <c r="M472" i="12" s="1"/>
  <c r="I472" i="12"/>
  <c r="K472" i="12"/>
  <c r="O472" i="12"/>
  <c r="Q472" i="12"/>
  <c r="U472" i="12"/>
  <c r="F473" i="12"/>
  <c r="G473" i="12" s="1"/>
  <c r="M473" i="12" s="1"/>
  <c r="I473" i="12"/>
  <c r="K473" i="12"/>
  <c r="O473" i="12"/>
  <c r="Q473" i="12"/>
  <c r="U473" i="12"/>
  <c r="F474" i="12"/>
  <c r="G474" i="12" s="1"/>
  <c r="M474" i="12" s="1"/>
  <c r="I474" i="12"/>
  <c r="K474" i="12"/>
  <c r="O474" i="12"/>
  <c r="Q474" i="12"/>
  <c r="U474" i="12"/>
  <c r="F475" i="12"/>
  <c r="G475" i="12"/>
  <c r="M475" i="12" s="1"/>
  <c r="I475" i="12"/>
  <c r="K475" i="12"/>
  <c r="O475" i="12"/>
  <c r="Q475" i="12"/>
  <c r="U475" i="12"/>
  <c r="F476" i="12"/>
  <c r="G476" i="12" s="1"/>
  <c r="M476" i="12" s="1"/>
  <c r="I476" i="12"/>
  <c r="K476" i="12"/>
  <c r="O476" i="12"/>
  <c r="Q476" i="12"/>
  <c r="U476" i="12"/>
  <c r="F477" i="12"/>
  <c r="G477" i="12" s="1"/>
  <c r="M477" i="12" s="1"/>
  <c r="I477" i="12"/>
  <c r="K477" i="12"/>
  <c r="O477" i="12"/>
  <c r="Q477" i="12"/>
  <c r="U477" i="12"/>
  <c r="I20" i="1"/>
  <c r="I18" i="1"/>
  <c r="G27" i="1"/>
  <c r="J28" i="1"/>
  <c r="J26" i="1"/>
  <c r="G38" i="1"/>
  <c r="F38" i="1"/>
  <c r="H32" i="1"/>
  <c r="J23" i="1"/>
  <c r="J24" i="1"/>
  <c r="J25" i="1"/>
  <c r="J27" i="1"/>
  <c r="E24" i="1"/>
  <c r="E26" i="1"/>
  <c r="K8" i="12" l="1"/>
  <c r="I8" i="12"/>
  <c r="U19" i="12"/>
  <c r="O19" i="12"/>
  <c r="O199" i="12"/>
  <c r="I333" i="12"/>
  <c r="Q188" i="12"/>
  <c r="I411" i="12"/>
  <c r="O188" i="12"/>
  <c r="O8" i="12"/>
  <c r="G8" i="12"/>
  <c r="AD479" i="12"/>
  <c r="G39" i="1" s="1"/>
  <c r="G40" i="1" s="1"/>
  <c r="G25" i="1" s="1"/>
  <c r="G26" i="1" s="1"/>
  <c r="F40" i="1"/>
  <c r="G23" i="1" s="1"/>
  <c r="Q292" i="12"/>
  <c r="U103" i="12"/>
  <c r="O292" i="12"/>
  <c r="Q103" i="12"/>
  <c r="O103" i="12"/>
  <c r="Q199" i="12"/>
  <c r="K292" i="12"/>
  <c r="I292" i="12"/>
  <c r="K199" i="12"/>
  <c r="U188" i="12"/>
  <c r="K103" i="12"/>
  <c r="U455" i="12"/>
  <c r="I188" i="12"/>
  <c r="K470" i="12"/>
  <c r="O459" i="12"/>
  <c r="Q455" i="12"/>
  <c r="U411" i="12"/>
  <c r="U333" i="12"/>
  <c r="I470" i="12"/>
  <c r="K459" i="12"/>
  <c r="O455" i="12"/>
  <c r="Q411" i="12"/>
  <c r="Q333" i="12"/>
  <c r="I459" i="12"/>
  <c r="K455" i="12"/>
  <c r="O411" i="12"/>
  <c r="O333" i="12"/>
  <c r="U8" i="12"/>
  <c r="I199" i="12"/>
  <c r="I103" i="12"/>
  <c r="U470" i="12"/>
  <c r="Q470" i="12"/>
  <c r="U459" i="12"/>
  <c r="K188" i="12"/>
  <c r="O470" i="12"/>
  <c r="Q459" i="12"/>
  <c r="I455" i="12"/>
  <c r="K411" i="12"/>
  <c r="K333" i="12"/>
  <c r="U292" i="12"/>
  <c r="Q8" i="12"/>
  <c r="M188" i="12"/>
  <c r="M412" i="12"/>
  <c r="M411" i="12" s="1"/>
  <c r="G411" i="12"/>
  <c r="I58" i="1" s="1"/>
  <c r="M333" i="12"/>
  <c r="M200" i="12"/>
  <c r="M199" i="12" s="1"/>
  <c r="G199" i="12"/>
  <c r="I54" i="1" s="1"/>
  <c r="M104" i="12"/>
  <c r="M103" i="12" s="1"/>
  <c r="G103" i="12"/>
  <c r="I52" i="1" s="1"/>
  <c r="M95" i="12"/>
  <c r="M94" i="12" s="1"/>
  <c r="G94" i="12"/>
  <c r="I50" i="1" s="1"/>
  <c r="M16" i="12"/>
  <c r="M15" i="12" s="1"/>
  <c r="G15" i="12"/>
  <c r="I48" i="1" s="1"/>
  <c r="M470" i="12"/>
  <c r="M460" i="12"/>
  <c r="M459" i="12" s="1"/>
  <c r="G459" i="12"/>
  <c r="I60" i="1" s="1"/>
  <c r="M19" i="12"/>
  <c r="M293" i="12"/>
  <c r="M292" i="12" s="1"/>
  <c r="G292" i="12"/>
  <c r="I56" i="1" s="1"/>
  <c r="M456" i="12"/>
  <c r="M455" i="12" s="1"/>
  <c r="M290" i="12"/>
  <c r="M289" i="12" s="1"/>
  <c r="M97" i="12"/>
  <c r="M96" i="12" s="1"/>
  <c r="M9" i="12"/>
  <c r="M8" i="12" s="1"/>
  <c r="G470" i="12"/>
  <c r="I61" i="1" s="1"/>
  <c r="I19" i="1" s="1"/>
  <c r="G333" i="12"/>
  <c r="I57" i="1" s="1"/>
  <c r="G188" i="12"/>
  <c r="I53" i="1" s="1"/>
  <c r="G19" i="12"/>
  <c r="I49" i="1" s="1"/>
  <c r="H39" i="1" l="1"/>
  <c r="I17" i="1"/>
  <c r="G28" i="1"/>
  <c r="I47" i="1"/>
  <c r="G479" i="12"/>
  <c r="G24" i="1"/>
  <c r="G29" i="1" s="1"/>
  <c r="I16" i="1" l="1"/>
  <c r="I21" i="1" s="1"/>
  <c r="I62" i="1"/>
  <c r="H40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88D1B78A-47D9-499C-9C84-22A0019197ED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BE18A98-DFCF-43FE-BD28-3378B75812B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20CD9F3-D2A3-42AB-B010-401B89B8E6E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8161609-C0CA-445C-9C78-9CB1FBD93A53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3CE41BC1-A918-4AA1-BF41-AC2BE0F5182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0148FC1-E987-40E3-A1B8-340CD564307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<sst xmlns="http://schemas.openxmlformats.org/spreadsheetml/2006/main" count="1257" uniqueCount="487">
  <si>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</si>
  <si>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</si>
  <si>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</si>
  <si>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</si>
  <si>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</si>
  <si>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</si>
  <si>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</si>
  <si>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</si>
  <si>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</si>
  <si>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</si>
  <si>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</si>
  <si>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</si>
  <si>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</si>
  <si>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</si>
  <si>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</si>
  <si>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</si>
  <si>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</si>
  <si>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</si>
  <si>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</si>
  <si>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</si>
  <si>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</si>
  <si>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</si>
  <si>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</si>
  <si>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</si>
  <si>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</si>
  <si>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</si>
  <si>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</si>
  <si>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</si>
  <si>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</si>
  <si>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</si>
  <si>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</si>
  <si>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</si>
  <si>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</si>
  <si>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</si>
  <si>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</si>
  <si>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</si>
  <si>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</si>
  <si>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</si>
  <si>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</si>
  <si>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</si>
  <si>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</si>
  <si>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</si>
  <si>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</si>
  <si>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Brno, 602 00</t>
  </si>
  <si>
    <t>Rozpočet:</t>
  </si>
  <si>
    <t>Misto</t>
  </si>
  <si>
    <t>REKONSTRUKCE OKEN V OBJEKTU DM GORKÉHO 33/35</t>
  </si>
  <si>
    <t>Masarykův domov mládeže a Školní jídelna Brno, p.o.</t>
  </si>
  <si>
    <t>Cihlářská 604/21</t>
  </si>
  <si>
    <t>Brno</t>
  </si>
  <si>
    <t>60200</t>
  </si>
  <si>
    <t>00567370</t>
  </si>
  <si>
    <t>CZ00567370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</si>
  <si>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</si>
  <si>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</si>
  <si>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</si>
  <si>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</si>
  <si>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</si>
  <si>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</si>
  <si>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</si>
  <si>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60</t>
  </si>
  <si>
    <t>Úpravy povrchů, omítky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</si>
  <si>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</si>
  <si>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</si>
  <si>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</si>
  <si>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</si>
  <si>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</si>
  <si>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</si>
  <si>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</si>
  <si>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</si>
  <si>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</si>
  <si>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</si>
  <si>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</si>
  <si>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</si>
  <si>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99</t>
  </si>
  <si>
    <t>Staveništní přesun hmot</t>
  </si>
  <si>
    <t>764</t>
  </si>
  <si>
    <t>Konstrukce klempířské</t>
  </si>
  <si>
    <t>766</t>
  </si>
  <si>
    <t>Konstrukce truhlářské</t>
  </si>
  <si>
    <t>781</t>
  </si>
  <si>
    <t>Obklady keramické</t>
  </si>
  <si>
    <t>784</t>
  </si>
  <si>
    <t>Malby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</si>
  <si>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</si>
  <si>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</si>
  <si>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</si>
  <si>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</si>
  <si>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</si>
  <si>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</si>
  <si>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</si>
  <si>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</si>
  <si>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</si>
  <si>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</si>
  <si>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</si>
  <si>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</si>
  <si>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</si>
  <si>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</si>
  <si>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</si>
  <si>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</si>
  <si>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</si>
  <si>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</si>
  <si>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</si>
  <si>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</si>
  <si>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</si>
  <si>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</si>
  <si>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</si>
  <si>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</si>
  <si>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</si>
  <si>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</si>
  <si>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</si>
  <si>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</si>
  <si>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</si>
  <si>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</si>
  <si>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</si>
  <si>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310271520R00</t>
  </si>
  <si>
    <t>Zazdívka otvorů do 1 m2, pórobet.tvárnice, tl.10cm</t>
  </si>
  <si>
    <t>m3</t>
  </si>
  <si>
    <t>POL1_0</t>
  </si>
  <si>
    <t>Gorkého 33:(0,38+0,29+0,33+0,37+0,35)*0,1</t>
  </si>
  <si>
    <t>VV</t>
  </si>
  <si>
    <t>Gorkého 35:(0,102+0,102+0,611+0,605+0,609+0,62+0,59+0,874+0,596+0,294+0,294+0,294)*0,1</t>
  </si>
  <si>
    <t>347014113R00</t>
  </si>
  <si>
    <t>Předstěna SDK, tl.55 mm,1 x ocel. kce CD, 1 x RBI 12,5 mm, bez izolace</t>
  </si>
  <si>
    <t>m2</t>
  </si>
  <si>
    <t>Gorkého 33:</t>
  </si>
  <si>
    <t>303:5,0*1,0*2</t>
  </si>
  <si>
    <t>602016191R00</t>
  </si>
  <si>
    <t>Penetrační nátěr stěn</t>
  </si>
  <si>
    <t>484,25+32</t>
  </si>
  <si>
    <t>Pod malbu:484,25+32+10</t>
  </si>
  <si>
    <t>612430033RA0</t>
  </si>
  <si>
    <t>Omítka sanační tl. 25 mm, 2vrstvá</t>
  </si>
  <si>
    <t>POL2_0</t>
  </si>
  <si>
    <t>Gorkého 33:5*2,0</t>
  </si>
  <si>
    <t>Gorkého 35:12*2,0</t>
  </si>
  <si>
    <t>612445921RT3</t>
  </si>
  <si>
    <t>Omítka ostění sádrová - hladká, tl. 20 mm</t>
  </si>
  <si>
    <t>301:1,31+1,18+1,25+1,32+1,27</t>
  </si>
  <si>
    <t>302:4,6*0,13+4,6*0,1</t>
  </si>
  <si>
    <t>303:3,0*0,4*2</t>
  </si>
  <si>
    <t>304:2,5*0,9+2,3*0,2</t>
  </si>
  <si>
    <t>305:2,2*0,2+2,2*0,2</t>
  </si>
  <si>
    <t>306 1NP:5,2*0,56+5,2*0,2+5,2*0,56+5,2*0,2+5,1*0,54+5,1*0,2+5,2*0,54+5,2*0,2</t>
  </si>
  <si>
    <t>306 2NP:5,3*0,45+5,3*0,14+5,3*0,48+5,3*0,12+5,3*0,48+5,3*0,2+5,3*0,48+5,3*0,22+5,3*0,46+5,3*0,2+5,3*0,46+5,3*0,12+5,3*0,46+5,3*0,14</t>
  </si>
  <si>
    <t>306 3NP:5,3*0,46+5,3*0,12+5,3*0,48+5,3*0,12+5,3*0,48+5,3*0,13+5,3*0,48+5,3*0,12+5,3*0,5+5,3*0,13+5,3*0,48+5,3*0,12+5,3*0,48+5,3*0,12</t>
  </si>
  <si>
    <t>306 4NP:5,3*0,32+5,3*0,12+5,3*0,32+5,3*0,12+5,3*0,32+5,3*0,12+5,3*0,32+5,3*0,12+5,3*0,32+5,3*0,12+5,3*0,32+5,3*0,12+5,3*0,32+5,3*0,12</t>
  </si>
  <si>
    <t>307 1NP:5,2*0,56+5,2*0,2+5,2*0,54+5,2*0,2</t>
  </si>
  <si>
    <t>308:5,5*0,65+3,7*0,16</t>
  </si>
  <si>
    <t>309:4,4*0,6+2,4*0,6</t>
  </si>
  <si>
    <t>310 1NP:5,2*0,66+5,2*0,16</t>
  </si>
  <si>
    <t>310 2NP:5,2*0,44+5,2*0,16</t>
  </si>
  <si>
    <t>310 3NP:5,2*0,44+5,2*0,16</t>
  </si>
  <si>
    <t>310 4NP:5,2*0,31+5,2*0,13</t>
  </si>
  <si>
    <t>311 1NP:5,2*0,6+5,2*0,16</t>
  </si>
  <si>
    <t>311 2NP:5,2*0,44+5,2*0,18+5,3*0,45+5,3*0,15</t>
  </si>
  <si>
    <t>311 3NP:5,2*0,44+5,2*0,18+5,2*0,45+5,2*0,16</t>
  </si>
  <si>
    <t>311 4NP:5,2*0,43+5,2*0,17+5,2*0,31+5,2*0,14</t>
  </si>
  <si>
    <t>312:4,2*0,45+4,2*0,18</t>
  </si>
  <si>
    <t>313:5,3*0,6+5,3*0,16</t>
  </si>
  <si>
    <t>314 2NP:5,3*0,45+5,3*0,2</t>
  </si>
  <si>
    <t>314 3NP:5,2*0,45+5,2*0,17</t>
  </si>
  <si>
    <t>314 4NP:5,2*0,41+5,2*0,17</t>
  </si>
  <si>
    <t>315 2NP:4,9*0,42+4,9*0,18</t>
  </si>
  <si>
    <t>315 3NP:4,9*0,44+4,9*0,18</t>
  </si>
  <si>
    <t>315 4NP:4,9*0,26+4,9*0,18</t>
  </si>
  <si>
    <t>316 2NP:4,9*0,43+4,9*0,18</t>
  </si>
  <si>
    <t>316 3NP:4,9*0,42+4,9*0,18</t>
  </si>
  <si>
    <t>316 4NP:4,9*0,25+4,9*0,20</t>
  </si>
  <si>
    <t>317 2NP:8,74*0,36+8,74*0,1</t>
  </si>
  <si>
    <t>317 3NP:8,74*0,36+8,74*0,1</t>
  </si>
  <si>
    <t>317 4NP:8,74*0,36+8,74*0,1</t>
  </si>
  <si>
    <t>318:7,31*0,18+7,1*0,27</t>
  </si>
  <si>
    <t>Gorkého 35:</t>
  </si>
  <si>
    <t>501:1,158*3+1,61+1,728+1,603+0,602+0,609+0,605+0,611</t>
  </si>
  <si>
    <t>502:0,81*2</t>
  </si>
  <si>
    <t>503:5,2*0,67+3,8*0,17</t>
  </si>
  <si>
    <t>504:2,94*0,67+2,17*0,14+2,92*0,66+2,14*0,14</t>
  </si>
  <si>
    <t>505:3,74*0,66+2,57*0,15</t>
  </si>
  <si>
    <t>506:3,99*0,66+3,52*0,12</t>
  </si>
  <si>
    <t>507 1NP:5,2*0,63+5,2*0,1+5,2*0,63+5,2*0,1+5,2*0,61+5,2*0,1+5,2*0,64+5,2*0,1+5,2*0,65+5,2*0,1+5,2*0,63+5,2*0,12+5,2*0,62+5,2*0,12+(5,3*0,63+5,3*0,12)*2+5,3*0,64+5,3*0,12+5,3*0,64+5,3*0,12+(5,3*0,64+5,3*0,1)*3</t>
  </si>
  <si>
    <t>507 2NP:5,3*0,5+5,3*0,12+5,3*0,5+5,3*0,17+5,3*0,5+5,3*0,17+5,2*0,5+5,2*0,16+5,2*0,5+5,2*0,17+5,2*0,5+5,2*0,11+(5,2*0,5+5,2*0,26)*2+(5,3*0,5+5,3*0,14)*2+(5,3*0,5+5,3*0,17)*2+(5,3*0,5+5,3*0,18)*2+5,3*0,5+5,3*0,14</t>
  </si>
  <si>
    <t>507 3NP:(5,3*0,5+5,3*0,12)*8+5,3*0,5+5,3*0,13+(5,3*0,5+5,3*0,14)*5+5,3*0,5+5,3*0,10</t>
  </si>
  <si>
    <t>507 4NP:(5,3*0,35+5,3*0,12)*15</t>
  </si>
  <si>
    <t>508 1NP:5,14*0,63+5,14*0,09</t>
  </si>
  <si>
    <t>508 2NP:5,2*0,5+5,2*0,12</t>
  </si>
  <si>
    <t>508 3NP:5,2*0,5+5,2*0,12</t>
  </si>
  <si>
    <t>508 4NP:5,2*0,35+5,2*0,12</t>
  </si>
  <si>
    <t>509 1NP:5,14*0,63+5,14*0,09</t>
  </si>
  <si>
    <t>509 2NP:7,35*0,35+7,35*0,12</t>
  </si>
  <si>
    <t>509 3NP:7,3*0,35+7,3*0,12</t>
  </si>
  <si>
    <t>509 4NP:7,4*0,35+7,4*0,12</t>
  </si>
  <si>
    <t>510 1NP:5,14*0,63+5,14*0,09</t>
  </si>
  <si>
    <t>510 2NP:5,2*0,35+5,2*0,14</t>
  </si>
  <si>
    <t>510 3NP:5,2*0,3+5,2*0,12</t>
  </si>
  <si>
    <t>510 4NP:5,3*0,32+5,3*0,12</t>
  </si>
  <si>
    <t>511 1NP:5,10*0,57+5,10*0,09</t>
  </si>
  <si>
    <t>511 2NP:5,2*0,35+5,2*0,12</t>
  </si>
  <si>
    <t>511 3NP:5,2*0,4+5,2*0,12</t>
  </si>
  <si>
    <t>511 4NP:5,2*0,36+5,2*0,12</t>
  </si>
  <si>
    <t>512 1NP:5,00*0,6+5,00*0,14</t>
  </si>
  <si>
    <t>512 2NP:5,1*0,45+5,1*0,18</t>
  </si>
  <si>
    <t>512 3NP:5,1*0,45+5,1*0,18</t>
  </si>
  <si>
    <t>512 4NP:5,1*0,6+5,1*0,18</t>
  </si>
  <si>
    <t>513 2NP:5,5*0,5+5,5*0,12</t>
  </si>
  <si>
    <t>513 3NP:5,5*0,5+5,5*0,12</t>
  </si>
  <si>
    <t>513 4NP:(5,5*0,5+5,5*0,12)*2</t>
  </si>
  <si>
    <t>622421148R00</t>
  </si>
  <si>
    <t>Omítka stěn vnější, složitost 7, zapravení románským cementem</t>
  </si>
  <si>
    <t>632411150RT2</t>
  </si>
  <si>
    <t>Potěr ze SMS, ruční zpracování, tl. do 50 mm, cementový potěr 30 MPa</t>
  </si>
  <si>
    <t>509 1NP:1,4*0,34</t>
  </si>
  <si>
    <t>509 2NP:1,4*0,34</t>
  </si>
  <si>
    <t>509 3NP:1,5*0,34</t>
  </si>
  <si>
    <t>509 4NP:1,4*0,34</t>
  </si>
  <si>
    <t>648991111RT4</t>
  </si>
  <si>
    <t>Osazení parapet.desek plast. a lamin. š. do 20cm, včetně dodávky plastové parapetní desky š. 200 mm</t>
  </si>
  <si>
    <t>m</t>
  </si>
  <si>
    <t>Gorkého:</t>
  </si>
  <si>
    <t>315 4NP:0,9</t>
  </si>
  <si>
    <t>316 4NP:0,9</t>
  </si>
  <si>
    <t>511 1NP:1,2</t>
  </si>
  <si>
    <t>511 2NP:1,2</t>
  </si>
  <si>
    <t>512 2NP:1,6</t>
  </si>
  <si>
    <t>512 4NP:1,6</t>
  </si>
  <si>
    <t>648991113RT2</t>
  </si>
  <si>
    <t>Osazení parapet.desek plast. a lamin. š.nad 20cm, včetně dodávky plastové parapetní desky š. 250 mm</t>
  </si>
  <si>
    <t>511 3NP:1,2</t>
  </si>
  <si>
    <t>511 4NP:1,3</t>
  </si>
  <si>
    <t>648991113RT3</t>
  </si>
  <si>
    <t>Osazení parapet.desek plast. a lamin. š.nad 20cm, včetně dodávky plastové parapetní desky š. 300 mm</t>
  </si>
  <si>
    <t>311 2NP:1,2</t>
  </si>
  <si>
    <t>311 3NP:1,2</t>
  </si>
  <si>
    <t>311 4NP:1,2</t>
  </si>
  <si>
    <t>314 2NP:1,2</t>
  </si>
  <si>
    <t>314 3NP:1,2</t>
  </si>
  <si>
    <t>314 4NP:1,2</t>
  </si>
  <si>
    <t>315 2NP:0,9</t>
  </si>
  <si>
    <t>315 3NP:0,9</t>
  </si>
  <si>
    <t>316 2NP:0,9</t>
  </si>
  <si>
    <t>316 3NP:0,9</t>
  </si>
  <si>
    <t>513 3NP:1,6</t>
  </si>
  <si>
    <t>648991113RT5</t>
  </si>
  <si>
    <t>Osazení parapet.desek plast. a lamin. š.nad 20cm, včetně dodávky plastové parapetní desky š. 400 mm</t>
  </si>
  <si>
    <t>317 2NP:0,5*2</t>
  </si>
  <si>
    <t>317 3NP:0,5*2</t>
  </si>
  <si>
    <t>317 4NP:0,5*2</t>
  </si>
  <si>
    <t>648951411RT2</t>
  </si>
  <si>
    <t>Osazení parapetních desek dřevěných š. do 25 cm, včetně dodávky parapetní desky š. 20 cm</t>
  </si>
  <si>
    <t>308 1NP:2,0</t>
  </si>
  <si>
    <t>310 4NP:1,2</t>
  </si>
  <si>
    <t>318 4NP:2,0</t>
  </si>
  <si>
    <t>510 1NP:1,2</t>
  </si>
  <si>
    <t>510 2NP:1,2</t>
  </si>
  <si>
    <t>510 3NP:1,3</t>
  </si>
  <si>
    <t>510 4NP:1,3</t>
  </si>
  <si>
    <t>508 4NP:1,3</t>
  </si>
  <si>
    <t>648951411RT3</t>
  </si>
  <si>
    <t>Osazení parapetních desek dřevěných š. do 25 cm, včetně dodávky parapetní desky š. 25 cm</t>
  </si>
  <si>
    <t>306 4NP:1,3*6</t>
  </si>
  <si>
    <t>507 4NP:1,3*15</t>
  </si>
  <si>
    <t>648952421RT2</t>
  </si>
  <si>
    <t>Osazení parapetních desek dřevěných š. do 50 cm, včetně dodávky parepetní desky š. 30 cm</t>
  </si>
  <si>
    <t>306 1NP:1,3*2</t>
  </si>
  <si>
    <t>306 2NP:1,3*3</t>
  </si>
  <si>
    <t>312 1NP:1,3</t>
  </si>
  <si>
    <t>310 2NP:1,2</t>
  </si>
  <si>
    <t>310 3NP:1,2</t>
  </si>
  <si>
    <t>306 4NP:1,3</t>
  </si>
  <si>
    <t>512 1NP:1,6</t>
  </si>
  <si>
    <t>507 2NP:1,3*15</t>
  </si>
  <si>
    <t>648952421RT3</t>
  </si>
  <si>
    <t>Osazení parapetních desek dřevěných š. do 50 cm, včetně dodávky parapetní desky š. 35 cm</t>
  </si>
  <si>
    <t>310 1NP:1,3</t>
  </si>
  <si>
    <t>311 1NP:1,2</t>
  </si>
  <si>
    <t>313 1NP:1,8</t>
  </si>
  <si>
    <t>306 2NP:1,3*4</t>
  </si>
  <si>
    <t>306 3NP:1,3*7</t>
  </si>
  <si>
    <t>507 1NP:1,3*5</t>
  </si>
  <si>
    <t>507 3NP:1,3*15</t>
  </si>
  <si>
    <t>508 1NP:1,2</t>
  </si>
  <si>
    <t>508 2NP:1,3</t>
  </si>
  <si>
    <t>509 1NP:1,4</t>
  </si>
  <si>
    <t>513 2NP:1,3</t>
  </si>
  <si>
    <t>513 3NP:1,3</t>
  </si>
  <si>
    <t>513 4NP:1,3*2</t>
  </si>
  <si>
    <t>648952421RT4</t>
  </si>
  <si>
    <t>Osazení parapetních desek dřevěných š. do 50 cm, včetně dodávky parapetní desky š. 40 cm</t>
  </si>
  <si>
    <t>307 1NP:1,1*2</t>
  </si>
  <si>
    <t>507 1NP:1,3*2</t>
  </si>
  <si>
    <t>941941032R00</t>
  </si>
  <si>
    <t>Montáž lešení leh.řad.s podlahami,š.do 1 m, H 30 m</t>
  </si>
  <si>
    <t>Gorkého 33:15,81*2*12</t>
  </si>
  <si>
    <t>Gorkého 35:(43,98+16,5)*12</t>
  </si>
  <si>
    <t>941941832R00</t>
  </si>
  <si>
    <t>Demontáž lešení leh.řad.s podlahami,š.1 m, H 30 m</t>
  </si>
  <si>
    <t>941941111R00</t>
  </si>
  <si>
    <t>Pronájem lešení za den</t>
  </si>
  <si>
    <t>Gorkého 33:15,81*2*12*60</t>
  </si>
  <si>
    <t>Gorkého 35:(43,98+16,5)*12*60</t>
  </si>
  <si>
    <t>998009101R00</t>
  </si>
  <si>
    <t>Přesun hmot lešení samostatně budovaného</t>
  </si>
  <si>
    <t>t</t>
  </si>
  <si>
    <t>968062244R00</t>
  </si>
  <si>
    <t>Vybourání dřevěných/plastových rámů oken, jednoduch. pl. 1 m2</t>
  </si>
  <si>
    <t>301:0,6*0,8*5</t>
  </si>
  <si>
    <t>302:0,85*0,85</t>
  </si>
  <si>
    <t>303:1,1*0,85*2</t>
  </si>
  <si>
    <t>304:0,65*0,45</t>
  </si>
  <si>
    <t>305:0,55*0,5</t>
  </si>
  <si>
    <t>316:0,73*1,03*3</t>
  </si>
  <si>
    <t>501:0,6*0,8*9</t>
  </si>
  <si>
    <t>502:0,6*0,6*3</t>
  </si>
  <si>
    <t>504:0,7*0,6*2</t>
  </si>
  <si>
    <t>505:1,0*0,6</t>
  </si>
  <si>
    <t>968062245R00</t>
  </si>
  <si>
    <t>Vybourání dřevěných/plastových rámů oken, jednoduch. pl. 2 m2</t>
  </si>
  <si>
    <t>306:1,1*2,05*25</t>
  </si>
  <si>
    <t>307:0,89*2,05*2</t>
  </si>
  <si>
    <t>308:1,88*1,8</t>
  </si>
  <si>
    <t>309:1,3*1,8</t>
  </si>
  <si>
    <t>310:1,05*2,05*4</t>
  </si>
  <si>
    <t>311:1,05*2,05*7</t>
  </si>
  <si>
    <t>312:1,05*1,35</t>
  </si>
  <si>
    <t>313:1,7*1,8</t>
  </si>
  <si>
    <t>314:1,05*2,05*3</t>
  </si>
  <si>
    <t>315:0,73*2,03*3</t>
  </si>
  <si>
    <t>503:1,4*1,2</t>
  </si>
  <si>
    <t>506:1,2*1,2</t>
  </si>
  <si>
    <t>507:1,1*2,06*59</t>
  </si>
  <si>
    <t>508:1,04*2,03*4</t>
  </si>
  <si>
    <t>510:1,04*2,05*4</t>
  </si>
  <si>
    <t>511:1,03*2,03*4</t>
  </si>
  <si>
    <t>512:1,5*1,75*4</t>
  </si>
  <si>
    <t>513:1,17*2,13*4</t>
  </si>
  <si>
    <t>968062246R00</t>
  </si>
  <si>
    <t>Vybourání dřevěných/plastových rámů oken, jednoduch. pl. 4 m2</t>
  </si>
  <si>
    <t>509:1,4*2,95*4</t>
  </si>
  <si>
    <t>968062247R00</t>
  </si>
  <si>
    <t>Vybourání dřevěných/plastových rámů oken, jednoduch. nad 4 m2</t>
  </si>
  <si>
    <t>317:(1,02*3,36+0,48*2,52*2)*3</t>
  </si>
  <si>
    <t>318:1,97*2,55</t>
  </si>
  <si>
    <t>968061112R00</t>
  </si>
  <si>
    <t>Vyvěšení dřevěných/plastových okenních křídel , pl. do 1,5 m2</t>
  </si>
  <si>
    <t>968061113R00</t>
  </si>
  <si>
    <t>Vyvěšení dřevěných/plastových okenních křídel, pl. nad 1,5 m2</t>
  </si>
  <si>
    <t>968095002R00</t>
  </si>
  <si>
    <t>Bourání parapetů dřevěných š. do 50 cm</t>
  </si>
  <si>
    <t>1NP:1,3*6+1,1*2+1,8+1,2+2,0</t>
  </si>
  <si>
    <t>2NP:1,3*7+1,2*2+0,5*2</t>
  </si>
  <si>
    <t>3NP:1,3*7+1,2*2+0,5*2</t>
  </si>
  <si>
    <t>4NP:1,3*7+1,2*2+0,5*2+2,0</t>
  </si>
  <si>
    <t>1NP:1,3*14+1,2*2</t>
  </si>
  <si>
    <t>2NP:1,3*17+1,2</t>
  </si>
  <si>
    <t>3NP:1,3*18</t>
  </si>
  <si>
    <t>4NP:1,3*19</t>
  </si>
  <si>
    <t>999281108R00</t>
  </si>
  <si>
    <t>Přesun hmot pro opravy a údržbu do výšky 12 m</t>
  </si>
  <si>
    <t>0,66+0,31+13,07+1,3+0,18+1,94+0,35+0,08</t>
  </si>
  <si>
    <t>764410010RAA</t>
  </si>
  <si>
    <t>Oplechování parapetů z Pz plechu, rš do 250 mm</t>
  </si>
  <si>
    <t>K301:1,0</t>
  </si>
  <si>
    <t>K303:0,8</t>
  </si>
  <si>
    <t>K304:0,7</t>
  </si>
  <si>
    <t>K316:0,65*6</t>
  </si>
  <si>
    <t>K502:0,8*2</t>
  </si>
  <si>
    <t>K504:1,3</t>
  </si>
  <si>
    <t>K507:1,15*6</t>
  </si>
  <si>
    <t>K12:1,2*6</t>
  </si>
  <si>
    <t>764410010RAB</t>
  </si>
  <si>
    <t>Oplechování parapetů z Pz plechu, rš 250-330 mm</t>
  </si>
  <si>
    <t>K302:1,3*2</t>
  </si>
  <si>
    <t>K307:1,7</t>
  </si>
  <si>
    <t>K309:1,2*8</t>
  </si>
  <si>
    <t>K311:1,8</t>
  </si>
  <si>
    <t>K314:1,2*6</t>
  </si>
  <si>
    <t>K315:0,8*6</t>
  </si>
  <si>
    <t>K501:1,5</t>
  </si>
  <si>
    <t>K503:1,1</t>
  </si>
  <si>
    <t>K505:1,4*21</t>
  </si>
  <si>
    <t>K506:1,4*12</t>
  </si>
  <si>
    <t>K508:1,55</t>
  </si>
  <si>
    <t>K511:1,3*4</t>
  </si>
  <si>
    <t>K513:1,6*3</t>
  </si>
  <si>
    <t>764410010RAD</t>
  </si>
  <si>
    <t>Oplechování parapetů z Pz plechu, rš 330-530 mm</t>
  </si>
  <si>
    <t>K305:1,5*4</t>
  </si>
  <si>
    <t>K306:1,3*2</t>
  </si>
  <si>
    <t>K308:1,7</t>
  </si>
  <si>
    <t>K310:1,95</t>
  </si>
  <si>
    <t>K312:1,4*12</t>
  </si>
  <si>
    <t>K313:1,4*9</t>
  </si>
  <si>
    <t>K317:2,1</t>
  </si>
  <si>
    <t>K509:1,4*23</t>
  </si>
  <si>
    <t>K510:1,4*2</t>
  </si>
  <si>
    <t>998764102R00</t>
  </si>
  <si>
    <t>Přesun hmot pro klempířské konstr., výšky do 12 m</t>
  </si>
  <si>
    <t>766629302-1</t>
  </si>
  <si>
    <t>Montáž dřevěných oken, izolační trojsklo, včetně kování</t>
  </si>
  <si>
    <t>61110348R-1</t>
  </si>
  <si>
    <t>Okno dřevěné, izolační trojsklo, dle specifikace Gorkého 33</t>
  </si>
  <si>
    <t>POL3_0</t>
  </si>
  <si>
    <t>Okno dřevěné, izolační trojsklo, dle specifikace Gorkého 35</t>
  </si>
  <si>
    <t>54914576R</t>
  </si>
  <si>
    <t>Okenní oliva celomosazná, bez povrchové úpravy</t>
  </si>
  <si>
    <t>kus</t>
  </si>
  <si>
    <t>Montáž plastových oken, izolační trojsklo, včetně kování</t>
  </si>
  <si>
    <t>61143639R-2</t>
  </si>
  <si>
    <t>Okno plastové, izolační trojsklo, dle specifikace vč. okenní kliky a štítku</t>
  </si>
  <si>
    <t>998766102R00</t>
  </si>
  <si>
    <t>Přesun hmot pro truhlářské konstr., výšky do 12 m</t>
  </si>
  <si>
    <t>781675116RV4</t>
  </si>
  <si>
    <t>Montáž obkladů parapetů keramic. na tmel</t>
  </si>
  <si>
    <t>507 1NP:1,3*0,64*4+1,3*0,62*2+1,3*0,38</t>
  </si>
  <si>
    <t>509 1NP:1,4*0,1</t>
  </si>
  <si>
    <t>509 2NP:1,4*0,1</t>
  </si>
  <si>
    <t>509 3NP:1,3*0,1</t>
  </si>
  <si>
    <t>509 4NP:1,4*0,1</t>
  </si>
  <si>
    <t>78101</t>
  </si>
  <si>
    <t>Keramický obklad dle specifikace</t>
  </si>
  <si>
    <t>781900010RA0</t>
  </si>
  <si>
    <t>Odsekání obkladů vnitřních</t>
  </si>
  <si>
    <t>311 2NP:1,2*0,28</t>
  </si>
  <si>
    <t>314 2NP:1,2*0,3</t>
  </si>
  <si>
    <t>315 2NP:0,9*0,26</t>
  </si>
  <si>
    <t>316 2NP:0,9*0,27</t>
  </si>
  <si>
    <t>311 3NP:1,2*0,3</t>
  </si>
  <si>
    <t>314 3NP:1,2*0,3</t>
  </si>
  <si>
    <t>315 3NP:0,9*0,29</t>
  </si>
  <si>
    <t>316 3NP:0,9*0,26</t>
  </si>
  <si>
    <t>311 4NP:1,2*0,3</t>
  </si>
  <si>
    <t>314 4NP:1,2*0,3</t>
  </si>
  <si>
    <t>315 4NP:0,9*0,1</t>
  </si>
  <si>
    <t>316 4NP:0,9*0,1</t>
  </si>
  <si>
    <t>511 1NP:1,1*0,12</t>
  </si>
  <si>
    <t>512 1NP:1,5*0,29</t>
  </si>
  <si>
    <t>511 2NP:1,2*0,2</t>
  </si>
  <si>
    <t>512 2NP:1,6*0,16</t>
  </si>
  <si>
    <t>511 3NP:1,2*0,24</t>
  </si>
  <si>
    <t>512 3NP:1,6*0,28</t>
  </si>
  <si>
    <t>511 4NP:1,3*0,24</t>
  </si>
  <si>
    <t>512 4NP:1,6*0,16</t>
  </si>
  <si>
    <t>998781102R00</t>
  </si>
  <si>
    <t>Přesun hmot pro obklady keramické, výšky do 12 m</t>
  </si>
  <si>
    <t>784195112R00</t>
  </si>
  <si>
    <t>Malba bílá, bez penetrace, 2 x</t>
  </si>
  <si>
    <t>487,667+32+10</t>
  </si>
  <si>
    <t>784195322R00</t>
  </si>
  <si>
    <t>Malba barva, bez penetrace, 2 x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</si>
  <si>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</si>
  <si>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</si>
  <si>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</si>
  <si>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</si>
  <si>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</si>
  <si>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</si>
  <si>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</si>
  <si>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</si>
  <si>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25,41*15</t>
  </si>
  <si>
    <t>979082111R00</t>
  </si>
  <si>
    <t>Vnitrostaveništní doprava suti do 10 m</t>
  </si>
  <si>
    <t>979082121R00</t>
  </si>
  <si>
    <t>Příplatek k vnitrost. dopravě suti za dalších 5 m</t>
  </si>
  <si>
    <t>25,41*20</t>
  </si>
  <si>
    <t>979990101R00</t>
  </si>
  <si>
    <t>Poplatek za uložení směsi betonu a cihel</t>
  </si>
  <si>
    <t>979990109R00</t>
  </si>
  <si>
    <t>Poplatek za uložení suti - výplně okenních otvorů</t>
  </si>
  <si>
    <t>005211080R</t>
  </si>
  <si>
    <t xml:space="preserve">Bezpečnostní a hygienická opatření na staveništi </t>
  </si>
  <si>
    <t>Soubor</t>
  </si>
  <si>
    <t>005241010R</t>
  </si>
  <si>
    <t xml:space="preserve">Dokumentace skutečného provedení </t>
  </si>
  <si>
    <t>005261010R</t>
  </si>
  <si>
    <t>Pojištění dodavatele a pojištění díla</t>
  </si>
  <si>
    <t>00524R</t>
  </si>
  <si>
    <t>Předání a převzetí díla</t>
  </si>
  <si>
    <t>005121010R</t>
  </si>
  <si>
    <t>Vybudování zařízení staveniště</t>
  </si>
  <si>
    <t>005121030R</t>
  </si>
  <si>
    <t>Odstranění zařízení staveniště</t>
  </si>
  <si>
    <t>005211040R</t>
  </si>
  <si>
    <t xml:space="preserve">Užívání veřejných ploch a prostranství 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</si>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</sst>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B87B0003-7335-4E9C-813E-F815D587C6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RTS%20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59A7-0851-49F1-8A9B-2D37A084878C}">
  <dimension ref="A1:G2"/>
  <sheetViews>
    <sheetView workbookViewId="0">
      <selection activeCell="A3" sqref="A3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E803-6B08-4590-8557-1C27CCA9A5F1}">
  <sheetPr codeName="List5112">
    <tabColor rgb="FF66FF66"/>
  </sheetPr>
  <dimension ref="A1:O65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3" t="s">
        <v>42</v>
      </c>
      <c r="C1" s="214"/>
      <c r="D1" s="214"/>
      <c r="E1" s="214"/>
      <c r="F1" s="214"/>
      <c r="G1" s="214"/>
      <c r="H1" s="214"/>
      <c r="I1" s="214"/>
      <c r="J1" s="215"/>
    </row>
    <row r="2" spans="1:15" ht="23.25" customHeight="1" x14ac:dyDescent="0.2">
      <c r="A2" s="3"/>
      <c r="B2" s="70" t="s">
        <v>40</v>
      </c>
      <c r="C2" s="71"/>
      <c r="D2" s="230" t="s">
        <v>46</v>
      </c>
      <c r="E2" s="231"/>
      <c r="F2" s="231"/>
      <c r="G2" s="231"/>
      <c r="H2" s="231"/>
      <c r="I2" s="231"/>
      <c r="J2" s="232"/>
      <c r="O2" s="1"/>
    </row>
    <row r="3" spans="1:15" ht="23.25" customHeight="1" x14ac:dyDescent="0.2">
      <c r="A3" s="3"/>
      <c r="B3" s="72" t="s">
        <v>45</v>
      </c>
      <c r="C3" s="73"/>
      <c r="D3" s="193" t="s">
        <v>43</v>
      </c>
      <c r="E3" s="194"/>
      <c r="F3" s="194"/>
      <c r="G3" s="194"/>
      <c r="H3" s="194"/>
      <c r="I3" s="194"/>
      <c r="J3" s="195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51</v>
      </c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52</v>
      </c>
      <c r="J6" s="9"/>
    </row>
    <row r="7" spans="1:15" ht="15.75" customHeight="1" x14ac:dyDescent="0.2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5"/>
      <c r="E11" s="225"/>
      <c r="F11" s="225"/>
      <c r="G11" s="225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10"/>
      <c r="E12" s="210"/>
      <c r="F12" s="210"/>
      <c r="G12" s="210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1"/>
      <c r="E13" s="211"/>
      <c r="F13" s="211"/>
      <c r="G13" s="211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3"/>
      <c r="F15" s="233"/>
      <c r="G15" s="206"/>
      <c r="H15" s="206"/>
      <c r="I15" s="206" t="s">
        <v>28</v>
      </c>
      <c r="J15" s="207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208"/>
      <c r="F16" s="209"/>
      <c r="G16" s="208"/>
      <c r="H16" s="209"/>
      <c r="I16" s="208">
        <f>SUMIF(F47:F61,A16,I47:I61)+SUMIF(F47:F61,"PSU",I47:I61)</f>
        <v>0</v>
      </c>
      <c r="J16" s="222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208"/>
      <c r="F17" s="209"/>
      <c r="G17" s="208"/>
      <c r="H17" s="209"/>
      <c r="I17" s="208">
        <f>SUMIF(F47:F61,A17,I47:I61)</f>
        <v>0</v>
      </c>
      <c r="J17" s="222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208"/>
      <c r="F18" s="209"/>
      <c r="G18" s="208"/>
      <c r="H18" s="209"/>
      <c r="I18" s="208">
        <f>SUMIF(F47:F61,A18,I47:I61)</f>
        <v>0</v>
      </c>
      <c r="J18" s="222"/>
    </row>
    <row r="19" spans="1:10" ht="23.25" customHeight="1" x14ac:dyDescent="0.2">
      <c r="A19" s="128" t="s">
        <v>86</v>
      </c>
      <c r="B19" s="129" t="s">
        <v>26</v>
      </c>
      <c r="C19" s="47"/>
      <c r="D19" s="48"/>
      <c r="E19" s="208"/>
      <c r="F19" s="209"/>
      <c r="G19" s="208"/>
      <c r="H19" s="209"/>
      <c r="I19" s="208">
        <f>SUMIF(F47:F61,A19,I47:I61)</f>
        <v>0</v>
      </c>
      <c r="J19" s="222"/>
    </row>
    <row r="20" spans="1:10" ht="23.25" customHeight="1" x14ac:dyDescent="0.2">
      <c r="A20" s="128" t="s">
        <v>87</v>
      </c>
      <c r="B20" s="129" t="s">
        <v>27</v>
      </c>
      <c r="C20" s="47"/>
      <c r="D20" s="48"/>
      <c r="E20" s="208"/>
      <c r="F20" s="209"/>
      <c r="G20" s="208"/>
      <c r="H20" s="209"/>
      <c r="I20" s="208">
        <f>SUMIF(F47:F61,A20,I47:I61)</f>
        <v>0</v>
      </c>
      <c r="J20" s="222"/>
    </row>
    <row r="21" spans="1:10" ht="23.25" customHeight="1" x14ac:dyDescent="0.2">
      <c r="A21" s="3"/>
      <c r="B21" s="63" t="s">
        <v>28</v>
      </c>
      <c r="C21" s="64"/>
      <c r="D21" s="65"/>
      <c r="E21" s="223"/>
      <c r="F21" s="224"/>
      <c r="G21" s="223"/>
      <c r="H21" s="224"/>
      <c r="I21" s="223">
        <f>SUM(I16:J20)</f>
        <v>0</v>
      </c>
      <c r="J21" s="229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20">
        <f>ZakladDPHSniVypocet</f>
        <v>0</v>
      </c>
      <c r="H23" s="221"/>
      <c r="I23" s="221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27">
        <f>ZakladDPHSni*SazbaDPH1/100</f>
        <v>0</v>
      </c>
      <c r="H24" s="228"/>
      <c r="I24" s="228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20">
        <f>ZakladDPHZaklVypocet</f>
        <v>0</v>
      </c>
      <c r="H25" s="221"/>
      <c r="I25" s="221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6">
        <f>ZakladDPHZakl*SazbaDPH2/100</f>
        <v>0</v>
      </c>
      <c r="H26" s="217"/>
      <c r="I26" s="217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8">
        <f>0</f>
        <v>0</v>
      </c>
      <c r="H27" s="218"/>
      <c r="I27" s="218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5">
        <f>ZakladDPHSniVypocet+ZakladDPHZaklVypocet</f>
        <v>0</v>
      </c>
      <c r="H28" s="205"/>
      <c r="I28" s="205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9">
        <f>ZakladDPHSni+DPHSni+ZakladDPHZakl+DPHZakl+Zaokrouhleni</f>
        <v>0</v>
      </c>
      <c r="H29" s="219"/>
      <c r="I29" s="219"/>
      <c r="J29" s="107" t="s">
        <v>55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45643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2"/>
      <c r="E34" s="212"/>
      <c r="G34" s="212"/>
      <c r="H34" s="212"/>
      <c r="I34" s="212"/>
      <c r="J34" s="31"/>
    </row>
    <row r="35" spans="1:10" ht="12.75" customHeight="1" x14ac:dyDescent="0.2">
      <c r="A35" s="3"/>
      <c r="B35" s="3"/>
      <c r="D35" s="226" t="s">
        <v>2</v>
      </c>
      <c r="E35" s="226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53</v>
      </c>
      <c r="C39" s="196" t="s">
        <v>46</v>
      </c>
      <c r="D39" s="197"/>
      <c r="E39" s="197"/>
      <c r="F39" s="96">
        <f>'Rozpočet Pol'!AC479</f>
        <v>0</v>
      </c>
      <c r="G39" s="97">
        <f>'Rozpočet Pol'!AD479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 x14ac:dyDescent="0.2">
      <c r="A40" s="85"/>
      <c r="B40" s="198" t="s">
        <v>54</v>
      </c>
      <c r="C40" s="199"/>
      <c r="D40" s="199"/>
      <c r="E40" s="200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56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57</v>
      </c>
      <c r="G46" s="117"/>
      <c r="H46" s="117"/>
      <c r="I46" s="201" t="s">
        <v>28</v>
      </c>
      <c r="J46" s="201"/>
    </row>
    <row r="47" spans="1:10" ht="25.5" customHeight="1" x14ac:dyDescent="0.2">
      <c r="A47" s="110"/>
      <c r="B47" s="118" t="s">
        <v>58</v>
      </c>
      <c r="C47" s="203" t="s">
        <v>59</v>
      </c>
      <c r="D47" s="204"/>
      <c r="E47" s="204"/>
      <c r="F47" s="120" t="s">
        <v>23</v>
      </c>
      <c r="G47" s="121"/>
      <c r="H47" s="121"/>
      <c r="I47" s="202">
        <f>'Rozpočet Pol'!G8</f>
        <v>0</v>
      </c>
      <c r="J47" s="202"/>
    </row>
    <row r="48" spans="1:10" ht="25.5" customHeight="1" x14ac:dyDescent="0.2">
      <c r="A48" s="110"/>
      <c r="B48" s="112" t="s">
        <v>60</v>
      </c>
      <c r="C48" s="187" t="s">
        <v>61</v>
      </c>
      <c r="D48" s="188"/>
      <c r="E48" s="188"/>
      <c r="F48" s="122" t="s">
        <v>23</v>
      </c>
      <c r="G48" s="123"/>
      <c r="H48" s="123"/>
      <c r="I48" s="186">
        <f>'Rozpočet Pol'!G15</f>
        <v>0</v>
      </c>
      <c r="J48" s="186"/>
    </row>
    <row r="49" spans="1:10" ht="25.5" customHeight="1" x14ac:dyDescent="0.2">
      <c r="A49" s="110"/>
      <c r="B49" s="112" t="s">
        <v>62</v>
      </c>
      <c r="C49" s="187" t="s">
        <v>63</v>
      </c>
      <c r="D49" s="188"/>
      <c r="E49" s="188"/>
      <c r="F49" s="122" t="s">
        <v>23</v>
      </c>
      <c r="G49" s="123"/>
      <c r="H49" s="123"/>
      <c r="I49" s="186">
        <f>'Rozpočet Pol'!G19</f>
        <v>0</v>
      </c>
      <c r="J49" s="186"/>
    </row>
    <row r="50" spans="1:10" ht="25.5" customHeight="1" x14ac:dyDescent="0.2">
      <c r="A50" s="110"/>
      <c r="B50" s="112" t="s">
        <v>64</v>
      </c>
      <c r="C50" s="187" t="s">
        <v>65</v>
      </c>
      <c r="D50" s="188"/>
      <c r="E50" s="188"/>
      <c r="F50" s="122" t="s">
        <v>23</v>
      </c>
      <c r="G50" s="123"/>
      <c r="H50" s="123"/>
      <c r="I50" s="186">
        <f>'Rozpočet Pol'!G94</f>
        <v>0</v>
      </c>
      <c r="J50" s="186"/>
    </row>
    <row r="51" spans="1:10" ht="25.5" customHeight="1" x14ac:dyDescent="0.2">
      <c r="A51" s="110"/>
      <c r="B51" s="112" t="s">
        <v>66</v>
      </c>
      <c r="C51" s="187" t="s">
        <v>67</v>
      </c>
      <c r="D51" s="188"/>
      <c r="E51" s="188"/>
      <c r="F51" s="122" t="s">
        <v>23</v>
      </c>
      <c r="G51" s="123"/>
      <c r="H51" s="123"/>
      <c r="I51" s="186">
        <f>'Rozpočet Pol'!G96</f>
        <v>0</v>
      </c>
      <c r="J51" s="186"/>
    </row>
    <row r="52" spans="1:10" ht="25.5" customHeight="1" x14ac:dyDescent="0.2">
      <c r="A52" s="110"/>
      <c r="B52" s="112" t="s">
        <v>68</v>
      </c>
      <c r="C52" s="187" t="s">
        <v>69</v>
      </c>
      <c r="D52" s="188"/>
      <c r="E52" s="188"/>
      <c r="F52" s="122" t="s">
        <v>23</v>
      </c>
      <c r="G52" s="123"/>
      <c r="H52" s="123"/>
      <c r="I52" s="186">
        <f>'Rozpočet Pol'!G103</f>
        <v>0</v>
      </c>
      <c r="J52" s="186"/>
    </row>
    <row r="53" spans="1:10" ht="25.5" customHeight="1" x14ac:dyDescent="0.2">
      <c r="A53" s="110"/>
      <c r="B53" s="112" t="s">
        <v>70</v>
      </c>
      <c r="C53" s="187" t="s">
        <v>71</v>
      </c>
      <c r="D53" s="188"/>
      <c r="E53" s="188"/>
      <c r="F53" s="122" t="s">
        <v>23</v>
      </c>
      <c r="G53" s="123"/>
      <c r="H53" s="123"/>
      <c r="I53" s="186">
        <f>'Rozpočet Pol'!G188</f>
        <v>0</v>
      </c>
      <c r="J53" s="186"/>
    </row>
    <row r="54" spans="1:10" ht="25.5" customHeight="1" x14ac:dyDescent="0.2">
      <c r="A54" s="110"/>
      <c r="B54" s="112" t="s">
        <v>72</v>
      </c>
      <c r="C54" s="187" t="s">
        <v>73</v>
      </c>
      <c r="D54" s="188"/>
      <c r="E54" s="188"/>
      <c r="F54" s="122" t="s">
        <v>23</v>
      </c>
      <c r="G54" s="123"/>
      <c r="H54" s="123"/>
      <c r="I54" s="186">
        <f>'Rozpočet Pol'!G199</f>
        <v>0</v>
      </c>
      <c r="J54" s="186"/>
    </row>
    <row r="55" spans="1:10" ht="25.5" customHeight="1" x14ac:dyDescent="0.2">
      <c r="A55" s="110"/>
      <c r="B55" s="112" t="s">
        <v>74</v>
      </c>
      <c r="C55" s="187" t="s">
        <v>75</v>
      </c>
      <c r="D55" s="188"/>
      <c r="E55" s="188"/>
      <c r="F55" s="122" t="s">
        <v>23</v>
      </c>
      <c r="G55" s="123"/>
      <c r="H55" s="123"/>
      <c r="I55" s="186">
        <f>'Rozpočet Pol'!G289</f>
        <v>0</v>
      </c>
      <c r="J55" s="186"/>
    </row>
    <row r="56" spans="1:10" ht="25.5" customHeight="1" x14ac:dyDescent="0.2">
      <c r="A56" s="110"/>
      <c r="B56" s="112" t="s">
        <v>76</v>
      </c>
      <c r="C56" s="187" t="s">
        <v>77</v>
      </c>
      <c r="D56" s="188"/>
      <c r="E56" s="188"/>
      <c r="F56" s="122" t="s">
        <v>24</v>
      </c>
      <c r="G56" s="123"/>
      <c r="H56" s="123"/>
      <c r="I56" s="186">
        <f>'Rozpočet Pol'!G292</f>
        <v>0</v>
      </c>
      <c r="J56" s="186"/>
    </row>
    <row r="57" spans="1:10" ht="25.5" customHeight="1" x14ac:dyDescent="0.2">
      <c r="A57" s="110"/>
      <c r="B57" s="112" t="s">
        <v>78</v>
      </c>
      <c r="C57" s="187" t="s">
        <v>79</v>
      </c>
      <c r="D57" s="188"/>
      <c r="E57" s="188"/>
      <c r="F57" s="122" t="s">
        <v>24</v>
      </c>
      <c r="G57" s="123"/>
      <c r="H57" s="123"/>
      <c r="I57" s="186">
        <f>'Rozpočet Pol'!G333</f>
        <v>0</v>
      </c>
      <c r="J57" s="186"/>
    </row>
    <row r="58" spans="1:10" ht="25.5" customHeight="1" x14ac:dyDescent="0.2">
      <c r="A58" s="110"/>
      <c r="B58" s="112" t="s">
        <v>80</v>
      </c>
      <c r="C58" s="187" t="s">
        <v>81</v>
      </c>
      <c r="D58" s="188"/>
      <c r="E58" s="188"/>
      <c r="F58" s="122" t="s">
        <v>24</v>
      </c>
      <c r="G58" s="123"/>
      <c r="H58" s="123"/>
      <c r="I58" s="186">
        <f>'Rozpočet Pol'!G411</f>
        <v>0</v>
      </c>
      <c r="J58" s="186"/>
    </row>
    <row r="59" spans="1:10" ht="25.5" customHeight="1" x14ac:dyDescent="0.2">
      <c r="A59" s="110"/>
      <c r="B59" s="112" t="s">
        <v>82</v>
      </c>
      <c r="C59" s="187" t="s">
        <v>83</v>
      </c>
      <c r="D59" s="188"/>
      <c r="E59" s="188"/>
      <c r="F59" s="122" t="s">
        <v>24</v>
      </c>
      <c r="G59" s="123"/>
      <c r="H59" s="123"/>
      <c r="I59" s="186">
        <f>'Rozpočet Pol'!G455</f>
        <v>0</v>
      </c>
      <c r="J59" s="186"/>
    </row>
    <row r="60" spans="1:10" ht="25.5" customHeight="1" x14ac:dyDescent="0.2">
      <c r="A60" s="110"/>
      <c r="B60" s="112" t="s">
        <v>84</v>
      </c>
      <c r="C60" s="187" t="s">
        <v>85</v>
      </c>
      <c r="D60" s="188"/>
      <c r="E60" s="188"/>
      <c r="F60" s="122" t="s">
        <v>23</v>
      </c>
      <c r="G60" s="123"/>
      <c r="H60" s="123"/>
      <c r="I60" s="186">
        <f>'Rozpočet Pol'!G459</f>
        <v>0</v>
      </c>
      <c r="J60" s="186"/>
    </row>
    <row r="61" spans="1:10" ht="25.5" customHeight="1" x14ac:dyDescent="0.2">
      <c r="A61" s="110"/>
      <c r="B61" s="119" t="s">
        <v>86</v>
      </c>
      <c r="C61" s="190" t="s">
        <v>26</v>
      </c>
      <c r="D61" s="191"/>
      <c r="E61" s="191"/>
      <c r="F61" s="124" t="s">
        <v>86</v>
      </c>
      <c r="G61" s="125"/>
      <c r="H61" s="125"/>
      <c r="I61" s="189">
        <f>'Rozpočet Pol'!G470</f>
        <v>0</v>
      </c>
      <c r="J61" s="189"/>
    </row>
    <row r="62" spans="1:10" ht="25.5" customHeight="1" x14ac:dyDescent="0.2">
      <c r="A62" s="111"/>
      <c r="B62" s="115" t="s">
        <v>1</v>
      </c>
      <c r="C62" s="115"/>
      <c r="D62" s="116"/>
      <c r="E62" s="116"/>
      <c r="F62" s="126"/>
      <c r="G62" s="127"/>
      <c r="H62" s="127"/>
      <c r="I62" s="192">
        <f>SUM(I47:I61)</f>
        <v>0</v>
      </c>
      <c r="J62" s="192"/>
    </row>
    <row r="63" spans="1:10" x14ac:dyDescent="0.2">
      <c r="F63" s="84"/>
      <c r="G63" s="84"/>
      <c r="H63" s="84"/>
      <c r="I63" s="84"/>
      <c r="J63" s="84"/>
    </row>
    <row r="64" spans="1:10" x14ac:dyDescent="0.2">
      <c r="F64" s="84"/>
      <c r="G64" s="84"/>
      <c r="H64" s="84"/>
      <c r="I64" s="84"/>
      <c r="J64" s="84"/>
    </row>
    <row r="65" spans="6:10" x14ac:dyDescent="0.2">
      <c r="F65" s="84"/>
      <c r="G65" s="84"/>
      <c r="H65" s="84"/>
      <c r="I65" s="84"/>
      <c r="J65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1CC9-FCBF-4049-8D30-19DA55CE43BB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4" t="s">
        <v>6</v>
      </c>
      <c r="B1" s="234"/>
      <c r="C1" s="235"/>
      <c r="D1" s="234"/>
      <c r="E1" s="234"/>
      <c r="F1" s="234"/>
      <c r="G1" s="234"/>
    </row>
    <row r="2" spans="1:7" ht="24.95" customHeight="1" x14ac:dyDescent="0.2">
      <c r="A2" s="68" t="s">
        <v>41</v>
      </c>
      <c r="B2" s="67"/>
      <c r="C2" s="236"/>
      <c r="D2" s="236"/>
      <c r="E2" s="236"/>
      <c r="F2" s="236"/>
      <c r="G2" s="237"/>
    </row>
    <row r="3" spans="1:7" ht="24.95" hidden="1" customHeight="1" x14ac:dyDescent="0.2">
      <c r="A3" s="68" t="s">
        <v>7</v>
      </c>
      <c r="B3" s="67"/>
      <c r="C3" s="236"/>
      <c r="D3" s="236"/>
      <c r="E3" s="236"/>
      <c r="F3" s="236"/>
      <c r="G3" s="237"/>
    </row>
    <row r="4" spans="1:7" ht="24.95" hidden="1" customHeight="1" x14ac:dyDescent="0.2">
      <c r="A4" s="68" t="s">
        <v>8</v>
      </c>
      <c r="B4" s="67"/>
      <c r="C4" s="236"/>
      <c r="D4" s="236"/>
      <c r="E4" s="236"/>
      <c r="F4" s="236"/>
      <c r="G4" s="23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C702-E1DC-4B7E-B910-9C88A36DEF91}">
  <sheetPr>
    <outlinePr summaryBelow="0"/>
  </sheetPr>
  <dimension ref="A1:BH492"/>
  <sheetViews>
    <sheetView tabSelected="1" view="pageLayout" topLeftCell="A455" zoomScaleNormal="100" workbookViewId="0">
      <selection activeCell="F481" sqref="F481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38" t="s">
        <v>6</v>
      </c>
      <c r="B1" s="238"/>
      <c r="C1" s="238"/>
      <c r="D1" s="238"/>
      <c r="E1" s="238"/>
      <c r="F1" s="238"/>
      <c r="G1" s="238"/>
      <c r="AE1" t="s">
        <v>89</v>
      </c>
    </row>
    <row r="2" spans="1:60" ht="25.15" customHeight="1" x14ac:dyDescent="0.2">
      <c r="A2" s="132" t="s">
        <v>88</v>
      </c>
      <c r="B2" s="130"/>
      <c r="C2" s="239" t="s">
        <v>46</v>
      </c>
      <c r="D2" s="240"/>
      <c r="E2" s="240"/>
      <c r="F2" s="240"/>
      <c r="G2" s="241"/>
      <c r="AE2" t="s">
        <v>90</v>
      </c>
    </row>
    <row r="3" spans="1:60" ht="25.15" customHeight="1" x14ac:dyDescent="0.2">
      <c r="A3" s="133" t="s">
        <v>7</v>
      </c>
      <c r="B3" s="131"/>
      <c r="C3" s="242" t="s">
        <v>43</v>
      </c>
      <c r="D3" s="243"/>
      <c r="E3" s="243"/>
      <c r="F3" s="243"/>
      <c r="G3" s="244"/>
      <c r="AE3" t="s">
        <v>91</v>
      </c>
    </row>
    <row r="4" spans="1:60" ht="25.15" hidden="1" customHeight="1" x14ac:dyDescent="0.2">
      <c r="A4" s="133" t="s">
        <v>8</v>
      </c>
      <c r="B4" s="131"/>
      <c r="C4" s="242"/>
      <c r="D4" s="243"/>
      <c r="E4" s="243"/>
      <c r="F4" s="243"/>
      <c r="G4" s="244"/>
      <c r="AE4" t="s">
        <v>92</v>
      </c>
    </row>
    <row r="5" spans="1:60" hidden="1" x14ac:dyDescent="0.2">
      <c r="A5" s="134" t="s">
        <v>93</v>
      </c>
      <c r="B5" s="135"/>
      <c r="C5" s="135"/>
      <c r="D5" s="136"/>
      <c r="E5" s="136"/>
      <c r="F5" s="136"/>
      <c r="G5" s="137"/>
      <c r="AE5" t="s">
        <v>94</v>
      </c>
    </row>
    <row r="7" spans="1:60" ht="38.25" x14ac:dyDescent="0.2">
      <c r="A7" s="142" t="s">
        <v>95</v>
      </c>
      <c r="B7" s="143" t="s">
        <v>96</v>
      </c>
      <c r="C7" s="143" t="s">
        <v>97</v>
      </c>
      <c r="D7" s="142" t="s">
        <v>98</v>
      </c>
      <c r="E7" s="142" t="s">
        <v>99</v>
      </c>
      <c r="F7" s="138" t="s">
        <v>100</v>
      </c>
      <c r="G7" s="159" t="s">
        <v>28</v>
      </c>
      <c r="H7" s="160" t="s">
        <v>29</v>
      </c>
      <c r="I7" s="160" t="s">
        <v>101</v>
      </c>
      <c r="J7" s="160" t="s">
        <v>30</v>
      </c>
      <c r="K7" s="160" t="s">
        <v>102</v>
      </c>
      <c r="L7" s="160" t="s">
        <v>103</v>
      </c>
      <c r="M7" s="160" t="s">
        <v>104</v>
      </c>
      <c r="N7" s="160" t="s">
        <v>105</v>
      </c>
      <c r="O7" s="160" t="s">
        <v>106</v>
      </c>
      <c r="P7" s="160" t="s">
        <v>107</v>
      </c>
      <c r="Q7" s="160" t="s">
        <v>108</v>
      </c>
      <c r="R7" s="160" t="s">
        <v>109</v>
      </c>
      <c r="S7" s="160" t="s">
        <v>110</v>
      </c>
      <c r="T7" s="160" t="s">
        <v>111</v>
      </c>
      <c r="U7" s="145" t="s">
        <v>112</v>
      </c>
    </row>
    <row r="8" spans="1:60" x14ac:dyDescent="0.2">
      <c r="A8" s="161" t="s">
        <v>113</v>
      </c>
      <c r="B8" s="162" t="s">
        <v>58</v>
      </c>
      <c r="C8" s="163" t="s">
        <v>59</v>
      </c>
      <c r="D8" s="164"/>
      <c r="E8" s="165"/>
      <c r="F8" s="166"/>
      <c r="G8" s="166">
        <f>SUMIF(AE9:AE14,"&lt;&gt;NOR",G9:G14)</f>
        <v>0</v>
      </c>
      <c r="H8" s="166"/>
      <c r="I8" s="166">
        <f>SUM(I9:I14)</f>
        <v>0</v>
      </c>
      <c r="J8" s="166"/>
      <c r="K8" s="166">
        <f>SUM(K9:K14)</f>
        <v>0</v>
      </c>
      <c r="L8" s="166"/>
      <c r="M8" s="166">
        <f>SUM(M9:M14)</f>
        <v>0</v>
      </c>
      <c r="N8" s="144"/>
      <c r="O8" s="144">
        <f>SUM(O9:O14)</f>
        <v>0.66122000000000003</v>
      </c>
      <c r="P8" s="144"/>
      <c r="Q8" s="144">
        <f>SUM(Q9:Q14)</f>
        <v>0</v>
      </c>
      <c r="R8" s="144"/>
      <c r="S8" s="144"/>
      <c r="T8" s="161"/>
      <c r="U8" s="144">
        <f>SUM(U9:U14)</f>
        <v>13.36</v>
      </c>
      <c r="AE8" t="s">
        <v>114</v>
      </c>
    </row>
    <row r="9" spans="1:60" outlineLevel="1" x14ac:dyDescent="0.2">
      <c r="A9" s="140">
        <v>1</v>
      </c>
      <c r="B9" s="140" t="s">
        <v>115</v>
      </c>
      <c r="C9" s="178" t="s">
        <v>116</v>
      </c>
      <c r="D9" s="146" t="s">
        <v>117</v>
      </c>
      <c r="E9" s="153">
        <v>0.73110000000000008</v>
      </c>
      <c r="F9" s="156">
        <f>H9+J9</f>
        <v>0</v>
      </c>
      <c r="G9" s="157">
        <f>ROUND(E9*F9,2)</f>
        <v>0</v>
      </c>
      <c r="H9" s="157"/>
      <c r="I9" s="157">
        <f>ROUND(E9*H9,2)</f>
        <v>0</v>
      </c>
      <c r="J9" s="157"/>
      <c r="K9" s="157">
        <f>ROUND(E9*J9,2)</f>
        <v>0</v>
      </c>
      <c r="L9" s="157">
        <v>21</v>
      </c>
      <c r="M9" s="157">
        <f>G9*(1+L9/100)</f>
        <v>0</v>
      </c>
      <c r="N9" s="147">
        <v>0.74602000000000002</v>
      </c>
      <c r="O9" s="147">
        <f>ROUND(E9*N9,5)</f>
        <v>0.54542000000000002</v>
      </c>
      <c r="P9" s="147">
        <v>0</v>
      </c>
      <c r="Q9" s="147">
        <f>ROUND(E9*P9,5)</f>
        <v>0</v>
      </c>
      <c r="R9" s="147"/>
      <c r="S9" s="147"/>
      <c r="T9" s="148">
        <v>8.1549999999999994</v>
      </c>
      <c r="U9" s="147">
        <f>ROUND(E9*T9,2)</f>
        <v>5.96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118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179" t="s">
        <v>119</v>
      </c>
      <c r="D10" s="149"/>
      <c r="E10" s="154">
        <v>0.17199999999999999</v>
      </c>
      <c r="F10" s="157"/>
      <c r="G10" s="157"/>
      <c r="H10" s="157"/>
      <c r="I10" s="157"/>
      <c r="J10" s="157"/>
      <c r="K10" s="157"/>
      <c r="L10" s="157"/>
      <c r="M10" s="157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120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ht="33.75" outlineLevel="1" x14ac:dyDescent="0.2">
      <c r="A11" s="140"/>
      <c r="B11" s="140"/>
      <c r="C11" s="179" t="s">
        <v>121</v>
      </c>
      <c r="D11" s="149"/>
      <c r="E11" s="154">
        <v>0.55910000000000004</v>
      </c>
      <c r="F11" s="157"/>
      <c r="G11" s="157"/>
      <c r="H11" s="157"/>
      <c r="I11" s="157"/>
      <c r="J11" s="157"/>
      <c r="K11" s="157"/>
      <c r="L11" s="157"/>
      <c r="M11" s="157"/>
      <c r="N11" s="147"/>
      <c r="O11" s="147"/>
      <c r="P11" s="147"/>
      <c r="Q11" s="147"/>
      <c r="R11" s="147"/>
      <c r="S11" s="147"/>
      <c r="T11" s="148"/>
      <c r="U11" s="147"/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120</v>
      </c>
      <c r="AF11" s="139">
        <v>0</v>
      </c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ht="22.5" outlineLevel="1" x14ac:dyDescent="0.2">
      <c r="A12" s="140">
        <v>2</v>
      </c>
      <c r="B12" s="140" t="s">
        <v>122</v>
      </c>
      <c r="C12" s="178" t="s">
        <v>123</v>
      </c>
      <c r="D12" s="146" t="s">
        <v>124</v>
      </c>
      <c r="E12" s="153">
        <v>10</v>
      </c>
      <c r="F12" s="156">
        <f>H12+J12</f>
        <v>0</v>
      </c>
      <c r="G12" s="157">
        <f>ROUND(E12*F12,2)</f>
        <v>0</v>
      </c>
      <c r="H12" s="157"/>
      <c r="I12" s="157">
        <f>ROUND(E12*H12,2)</f>
        <v>0</v>
      </c>
      <c r="J12" s="157"/>
      <c r="K12" s="157">
        <f>ROUND(E12*J12,2)</f>
        <v>0</v>
      </c>
      <c r="L12" s="157">
        <v>21</v>
      </c>
      <c r="M12" s="157">
        <f>G12*(1+L12/100)</f>
        <v>0</v>
      </c>
      <c r="N12" s="147">
        <v>1.158E-2</v>
      </c>
      <c r="O12" s="147">
        <f>ROUND(E12*N12,5)</f>
        <v>0.1158</v>
      </c>
      <c r="P12" s="147">
        <v>0</v>
      </c>
      <c r="Q12" s="147">
        <f>ROUND(E12*P12,5)</f>
        <v>0</v>
      </c>
      <c r="R12" s="147"/>
      <c r="S12" s="147"/>
      <c r="T12" s="148">
        <v>0.74</v>
      </c>
      <c r="U12" s="147">
        <f>ROUND(E12*T12,2)</f>
        <v>7.4</v>
      </c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118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/>
      <c r="B13" s="140"/>
      <c r="C13" s="179" t="s">
        <v>125</v>
      </c>
      <c r="D13" s="149"/>
      <c r="E13" s="154"/>
      <c r="F13" s="157"/>
      <c r="G13" s="157"/>
      <c r="H13" s="157"/>
      <c r="I13" s="157"/>
      <c r="J13" s="157"/>
      <c r="K13" s="157"/>
      <c r="L13" s="157"/>
      <c r="M13" s="157"/>
      <c r="N13" s="147"/>
      <c r="O13" s="147"/>
      <c r="P13" s="147"/>
      <c r="Q13" s="147"/>
      <c r="R13" s="147"/>
      <c r="S13" s="147"/>
      <c r="T13" s="148"/>
      <c r="U13" s="147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120</v>
      </c>
      <c r="AF13" s="139">
        <v>0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outlineLevel="1" x14ac:dyDescent="0.2">
      <c r="A14" s="140"/>
      <c r="B14" s="140"/>
      <c r="C14" s="179" t="s">
        <v>126</v>
      </c>
      <c r="D14" s="149"/>
      <c r="E14" s="154">
        <v>10</v>
      </c>
      <c r="F14" s="157"/>
      <c r="G14" s="157"/>
      <c r="H14" s="157"/>
      <c r="I14" s="157"/>
      <c r="J14" s="157"/>
      <c r="K14" s="157"/>
      <c r="L14" s="157"/>
      <c r="M14" s="157"/>
      <c r="N14" s="147"/>
      <c r="O14" s="147"/>
      <c r="P14" s="147"/>
      <c r="Q14" s="147"/>
      <c r="R14" s="147"/>
      <c r="S14" s="147"/>
      <c r="T14" s="148"/>
      <c r="U14" s="147"/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120</v>
      </c>
      <c r="AF14" s="139">
        <v>0</v>
      </c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x14ac:dyDescent="0.2">
      <c r="A15" s="141" t="s">
        <v>113</v>
      </c>
      <c r="B15" s="141" t="s">
        <v>60</v>
      </c>
      <c r="C15" s="180" t="s">
        <v>61</v>
      </c>
      <c r="D15" s="150"/>
      <c r="E15" s="155"/>
      <c r="F15" s="158"/>
      <c r="G15" s="158">
        <f>SUMIF(AE16:AE18,"&lt;&gt;NOR",G16:G18)</f>
        <v>0</v>
      </c>
      <c r="H15" s="158"/>
      <c r="I15" s="158">
        <f>SUM(I16:I18)</f>
        <v>0</v>
      </c>
      <c r="J15" s="158"/>
      <c r="K15" s="158">
        <f>SUM(K16:K18)</f>
        <v>0</v>
      </c>
      <c r="L15" s="158"/>
      <c r="M15" s="158">
        <f>SUM(M16:M18)</f>
        <v>0</v>
      </c>
      <c r="N15" s="151"/>
      <c r="O15" s="151">
        <f>SUM(O16:O18)</f>
        <v>0.31274999999999997</v>
      </c>
      <c r="P15" s="151"/>
      <c r="Q15" s="151">
        <f>SUM(Q16:Q18)</f>
        <v>0</v>
      </c>
      <c r="R15" s="151"/>
      <c r="S15" s="151"/>
      <c r="T15" s="152"/>
      <c r="U15" s="151">
        <f>SUM(U16:U18)</f>
        <v>72.98</v>
      </c>
      <c r="AE15" t="s">
        <v>114</v>
      </c>
    </row>
    <row r="16" spans="1:60" outlineLevel="1" x14ac:dyDescent="0.2">
      <c r="A16" s="140">
        <v>3</v>
      </c>
      <c r="B16" s="140" t="s">
        <v>127</v>
      </c>
      <c r="C16" s="178" t="s">
        <v>128</v>
      </c>
      <c r="D16" s="146" t="s">
        <v>124</v>
      </c>
      <c r="E16" s="153">
        <v>1042.5</v>
      </c>
      <c r="F16" s="156">
        <f>H16+J16</f>
        <v>0</v>
      </c>
      <c r="G16" s="157">
        <f>ROUND(E16*F16,2)</f>
        <v>0</v>
      </c>
      <c r="H16" s="157"/>
      <c r="I16" s="157">
        <f>ROUND(E16*H16,2)</f>
        <v>0</v>
      </c>
      <c r="J16" s="157"/>
      <c r="K16" s="157">
        <f>ROUND(E16*J16,2)</f>
        <v>0</v>
      </c>
      <c r="L16" s="157">
        <v>21</v>
      </c>
      <c r="M16" s="157">
        <f>G16*(1+L16/100)</f>
        <v>0</v>
      </c>
      <c r="N16" s="147">
        <v>2.9999999999999997E-4</v>
      </c>
      <c r="O16" s="147">
        <f>ROUND(E16*N16,5)</f>
        <v>0.31274999999999997</v>
      </c>
      <c r="P16" s="147">
        <v>0</v>
      </c>
      <c r="Q16" s="147">
        <f>ROUND(E16*P16,5)</f>
        <v>0</v>
      </c>
      <c r="R16" s="147"/>
      <c r="S16" s="147"/>
      <c r="T16" s="148">
        <v>7.0000000000000007E-2</v>
      </c>
      <c r="U16" s="147">
        <f>ROUND(E16*T16,2)</f>
        <v>72.98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118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79" t="s">
        <v>129</v>
      </c>
      <c r="D17" s="149"/>
      <c r="E17" s="154">
        <v>516.25</v>
      </c>
      <c r="F17" s="157"/>
      <c r="G17" s="157"/>
      <c r="H17" s="157"/>
      <c r="I17" s="157"/>
      <c r="J17" s="157"/>
      <c r="K17" s="157"/>
      <c r="L17" s="157"/>
      <c r="M17" s="157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120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/>
      <c r="B18" s="140"/>
      <c r="C18" s="179" t="s">
        <v>130</v>
      </c>
      <c r="D18" s="149"/>
      <c r="E18" s="154">
        <v>526.25</v>
      </c>
      <c r="F18" s="157"/>
      <c r="G18" s="157"/>
      <c r="H18" s="157"/>
      <c r="I18" s="157"/>
      <c r="J18" s="157"/>
      <c r="K18" s="157"/>
      <c r="L18" s="157"/>
      <c r="M18" s="157"/>
      <c r="N18" s="147"/>
      <c r="O18" s="147"/>
      <c r="P18" s="147"/>
      <c r="Q18" s="147"/>
      <c r="R18" s="147"/>
      <c r="S18" s="147"/>
      <c r="T18" s="148"/>
      <c r="U18" s="147"/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120</v>
      </c>
      <c r="AF18" s="139">
        <v>0</v>
      </c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x14ac:dyDescent="0.2">
      <c r="A19" s="141" t="s">
        <v>113</v>
      </c>
      <c r="B19" s="141" t="s">
        <v>62</v>
      </c>
      <c r="C19" s="180" t="s">
        <v>63</v>
      </c>
      <c r="D19" s="150"/>
      <c r="E19" s="155"/>
      <c r="F19" s="158"/>
      <c r="G19" s="158">
        <f>SUMIF(AE20:AE93,"&lt;&gt;NOR",G20:G93)</f>
        <v>0</v>
      </c>
      <c r="H19" s="158"/>
      <c r="I19" s="158">
        <f>SUM(I20:I93)</f>
        <v>0</v>
      </c>
      <c r="J19" s="158"/>
      <c r="K19" s="158">
        <f>SUM(K20:K93)</f>
        <v>0</v>
      </c>
      <c r="L19" s="158"/>
      <c r="M19" s="158">
        <f>SUM(M20:M93)</f>
        <v>0</v>
      </c>
      <c r="N19" s="151"/>
      <c r="O19" s="151">
        <f>SUM(O20:O93)</f>
        <v>13.070020000000001</v>
      </c>
      <c r="P19" s="151"/>
      <c r="Q19" s="151">
        <f>SUM(Q20:Q93)</f>
        <v>0</v>
      </c>
      <c r="R19" s="151"/>
      <c r="S19" s="151"/>
      <c r="T19" s="152"/>
      <c r="U19" s="151">
        <f>SUM(U20:U93)</f>
        <v>601.85</v>
      </c>
      <c r="AE19" t="s">
        <v>114</v>
      </c>
    </row>
    <row r="20" spans="1:60" outlineLevel="1" x14ac:dyDescent="0.2">
      <c r="A20" s="140">
        <v>4</v>
      </c>
      <c r="B20" s="140" t="s">
        <v>131</v>
      </c>
      <c r="C20" s="178" t="s">
        <v>132</v>
      </c>
      <c r="D20" s="146" t="s">
        <v>124</v>
      </c>
      <c r="E20" s="153">
        <v>34</v>
      </c>
      <c r="F20" s="156">
        <f>H20+J20</f>
        <v>0</v>
      </c>
      <c r="G20" s="157">
        <f>ROUND(E20*F20,2)</f>
        <v>0</v>
      </c>
      <c r="H20" s="157"/>
      <c r="I20" s="157">
        <f>ROUND(E20*H20,2)</f>
        <v>0</v>
      </c>
      <c r="J20" s="157"/>
      <c r="K20" s="157">
        <f>ROUND(E20*J20,2)</f>
        <v>0</v>
      </c>
      <c r="L20" s="157">
        <v>21</v>
      </c>
      <c r="M20" s="157">
        <f>G20*(1+L20/100)</f>
        <v>0</v>
      </c>
      <c r="N20" s="147">
        <v>3.9890000000000002E-2</v>
      </c>
      <c r="O20" s="147">
        <f>ROUND(E20*N20,5)</f>
        <v>1.35626</v>
      </c>
      <c r="P20" s="147">
        <v>0</v>
      </c>
      <c r="Q20" s="147">
        <f>ROUND(E20*P20,5)</f>
        <v>0</v>
      </c>
      <c r="R20" s="147"/>
      <c r="S20" s="147"/>
      <c r="T20" s="148">
        <v>1.35025</v>
      </c>
      <c r="U20" s="147">
        <f>ROUND(E20*T20,2)</f>
        <v>45.91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133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79" t="s">
        <v>134</v>
      </c>
      <c r="D21" s="149"/>
      <c r="E21" s="154">
        <v>10</v>
      </c>
      <c r="F21" s="157"/>
      <c r="G21" s="157"/>
      <c r="H21" s="157"/>
      <c r="I21" s="157"/>
      <c r="J21" s="157"/>
      <c r="K21" s="157"/>
      <c r="L21" s="157"/>
      <c r="M21" s="157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120</v>
      </c>
      <c r="AF21" s="139">
        <v>0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/>
      <c r="B22" s="140"/>
      <c r="C22" s="179" t="s">
        <v>135</v>
      </c>
      <c r="D22" s="149"/>
      <c r="E22" s="154">
        <v>24</v>
      </c>
      <c r="F22" s="157"/>
      <c r="G22" s="157"/>
      <c r="H22" s="157"/>
      <c r="I22" s="157"/>
      <c r="J22" s="157"/>
      <c r="K22" s="157"/>
      <c r="L22" s="157"/>
      <c r="M22" s="157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120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>
        <v>5</v>
      </c>
      <c r="B23" s="140" t="s">
        <v>136</v>
      </c>
      <c r="C23" s="178" t="s">
        <v>137</v>
      </c>
      <c r="D23" s="146" t="s">
        <v>124</v>
      </c>
      <c r="E23" s="153">
        <v>487.66700000000014</v>
      </c>
      <c r="F23" s="156">
        <f>H23+J23</f>
        <v>0</v>
      </c>
      <c r="G23" s="157">
        <f>ROUND(E23*F23,2)</f>
        <v>0</v>
      </c>
      <c r="H23" s="157"/>
      <c r="I23" s="157">
        <f>ROUND(E23*H23,2)</f>
        <v>0</v>
      </c>
      <c r="J23" s="157"/>
      <c r="K23" s="157">
        <f>ROUND(E23*J23,2)</f>
        <v>0</v>
      </c>
      <c r="L23" s="157">
        <v>21</v>
      </c>
      <c r="M23" s="157">
        <f>G23*(1+L23/100)</f>
        <v>0</v>
      </c>
      <c r="N23" s="147">
        <v>2.402E-2</v>
      </c>
      <c r="O23" s="147">
        <f>ROUND(E23*N23,5)</f>
        <v>11.713760000000001</v>
      </c>
      <c r="P23" s="147">
        <v>0</v>
      </c>
      <c r="Q23" s="147">
        <f>ROUND(E23*P23,5)</f>
        <v>0</v>
      </c>
      <c r="R23" s="147"/>
      <c r="S23" s="147"/>
      <c r="T23" s="148">
        <v>1.1399999999999999</v>
      </c>
      <c r="U23" s="147">
        <f>ROUND(E23*T23,2)</f>
        <v>555.94000000000005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118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179" t="s">
        <v>125</v>
      </c>
      <c r="D24" s="149"/>
      <c r="E24" s="154"/>
      <c r="F24" s="157"/>
      <c r="G24" s="157"/>
      <c r="H24" s="157"/>
      <c r="I24" s="157"/>
      <c r="J24" s="157"/>
      <c r="K24" s="157"/>
      <c r="L24" s="157"/>
      <c r="M24" s="157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120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 x14ac:dyDescent="0.2">
      <c r="A25" s="140"/>
      <c r="B25" s="140"/>
      <c r="C25" s="179" t="s">
        <v>138</v>
      </c>
      <c r="D25" s="149"/>
      <c r="E25" s="154">
        <v>6.33</v>
      </c>
      <c r="F25" s="157"/>
      <c r="G25" s="157"/>
      <c r="H25" s="157"/>
      <c r="I25" s="157"/>
      <c r="J25" s="157"/>
      <c r="K25" s="157"/>
      <c r="L25" s="157"/>
      <c r="M25" s="157"/>
      <c r="N25" s="147"/>
      <c r="O25" s="147"/>
      <c r="P25" s="147"/>
      <c r="Q25" s="147"/>
      <c r="R25" s="147"/>
      <c r="S25" s="147"/>
      <c r="T25" s="148"/>
      <c r="U25" s="147"/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120</v>
      </c>
      <c r="AF25" s="139">
        <v>0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179" t="s">
        <v>139</v>
      </c>
      <c r="D26" s="149"/>
      <c r="E26" s="154">
        <v>1.0580000000000001</v>
      </c>
      <c r="F26" s="157"/>
      <c r="G26" s="157"/>
      <c r="H26" s="157"/>
      <c r="I26" s="157"/>
      <c r="J26" s="157"/>
      <c r="K26" s="157"/>
      <c r="L26" s="157"/>
      <c r="M26" s="157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120</v>
      </c>
      <c r="AF26" s="139">
        <v>0</v>
      </c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 x14ac:dyDescent="0.2">
      <c r="A27" s="140"/>
      <c r="B27" s="140"/>
      <c r="C27" s="179" t="s">
        <v>140</v>
      </c>
      <c r="D27" s="149"/>
      <c r="E27" s="154">
        <v>2.4</v>
      </c>
      <c r="F27" s="157"/>
      <c r="G27" s="157"/>
      <c r="H27" s="157"/>
      <c r="I27" s="157"/>
      <c r="J27" s="157"/>
      <c r="K27" s="157"/>
      <c r="L27" s="157"/>
      <c r="M27" s="157"/>
      <c r="N27" s="147"/>
      <c r="O27" s="147"/>
      <c r="P27" s="147"/>
      <c r="Q27" s="147"/>
      <c r="R27" s="147"/>
      <c r="S27" s="147"/>
      <c r="T27" s="148"/>
      <c r="U27" s="147"/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120</v>
      </c>
      <c r="AF27" s="139">
        <v>0</v>
      </c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/>
      <c r="B28" s="140"/>
      <c r="C28" s="179" t="s">
        <v>141</v>
      </c>
      <c r="D28" s="149"/>
      <c r="E28" s="154">
        <v>2.71</v>
      </c>
      <c r="F28" s="157"/>
      <c r="G28" s="157"/>
      <c r="H28" s="157"/>
      <c r="I28" s="157"/>
      <c r="J28" s="157"/>
      <c r="K28" s="157"/>
      <c r="L28" s="157"/>
      <c r="M28" s="157"/>
      <c r="N28" s="147"/>
      <c r="O28" s="147"/>
      <c r="P28" s="147"/>
      <c r="Q28" s="147"/>
      <c r="R28" s="147"/>
      <c r="S28" s="147"/>
      <c r="T28" s="148"/>
      <c r="U28" s="147"/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120</v>
      </c>
      <c r="AF28" s="139">
        <v>0</v>
      </c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outlineLevel="1" x14ac:dyDescent="0.2">
      <c r="A29" s="140"/>
      <c r="B29" s="140"/>
      <c r="C29" s="179" t="s">
        <v>142</v>
      </c>
      <c r="D29" s="149"/>
      <c r="E29" s="154">
        <v>0.88</v>
      </c>
      <c r="F29" s="157"/>
      <c r="G29" s="157"/>
      <c r="H29" s="157"/>
      <c r="I29" s="157"/>
      <c r="J29" s="157"/>
      <c r="K29" s="157"/>
      <c r="L29" s="157"/>
      <c r="M29" s="157"/>
      <c r="N29" s="147"/>
      <c r="O29" s="147"/>
      <c r="P29" s="147"/>
      <c r="Q29" s="147"/>
      <c r="R29" s="147"/>
      <c r="S29" s="147"/>
      <c r="T29" s="148"/>
      <c r="U29" s="147"/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120</v>
      </c>
      <c r="AF29" s="139">
        <v>0</v>
      </c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ht="33.75" outlineLevel="1" x14ac:dyDescent="0.2">
      <c r="A30" s="140"/>
      <c r="B30" s="140"/>
      <c r="C30" s="179" t="s">
        <v>143</v>
      </c>
      <c r="D30" s="149"/>
      <c r="E30" s="154">
        <v>15.526</v>
      </c>
      <c r="F30" s="157"/>
      <c r="G30" s="157"/>
      <c r="H30" s="157"/>
      <c r="I30" s="157"/>
      <c r="J30" s="157"/>
      <c r="K30" s="157"/>
      <c r="L30" s="157"/>
      <c r="M30" s="157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120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ht="45" outlineLevel="1" x14ac:dyDescent="0.2">
      <c r="A31" s="140"/>
      <c r="B31" s="140"/>
      <c r="C31" s="179" t="s">
        <v>144</v>
      </c>
      <c r="D31" s="149"/>
      <c r="E31" s="154">
        <v>23.373000000000001</v>
      </c>
      <c r="F31" s="157"/>
      <c r="G31" s="157"/>
      <c r="H31" s="157"/>
      <c r="I31" s="157"/>
      <c r="J31" s="157"/>
      <c r="K31" s="157"/>
      <c r="L31" s="157"/>
      <c r="M31" s="157"/>
      <c r="N31" s="147"/>
      <c r="O31" s="147"/>
      <c r="P31" s="147"/>
      <c r="Q31" s="147"/>
      <c r="R31" s="147"/>
      <c r="S31" s="147"/>
      <c r="T31" s="148"/>
      <c r="U31" s="147"/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120</v>
      </c>
      <c r="AF31" s="139">
        <v>0</v>
      </c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ht="45" outlineLevel="1" x14ac:dyDescent="0.2">
      <c r="A32" s="140"/>
      <c r="B32" s="140"/>
      <c r="C32" s="179" t="s">
        <v>145</v>
      </c>
      <c r="D32" s="149"/>
      <c r="E32" s="154">
        <v>22.366</v>
      </c>
      <c r="F32" s="157"/>
      <c r="G32" s="157"/>
      <c r="H32" s="157"/>
      <c r="I32" s="157"/>
      <c r="J32" s="157"/>
      <c r="K32" s="157"/>
      <c r="L32" s="157"/>
      <c r="M32" s="157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120</v>
      </c>
      <c r="AF32" s="139">
        <v>0</v>
      </c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ht="45" outlineLevel="1" x14ac:dyDescent="0.2">
      <c r="A33" s="140"/>
      <c r="B33" s="140"/>
      <c r="C33" s="179" t="s">
        <v>146</v>
      </c>
      <c r="D33" s="149"/>
      <c r="E33" s="154">
        <v>16.324000000000002</v>
      </c>
      <c r="F33" s="157"/>
      <c r="G33" s="157"/>
      <c r="H33" s="157"/>
      <c r="I33" s="157"/>
      <c r="J33" s="157"/>
      <c r="K33" s="157"/>
      <c r="L33" s="157"/>
      <c r="M33" s="157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120</v>
      </c>
      <c r="AF33" s="139">
        <v>0</v>
      </c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179" t="s">
        <v>147</v>
      </c>
      <c r="D34" s="149"/>
      <c r="E34" s="154">
        <v>7.8</v>
      </c>
      <c r="F34" s="157"/>
      <c r="G34" s="157"/>
      <c r="H34" s="157"/>
      <c r="I34" s="157"/>
      <c r="J34" s="157"/>
      <c r="K34" s="157"/>
      <c r="L34" s="157"/>
      <c r="M34" s="157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120</v>
      </c>
      <c r="AF34" s="139">
        <v>0</v>
      </c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/>
      <c r="B35" s="140"/>
      <c r="C35" s="179" t="s">
        <v>148</v>
      </c>
      <c r="D35" s="149"/>
      <c r="E35" s="154">
        <v>4.1669999999999998</v>
      </c>
      <c r="F35" s="157"/>
      <c r="G35" s="157"/>
      <c r="H35" s="157"/>
      <c r="I35" s="157"/>
      <c r="J35" s="157"/>
      <c r="K35" s="157"/>
      <c r="L35" s="157"/>
      <c r="M35" s="157"/>
      <c r="N35" s="147"/>
      <c r="O35" s="147"/>
      <c r="P35" s="147"/>
      <c r="Q35" s="147"/>
      <c r="R35" s="147"/>
      <c r="S35" s="147"/>
      <c r="T35" s="148"/>
      <c r="U35" s="147"/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120</v>
      </c>
      <c r="AF35" s="139"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179" t="s">
        <v>149</v>
      </c>
      <c r="D36" s="149"/>
      <c r="E36" s="154">
        <v>4.08</v>
      </c>
      <c r="F36" s="157"/>
      <c r="G36" s="157"/>
      <c r="H36" s="157"/>
      <c r="I36" s="157"/>
      <c r="J36" s="157"/>
      <c r="K36" s="157"/>
      <c r="L36" s="157"/>
      <c r="M36" s="157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120</v>
      </c>
      <c r="AF36" s="139">
        <v>0</v>
      </c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outlineLevel="1" x14ac:dyDescent="0.2">
      <c r="A37" s="140"/>
      <c r="B37" s="140"/>
      <c r="C37" s="179" t="s">
        <v>150</v>
      </c>
      <c r="D37" s="149"/>
      <c r="E37" s="154">
        <v>4.2640000000000002</v>
      </c>
      <c r="F37" s="157"/>
      <c r="G37" s="157"/>
      <c r="H37" s="157"/>
      <c r="I37" s="157"/>
      <c r="J37" s="157"/>
      <c r="K37" s="157"/>
      <c r="L37" s="157"/>
      <c r="M37" s="157"/>
      <c r="N37" s="147"/>
      <c r="O37" s="147"/>
      <c r="P37" s="147"/>
      <c r="Q37" s="147"/>
      <c r="R37" s="147"/>
      <c r="S37" s="147"/>
      <c r="T37" s="148"/>
      <c r="U37" s="147"/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120</v>
      </c>
      <c r="AF37" s="139">
        <v>0</v>
      </c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outlineLevel="1" x14ac:dyDescent="0.2">
      <c r="A38" s="140"/>
      <c r="B38" s="140"/>
      <c r="C38" s="179" t="s">
        <v>151</v>
      </c>
      <c r="D38" s="149"/>
      <c r="E38" s="154">
        <v>3.12</v>
      </c>
      <c r="F38" s="157"/>
      <c r="G38" s="157"/>
      <c r="H38" s="157"/>
      <c r="I38" s="157"/>
      <c r="J38" s="157"/>
      <c r="K38" s="157"/>
      <c r="L38" s="157"/>
      <c r="M38" s="157"/>
      <c r="N38" s="147"/>
      <c r="O38" s="147"/>
      <c r="P38" s="147"/>
      <c r="Q38" s="147"/>
      <c r="R38" s="147"/>
      <c r="S38" s="147"/>
      <c r="T38" s="148"/>
      <c r="U38" s="147"/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120</v>
      </c>
      <c r="AF38" s="139">
        <v>0</v>
      </c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 x14ac:dyDescent="0.2">
      <c r="A39" s="140"/>
      <c r="B39" s="140"/>
      <c r="C39" s="179" t="s">
        <v>152</v>
      </c>
      <c r="D39" s="149"/>
      <c r="E39" s="154">
        <v>3.12</v>
      </c>
      <c r="F39" s="157"/>
      <c r="G39" s="157"/>
      <c r="H39" s="157"/>
      <c r="I39" s="157"/>
      <c r="J39" s="157"/>
      <c r="K39" s="157"/>
      <c r="L39" s="157"/>
      <c r="M39" s="157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120</v>
      </c>
      <c r="AF39" s="139">
        <v>0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/>
      <c r="B40" s="140"/>
      <c r="C40" s="179" t="s">
        <v>153</v>
      </c>
      <c r="D40" s="149"/>
      <c r="E40" s="154">
        <v>2.2879999999999998</v>
      </c>
      <c r="F40" s="157"/>
      <c r="G40" s="157"/>
      <c r="H40" s="157"/>
      <c r="I40" s="157"/>
      <c r="J40" s="157"/>
      <c r="K40" s="157"/>
      <c r="L40" s="157"/>
      <c r="M40" s="157"/>
      <c r="N40" s="147"/>
      <c r="O40" s="147"/>
      <c r="P40" s="147"/>
      <c r="Q40" s="147"/>
      <c r="R40" s="147"/>
      <c r="S40" s="147"/>
      <c r="T40" s="148"/>
      <c r="U40" s="147"/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120</v>
      </c>
      <c r="AF40" s="139">
        <v>0</v>
      </c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/>
      <c r="B41" s="140"/>
      <c r="C41" s="179" t="s">
        <v>154</v>
      </c>
      <c r="D41" s="149"/>
      <c r="E41" s="154">
        <v>3.952</v>
      </c>
      <c r="F41" s="157"/>
      <c r="G41" s="157"/>
      <c r="H41" s="157"/>
      <c r="I41" s="157"/>
      <c r="J41" s="157"/>
      <c r="K41" s="157"/>
      <c r="L41" s="157"/>
      <c r="M41" s="157"/>
      <c r="N41" s="147"/>
      <c r="O41" s="147"/>
      <c r="P41" s="147"/>
      <c r="Q41" s="147"/>
      <c r="R41" s="147"/>
      <c r="S41" s="147"/>
      <c r="T41" s="148"/>
      <c r="U41" s="147"/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120</v>
      </c>
      <c r="AF41" s="139">
        <v>0</v>
      </c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/>
      <c r="B42" s="140"/>
      <c r="C42" s="179" t="s">
        <v>155</v>
      </c>
      <c r="D42" s="149"/>
      <c r="E42" s="154">
        <v>6.4039999999999999</v>
      </c>
      <c r="F42" s="157"/>
      <c r="G42" s="157"/>
      <c r="H42" s="157"/>
      <c r="I42" s="157"/>
      <c r="J42" s="157"/>
      <c r="K42" s="157"/>
      <c r="L42" s="157"/>
      <c r="M42" s="157"/>
      <c r="N42" s="147"/>
      <c r="O42" s="147"/>
      <c r="P42" s="147"/>
      <c r="Q42" s="147"/>
      <c r="R42" s="147"/>
      <c r="S42" s="147"/>
      <c r="T42" s="148"/>
      <c r="U42" s="147"/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120</v>
      </c>
      <c r="AF42" s="139">
        <v>0</v>
      </c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/>
      <c r="B43" s="140"/>
      <c r="C43" s="179" t="s">
        <v>156</v>
      </c>
      <c r="D43" s="149"/>
      <c r="E43" s="154">
        <v>6.3959999999999999</v>
      </c>
      <c r="F43" s="157"/>
      <c r="G43" s="157"/>
      <c r="H43" s="157"/>
      <c r="I43" s="157"/>
      <c r="J43" s="157"/>
      <c r="K43" s="157"/>
      <c r="L43" s="157"/>
      <c r="M43" s="157"/>
      <c r="N43" s="147"/>
      <c r="O43" s="147"/>
      <c r="P43" s="147"/>
      <c r="Q43" s="147"/>
      <c r="R43" s="147"/>
      <c r="S43" s="147"/>
      <c r="T43" s="148"/>
      <c r="U43" s="147"/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120</v>
      </c>
      <c r="AF43" s="139">
        <v>0</v>
      </c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179" t="s">
        <v>157</v>
      </c>
      <c r="D44" s="149"/>
      <c r="E44" s="154">
        <v>5.46</v>
      </c>
      <c r="F44" s="157"/>
      <c r="G44" s="157"/>
      <c r="H44" s="157"/>
      <c r="I44" s="157"/>
      <c r="J44" s="157"/>
      <c r="K44" s="157"/>
      <c r="L44" s="157"/>
      <c r="M44" s="157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120</v>
      </c>
      <c r="AF44" s="139">
        <v>0</v>
      </c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outlineLevel="1" x14ac:dyDescent="0.2">
      <c r="A45" s="140"/>
      <c r="B45" s="140"/>
      <c r="C45" s="179" t="s">
        <v>158</v>
      </c>
      <c r="D45" s="149"/>
      <c r="E45" s="154">
        <v>2.6459999999999999</v>
      </c>
      <c r="F45" s="157"/>
      <c r="G45" s="157"/>
      <c r="H45" s="157"/>
      <c r="I45" s="157"/>
      <c r="J45" s="157"/>
      <c r="K45" s="157"/>
      <c r="L45" s="157"/>
      <c r="M45" s="157"/>
      <c r="N45" s="147"/>
      <c r="O45" s="147"/>
      <c r="P45" s="147"/>
      <c r="Q45" s="147"/>
      <c r="R45" s="147"/>
      <c r="S45" s="147"/>
      <c r="T45" s="148"/>
      <c r="U45" s="147"/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120</v>
      </c>
      <c r="AF45" s="139">
        <v>0</v>
      </c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 x14ac:dyDescent="0.2">
      <c r="A46" s="140"/>
      <c r="B46" s="140"/>
      <c r="C46" s="179" t="s">
        <v>159</v>
      </c>
      <c r="D46" s="149"/>
      <c r="E46" s="154">
        <v>4.0279999999999996</v>
      </c>
      <c r="F46" s="157"/>
      <c r="G46" s="157"/>
      <c r="H46" s="157"/>
      <c r="I46" s="157"/>
      <c r="J46" s="157"/>
      <c r="K46" s="157"/>
      <c r="L46" s="157"/>
      <c r="M46" s="157"/>
      <c r="N46" s="147"/>
      <c r="O46" s="147"/>
      <c r="P46" s="147"/>
      <c r="Q46" s="147"/>
      <c r="R46" s="147"/>
      <c r="S46" s="147"/>
      <c r="T46" s="148"/>
      <c r="U46" s="147"/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120</v>
      </c>
      <c r="AF46" s="139">
        <v>0</v>
      </c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 x14ac:dyDescent="0.2">
      <c r="A47" s="140"/>
      <c r="B47" s="140"/>
      <c r="C47" s="179" t="s">
        <v>160</v>
      </c>
      <c r="D47" s="149"/>
      <c r="E47" s="154">
        <v>3.4449999999999998</v>
      </c>
      <c r="F47" s="157"/>
      <c r="G47" s="157"/>
      <c r="H47" s="157"/>
      <c r="I47" s="157"/>
      <c r="J47" s="157"/>
      <c r="K47" s="157"/>
      <c r="L47" s="157"/>
      <c r="M47" s="157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120</v>
      </c>
      <c r="AF47" s="139">
        <v>0</v>
      </c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/>
      <c r="B48" s="140"/>
      <c r="C48" s="179" t="s">
        <v>161</v>
      </c>
      <c r="D48" s="149"/>
      <c r="E48" s="154">
        <v>3.2240000000000002</v>
      </c>
      <c r="F48" s="157"/>
      <c r="G48" s="157"/>
      <c r="H48" s="157"/>
      <c r="I48" s="157"/>
      <c r="J48" s="157"/>
      <c r="K48" s="157"/>
      <c r="L48" s="157"/>
      <c r="M48" s="157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120</v>
      </c>
      <c r="AF48" s="139">
        <v>0</v>
      </c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/>
      <c r="B49" s="140"/>
      <c r="C49" s="179" t="s">
        <v>162</v>
      </c>
      <c r="D49" s="149"/>
      <c r="E49" s="154">
        <v>3.016</v>
      </c>
      <c r="F49" s="157"/>
      <c r="G49" s="157"/>
      <c r="H49" s="157"/>
      <c r="I49" s="157"/>
      <c r="J49" s="157"/>
      <c r="K49" s="157"/>
      <c r="L49" s="157"/>
      <c r="M49" s="157"/>
      <c r="N49" s="147"/>
      <c r="O49" s="147"/>
      <c r="P49" s="147"/>
      <c r="Q49" s="147"/>
      <c r="R49" s="147"/>
      <c r="S49" s="147"/>
      <c r="T49" s="148"/>
      <c r="U49" s="147"/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120</v>
      </c>
      <c r="AF49" s="139">
        <v>0</v>
      </c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/>
      <c r="B50" s="140"/>
      <c r="C50" s="179" t="s">
        <v>163</v>
      </c>
      <c r="D50" s="149"/>
      <c r="E50" s="154">
        <v>2.94</v>
      </c>
      <c r="F50" s="157"/>
      <c r="G50" s="157"/>
      <c r="H50" s="157"/>
      <c r="I50" s="157"/>
      <c r="J50" s="157"/>
      <c r="K50" s="157"/>
      <c r="L50" s="157"/>
      <c r="M50" s="157"/>
      <c r="N50" s="147"/>
      <c r="O50" s="147"/>
      <c r="P50" s="147"/>
      <c r="Q50" s="147"/>
      <c r="R50" s="147"/>
      <c r="S50" s="147"/>
      <c r="T50" s="148"/>
      <c r="U50" s="147"/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120</v>
      </c>
      <c r="AF50" s="139">
        <v>0</v>
      </c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/>
      <c r="B51" s="140"/>
      <c r="C51" s="179" t="s">
        <v>164</v>
      </c>
      <c r="D51" s="149"/>
      <c r="E51" s="154">
        <v>3.0379999999999998</v>
      </c>
      <c r="F51" s="157"/>
      <c r="G51" s="157"/>
      <c r="H51" s="157"/>
      <c r="I51" s="157"/>
      <c r="J51" s="157"/>
      <c r="K51" s="157"/>
      <c r="L51" s="157"/>
      <c r="M51" s="157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120</v>
      </c>
      <c r="AF51" s="139">
        <v>0</v>
      </c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/>
      <c r="B52" s="140"/>
      <c r="C52" s="179" t="s">
        <v>165</v>
      </c>
      <c r="D52" s="149"/>
      <c r="E52" s="154">
        <v>2.1560000000000001</v>
      </c>
      <c r="F52" s="157"/>
      <c r="G52" s="157"/>
      <c r="H52" s="157"/>
      <c r="I52" s="157"/>
      <c r="J52" s="157"/>
      <c r="K52" s="157"/>
      <c r="L52" s="157"/>
      <c r="M52" s="157"/>
      <c r="N52" s="147"/>
      <c r="O52" s="147"/>
      <c r="P52" s="147"/>
      <c r="Q52" s="147"/>
      <c r="R52" s="147"/>
      <c r="S52" s="147"/>
      <c r="T52" s="148"/>
      <c r="U52" s="147"/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120</v>
      </c>
      <c r="AF52" s="139">
        <v>0</v>
      </c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/>
      <c r="B53" s="140"/>
      <c r="C53" s="179" t="s">
        <v>166</v>
      </c>
      <c r="D53" s="149"/>
      <c r="E53" s="154">
        <v>2.9889999999999999</v>
      </c>
      <c r="F53" s="157"/>
      <c r="G53" s="157"/>
      <c r="H53" s="157"/>
      <c r="I53" s="157"/>
      <c r="J53" s="157"/>
      <c r="K53" s="157"/>
      <c r="L53" s="157"/>
      <c r="M53" s="157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120</v>
      </c>
      <c r="AF53" s="139">
        <v>0</v>
      </c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outlineLevel="1" x14ac:dyDescent="0.2">
      <c r="A54" s="140"/>
      <c r="B54" s="140"/>
      <c r="C54" s="179" t="s">
        <v>167</v>
      </c>
      <c r="D54" s="149"/>
      <c r="E54" s="154">
        <v>2.94</v>
      </c>
      <c r="F54" s="157"/>
      <c r="G54" s="157"/>
      <c r="H54" s="157"/>
      <c r="I54" s="157"/>
      <c r="J54" s="157"/>
      <c r="K54" s="157"/>
      <c r="L54" s="157"/>
      <c r="M54" s="157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120</v>
      </c>
      <c r="AF54" s="139">
        <v>0</v>
      </c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/>
      <c r="B55" s="140"/>
      <c r="C55" s="179" t="s">
        <v>168</v>
      </c>
      <c r="D55" s="149"/>
      <c r="E55" s="154">
        <v>2.2050000000000001</v>
      </c>
      <c r="F55" s="157"/>
      <c r="G55" s="157"/>
      <c r="H55" s="157"/>
      <c r="I55" s="157"/>
      <c r="J55" s="157"/>
      <c r="K55" s="157"/>
      <c r="L55" s="157"/>
      <c r="M55" s="157"/>
      <c r="N55" s="147"/>
      <c r="O55" s="147"/>
      <c r="P55" s="147"/>
      <c r="Q55" s="147"/>
      <c r="R55" s="147"/>
      <c r="S55" s="147"/>
      <c r="T55" s="148"/>
      <c r="U55" s="147"/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120</v>
      </c>
      <c r="AF55" s="139">
        <v>0</v>
      </c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outlineLevel="1" x14ac:dyDescent="0.2">
      <c r="A56" s="140"/>
      <c r="B56" s="140"/>
      <c r="C56" s="179" t="s">
        <v>169</v>
      </c>
      <c r="D56" s="149"/>
      <c r="E56" s="154">
        <v>4.0204000000000004</v>
      </c>
      <c r="F56" s="157"/>
      <c r="G56" s="157"/>
      <c r="H56" s="157"/>
      <c r="I56" s="157"/>
      <c r="J56" s="157"/>
      <c r="K56" s="157"/>
      <c r="L56" s="157"/>
      <c r="M56" s="157"/>
      <c r="N56" s="147"/>
      <c r="O56" s="147"/>
      <c r="P56" s="147"/>
      <c r="Q56" s="147"/>
      <c r="R56" s="147"/>
      <c r="S56" s="147"/>
      <c r="T56" s="148"/>
      <c r="U56" s="147"/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120</v>
      </c>
      <c r="AF56" s="139">
        <v>0</v>
      </c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/>
      <c r="B57" s="140"/>
      <c r="C57" s="179" t="s">
        <v>170</v>
      </c>
      <c r="D57" s="149"/>
      <c r="E57" s="154">
        <v>4.0204000000000004</v>
      </c>
      <c r="F57" s="157"/>
      <c r="G57" s="157"/>
      <c r="H57" s="157"/>
      <c r="I57" s="157"/>
      <c r="J57" s="157"/>
      <c r="K57" s="157"/>
      <c r="L57" s="157"/>
      <c r="M57" s="157"/>
      <c r="N57" s="147"/>
      <c r="O57" s="147"/>
      <c r="P57" s="147"/>
      <c r="Q57" s="147"/>
      <c r="R57" s="147"/>
      <c r="S57" s="147"/>
      <c r="T57" s="148"/>
      <c r="U57" s="147"/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120</v>
      </c>
      <c r="AF57" s="139">
        <v>0</v>
      </c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/>
      <c r="B58" s="140"/>
      <c r="C58" s="179" t="s">
        <v>171</v>
      </c>
      <c r="D58" s="149"/>
      <c r="E58" s="154">
        <v>4.0204000000000004</v>
      </c>
      <c r="F58" s="157"/>
      <c r="G58" s="157"/>
      <c r="H58" s="157"/>
      <c r="I58" s="157"/>
      <c r="J58" s="157"/>
      <c r="K58" s="157"/>
      <c r="L58" s="157"/>
      <c r="M58" s="157"/>
      <c r="N58" s="147"/>
      <c r="O58" s="147"/>
      <c r="P58" s="147"/>
      <c r="Q58" s="147"/>
      <c r="R58" s="147"/>
      <c r="S58" s="147"/>
      <c r="T58" s="148"/>
      <c r="U58" s="147"/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120</v>
      </c>
      <c r="AF58" s="139">
        <v>0</v>
      </c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179" t="s">
        <v>172</v>
      </c>
      <c r="D59" s="149"/>
      <c r="E59" s="154">
        <v>3.2328000000000001</v>
      </c>
      <c r="F59" s="157"/>
      <c r="G59" s="157"/>
      <c r="H59" s="157"/>
      <c r="I59" s="157"/>
      <c r="J59" s="157"/>
      <c r="K59" s="157"/>
      <c r="L59" s="157"/>
      <c r="M59" s="157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120</v>
      </c>
      <c r="AF59" s="139">
        <v>0</v>
      </c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outlineLevel="1" x14ac:dyDescent="0.2">
      <c r="A60" s="140"/>
      <c r="B60" s="140"/>
      <c r="C60" s="179" t="s">
        <v>173</v>
      </c>
      <c r="D60" s="149"/>
      <c r="E60" s="154"/>
      <c r="F60" s="157"/>
      <c r="G60" s="157"/>
      <c r="H60" s="157"/>
      <c r="I60" s="157"/>
      <c r="J60" s="157"/>
      <c r="K60" s="157"/>
      <c r="L60" s="157"/>
      <c r="M60" s="157"/>
      <c r="N60" s="147"/>
      <c r="O60" s="147"/>
      <c r="P60" s="147"/>
      <c r="Q60" s="147"/>
      <c r="R60" s="147"/>
      <c r="S60" s="147"/>
      <c r="T60" s="148"/>
      <c r="U60" s="147"/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120</v>
      </c>
      <c r="AF60" s="139">
        <v>0</v>
      </c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ht="22.5" outlineLevel="1" x14ac:dyDescent="0.2">
      <c r="A61" s="140"/>
      <c r="B61" s="140"/>
      <c r="C61" s="179" t="s">
        <v>174</v>
      </c>
      <c r="D61" s="149"/>
      <c r="E61" s="154">
        <v>10.842000000000001</v>
      </c>
      <c r="F61" s="157"/>
      <c r="G61" s="157"/>
      <c r="H61" s="157"/>
      <c r="I61" s="157"/>
      <c r="J61" s="157"/>
      <c r="K61" s="157"/>
      <c r="L61" s="157"/>
      <c r="M61" s="157"/>
      <c r="N61" s="147"/>
      <c r="O61" s="147"/>
      <c r="P61" s="147"/>
      <c r="Q61" s="147"/>
      <c r="R61" s="147"/>
      <c r="S61" s="147"/>
      <c r="T61" s="148"/>
      <c r="U61" s="147"/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120</v>
      </c>
      <c r="AF61" s="139">
        <v>0</v>
      </c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/>
      <c r="B62" s="140"/>
      <c r="C62" s="179" t="s">
        <v>175</v>
      </c>
      <c r="D62" s="149"/>
      <c r="E62" s="154">
        <v>1.62</v>
      </c>
      <c r="F62" s="157"/>
      <c r="G62" s="157"/>
      <c r="H62" s="157"/>
      <c r="I62" s="157"/>
      <c r="J62" s="157"/>
      <c r="K62" s="157"/>
      <c r="L62" s="157"/>
      <c r="M62" s="157"/>
      <c r="N62" s="147"/>
      <c r="O62" s="147"/>
      <c r="P62" s="147"/>
      <c r="Q62" s="147"/>
      <c r="R62" s="147"/>
      <c r="S62" s="147"/>
      <c r="T62" s="148"/>
      <c r="U62" s="147"/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120</v>
      </c>
      <c r="AF62" s="139">
        <v>0</v>
      </c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outlineLevel="1" x14ac:dyDescent="0.2">
      <c r="A63" s="140"/>
      <c r="B63" s="140"/>
      <c r="C63" s="179" t="s">
        <v>176</v>
      </c>
      <c r="D63" s="149"/>
      <c r="E63" s="154">
        <v>4.13</v>
      </c>
      <c r="F63" s="157"/>
      <c r="G63" s="157"/>
      <c r="H63" s="157"/>
      <c r="I63" s="157"/>
      <c r="J63" s="157"/>
      <c r="K63" s="157"/>
      <c r="L63" s="157"/>
      <c r="M63" s="157"/>
      <c r="N63" s="147"/>
      <c r="O63" s="147"/>
      <c r="P63" s="147"/>
      <c r="Q63" s="147"/>
      <c r="R63" s="147"/>
      <c r="S63" s="147"/>
      <c r="T63" s="148"/>
      <c r="U63" s="147"/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120</v>
      </c>
      <c r="AF63" s="139">
        <v>0</v>
      </c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outlineLevel="1" x14ac:dyDescent="0.2">
      <c r="A64" s="140"/>
      <c r="B64" s="140"/>
      <c r="C64" s="179" t="s">
        <v>177</v>
      </c>
      <c r="D64" s="149"/>
      <c r="E64" s="154">
        <v>4.5004</v>
      </c>
      <c r="F64" s="157"/>
      <c r="G64" s="157"/>
      <c r="H64" s="157"/>
      <c r="I64" s="157"/>
      <c r="J64" s="157"/>
      <c r="K64" s="157"/>
      <c r="L64" s="157"/>
      <c r="M64" s="157"/>
      <c r="N64" s="147"/>
      <c r="O64" s="147"/>
      <c r="P64" s="147"/>
      <c r="Q64" s="147"/>
      <c r="R64" s="147"/>
      <c r="S64" s="147"/>
      <c r="T64" s="148"/>
      <c r="U64" s="147"/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120</v>
      </c>
      <c r="AF64" s="139">
        <v>0</v>
      </c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outlineLevel="1" x14ac:dyDescent="0.2">
      <c r="A65" s="140"/>
      <c r="B65" s="140"/>
      <c r="C65" s="179" t="s">
        <v>178</v>
      </c>
      <c r="D65" s="149"/>
      <c r="E65" s="154">
        <v>2.8538999999999999</v>
      </c>
      <c r="F65" s="157"/>
      <c r="G65" s="157"/>
      <c r="H65" s="157"/>
      <c r="I65" s="157"/>
      <c r="J65" s="157"/>
      <c r="K65" s="157"/>
      <c r="L65" s="157"/>
      <c r="M65" s="157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120</v>
      </c>
      <c r="AF65" s="139">
        <v>0</v>
      </c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/>
      <c r="B66" s="140"/>
      <c r="C66" s="179" t="s">
        <v>179</v>
      </c>
      <c r="D66" s="149"/>
      <c r="E66" s="154">
        <v>3.0558000000000001</v>
      </c>
      <c r="F66" s="157"/>
      <c r="G66" s="157"/>
      <c r="H66" s="157"/>
      <c r="I66" s="157"/>
      <c r="J66" s="157"/>
      <c r="K66" s="157"/>
      <c r="L66" s="157"/>
      <c r="M66" s="157"/>
      <c r="N66" s="147"/>
      <c r="O66" s="147"/>
      <c r="P66" s="147"/>
      <c r="Q66" s="147"/>
      <c r="R66" s="147"/>
      <c r="S66" s="147"/>
      <c r="T66" s="148"/>
      <c r="U66" s="147"/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120</v>
      </c>
      <c r="AF66" s="139">
        <v>0</v>
      </c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ht="67.5" outlineLevel="1" x14ac:dyDescent="0.2">
      <c r="A67" s="140"/>
      <c r="B67" s="140"/>
      <c r="C67" s="179" t="s">
        <v>180</v>
      </c>
      <c r="D67" s="149"/>
      <c r="E67" s="154">
        <v>54.552</v>
      </c>
      <c r="F67" s="157"/>
      <c r="G67" s="157"/>
      <c r="H67" s="157"/>
      <c r="I67" s="157"/>
      <c r="J67" s="157"/>
      <c r="K67" s="157"/>
      <c r="L67" s="157"/>
      <c r="M67" s="157"/>
      <c r="N67" s="147"/>
      <c r="O67" s="147"/>
      <c r="P67" s="147"/>
      <c r="Q67" s="147"/>
      <c r="R67" s="147"/>
      <c r="S67" s="147"/>
      <c r="T67" s="148"/>
      <c r="U67" s="147"/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120</v>
      </c>
      <c r="AF67" s="139">
        <v>0</v>
      </c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ht="67.5" outlineLevel="1" x14ac:dyDescent="0.2">
      <c r="A68" s="140"/>
      <c r="B68" s="140"/>
      <c r="C68" s="179" t="s">
        <v>181</v>
      </c>
      <c r="D68" s="149"/>
      <c r="E68" s="154">
        <v>52.866</v>
      </c>
      <c r="F68" s="157"/>
      <c r="G68" s="157"/>
      <c r="H68" s="157"/>
      <c r="I68" s="157"/>
      <c r="J68" s="157"/>
      <c r="K68" s="157"/>
      <c r="L68" s="157"/>
      <c r="M68" s="157"/>
      <c r="N68" s="147"/>
      <c r="O68" s="147"/>
      <c r="P68" s="147"/>
      <c r="Q68" s="147"/>
      <c r="R68" s="147"/>
      <c r="S68" s="147"/>
      <c r="T68" s="148"/>
      <c r="U68" s="147"/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120</v>
      </c>
      <c r="AF68" s="139">
        <v>0</v>
      </c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ht="33.75" outlineLevel="1" x14ac:dyDescent="0.2">
      <c r="A69" s="140"/>
      <c r="B69" s="140"/>
      <c r="C69" s="179" t="s">
        <v>182</v>
      </c>
      <c r="D69" s="149"/>
      <c r="E69" s="154">
        <v>49.767000000000003</v>
      </c>
      <c r="F69" s="157"/>
      <c r="G69" s="157"/>
      <c r="H69" s="157"/>
      <c r="I69" s="157"/>
      <c r="J69" s="157"/>
      <c r="K69" s="157"/>
      <c r="L69" s="157"/>
      <c r="M69" s="157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120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outlineLevel="1" x14ac:dyDescent="0.2">
      <c r="A70" s="140"/>
      <c r="B70" s="140"/>
      <c r="C70" s="179" t="s">
        <v>183</v>
      </c>
      <c r="D70" s="149"/>
      <c r="E70" s="154">
        <v>37.365000000000002</v>
      </c>
      <c r="F70" s="157"/>
      <c r="G70" s="157"/>
      <c r="H70" s="157"/>
      <c r="I70" s="157"/>
      <c r="J70" s="157"/>
      <c r="K70" s="157"/>
      <c r="L70" s="157"/>
      <c r="M70" s="157"/>
      <c r="N70" s="147"/>
      <c r="O70" s="147"/>
      <c r="P70" s="147"/>
      <c r="Q70" s="147"/>
      <c r="R70" s="147"/>
      <c r="S70" s="147"/>
      <c r="T70" s="148"/>
      <c r="U70" s="147"/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120</v>
      </c>
      <c r="AF70" s="139">
        <v>0</v>
      </c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outlineLevel="1" x14ac:dyDescent="0.2">
      <c r="A71" s="140"/>
      <c r="B71" s="140"/>
      <c r="C71" s="179" t="s">
        <v>184</v>
      </c>
      <c r="D71" s="149"/>
      <c r="E71" s="154">
        <v>3.7008000000000001</v>
      </c>
      <c r="F71" s="157"/>
      <c r="G71" s="157"/>
      <c r="H71" s="157"/>
      <c r="I71" s="157"/>
      <c r="J71" s="157"/>
      <c r="K71" s="157"/>
      <c r="L71" s="157"/>
      <c r="M71" s="157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120</v>
      </c>
      <c r="AF71" s="139">
        <v>0</v>
      </c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outlineLevel="1" x14ac:dyDescent="0.2">
      <c r="A72" s="140"/>
      <c r="B72" s="140"/>
      <c r="C72" s="179" t="s">
        <v>185</v>
      </c>
      <c r="D72" s="149"/>
      <c r="E72" s="154">
        <v>3.2240000000000002</v>
      </c>
      <c r="F72" s="157"/>
      <c r="G72" s="157"/>
      <c r="H72" s="157"/>
      <c r="I72" s="157"/>
      <c r="J72" s="157"/>
      <c r="K72" s="157"/>
      <c r="L72" s="157"/>
      <c r="M72" s="157"/>
      <c r="N72" s="147"/>
      <c r="O72" s="147"/>
      <c r="P72" s="147"/>
      <c r="Q72" s="147"/>
      <c r="R72" s="147"/>
      <c r="S72" s="147"/>
      <c r="T72" s="148"/>
      <c r="U72" s="147"/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120</v>
      </c>
      <c r="AF72" s="139">
        <v>0</v>
      </c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outlineLevel="1" x14ac:dyDescent="0.2">
      <c r="A73" s="140"/>
      <c r="B73" s="140"/>
      <c r="C73" s="179" t="s">
        <v>186</v>
      </c>
      <c r="D73" s="149"/>
      <c r="E73" s="154">
        <v>3.2240000000000002</v>
      </c>
      <c r="F73" s="157"/>
      <c r="G73" s="157"/>
      <c r="H73" s="157"/>
      <c r="I73" s="157"/>
      <c r="J73" s="157"/>
      <c r="K73" s="157"/>
      <c r="L73" s="157"/>
      <c r="M73" s="157"/>
      <c r="N73" s="147"/>
      <c r="O73" s="147"/>
      <c r="P73" s="147"/>
      <c r="Q73" s="147"/>
      <c r="R73" s="147"/>
      <c r="S73" s="147"/>
      <c r="T73" s="148"/>
      <c r="U73" s="147"/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120</v>
      </c>
      <c r="AF73" s="139">
        <v>0</v>
      </c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outlineLevel="1" x14ac:dyDescent="0.2">
      <c r="A74" s="140"/>
      <c r="B74" s="140"/>
      <c r="C74" s="179" t="s">
        <v>187</v>
      </c>
      <c r="D74" s="149"/>
      <c r="E74" s="154">
        <v>2.444</v>
      </c>
      <c r="F74" s="157"/>
      <c r="G74" s="157"/>
      <c r="H74" s="157"/>
      <c r="I74" s="157"/>
      <c r="J74" s="157"/>
      <c r="K74" s="157"/>
      <c r="L74" s="157"/>
      <c r="M74" s="157"/>
      <c r="N74" s="147"/>
      <c r="O74" s="147"/>
      <c r="P74" s="147"/>
      <c r="Q74" s="147"/>
      <c r="R74" s="147"/>
      <c r="S74" s="147"/>
      <c r="T74" s="148"/>
      <c r="U74" s="147"/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120</v>
      </c>
      <c r="AF74" s="139">
        <v>0</v>
      </c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outlineLevel="1" x14ac:dyDescent="0.2">
      <c r="A75" s="140"/>
      <c r="B75" s="140"/>
      <c r="C75" s="179" t="s">
        <v>188</v>
      </c>
      <c r="D75" s="149"/>
      <c r="E75" s="154">
        <v>3.7008000000000001</v>
      </c>
      <c r="F75" s="157"/>
      <c r="G75" s="157"/>
      <c r="H75" s="157"/>
      <c r="I75" s="157"/>
      <c r="J75" s="157"/>
      <c r="K75" s="157"/>
      <c r="L75" s="157"/>
      <c r="M75" s="157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120</v>
      </c>
      <c r="AF75" s="139">
        <v>0</v>
      </c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outlineLevel="1" x14ac:dyDescent="0.2">
      <c r="A76" s="140"/>
      <c r="B76" s="140"/>
      <c r="C76" s="179" t="s">
        <v>189</v>
      </c>
      <c r="D76" s="149"/>
      <c r="E76" s="154">
        <v>3.4544999999999999</v>
      </c>
      <c r="F76" s="157"/>
      <c r="G76" s="157"/>
      <c r="H76" s="157"/>
      <c r="I76" s="157"/>
      <c r="J76" s="157"/>
      <c r="K76" s="157"/>
      <c r="L76" s="157"/>
      <c r="M76" s="157"/>
      <c r="N76" s="147"/>
      <c r="O76" s="147"/>
      <c r="P76" s="147"/>
      <c r="Q76" s="147"/>
      <c r="R76" s="147"/>
      <c r="S76" s="147"/>
      <c r="T76" s="148"/>
      <c r="U76" s="147"/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120</v>
      </c>
      <c r="AF76" s="139">
        <v>0</v>
      </c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outlineLevel="1" x14ac:dyDescent="0.2">
      <c r="A77" s="140"/>
      <c r="B77" s="140"/>
      <c r="C77" s="179" t="s">
        <v>190</v>
      </c>
      <c r="D77" s="149"/>
      <c r="E77" s="154">
        <v>3.431</v>
      </c>
      <c r="F77" s="157"/>
      <c r="G77" s="157"/>
      <c r="H77" s="157"/>
      <c r="I77" s="157"/>
      <c r="J77" s="157"/>
      <c r="K77" s="157"/>
      <c r="L77" s="157"/>
      <c r="M77" s="157"/>
      <c r="N77" s="147"/>
      <c r="O77" s="147"/>
      <c r="P77" s="147"/>
      <c r="Q77" s="147"/>
      <c r="R77" s="147"/>
      <c r="S77" s="147"/>
      <c r="T77" s="148"/>
      <c r="U77" s="147"/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120</v>
      </c>
      <c r="AF77" s="139">
        <v>0</v>
      </c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/>
      <c r="B78" s="140"/>
      <c r="C78" s="179" t="s">
        <v>191</v>
      </c>
      <c r="D78" s="149"/>
      <c r="E78" s="154">
        <v>3.4780000000000002</v>
      </c>
      <c r="F78" s="157"/>
      <c r="G78" s="157"/>
      <c r="H78" s="157"/>
      <c r="I78" s="157"/>
      <c r="J78" s="157"/>
      <c r="K78" s="157"/>
      <c r="L78" s="157"/>
      <c r="M78" s="157"/>
      <c r="N78" s="147"/>
      <c r="O78" s="147"/>
      <c r="P78" s="147"/>
      <c r="Q78" s="147"/>
      <c r="R78" s="147"/>
      <c r="S78" s="147"/>
      <c r="T78" s="148"/>
      <c r="U78" s="147"/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120</v>
      </c>
      <c r="AF78" s="139">
        <v>0</v>
      </c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outlineLevel="1" x14ac:dyDescent="0.2">
      <c r="A79" s="140"/>
      <c r="B79" s="140"/>
      <c r="C79" s="179" t="s">
        <v>192</v>
      </c>
      <c r="D79" s="149"/>
      <c r="E79" s="154">
        <v>3.7008000000000001</v>
      </c>
      <c r="F79" s="157"/>
      <c r="G79" s="157"/>
      <c r="H79" s="157"/>
      <c r="I79" s="157"/>
      <c r="J79" s="157"/>
      <c r="K79" s="157"/>
      <c r="L79" s="157"/>
      <c r="M79" s="157"/>
      <c r="N79" s="147"/>
      <c r="O79" s="147"/>
      <c r="P79" s="147"/>
      <c r="Q79" s="147"/>
      <c r="R79" s="147"/>
      <c r="S79" s="147"/>
      <c r="T79" s="148"/>
      <c r="U79" s="147"/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120</v>
      </c>
      <c r="AF79" s="139">
        <v>0</v>
      </c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outlineLevel="1" x14ac:dyDescent="0.2">
      <c r="A80" s="140"/>
      <c r="B80" s="140"/>
      <c r="C80" s="179" t="s">
        <v>193</v>
      </c>
      <c r="D80" s="149"/>
      <c r="E80" s="154">
        <v>2.548</v>
      </c>
      <c r="F80" s="157"/>
      <c r="G80" s="157"/>
      <c r="H80" s="157"/>
      <c r="I80" s="157"/>
      <c r="J80" s="157"/>
      <c r="K80" s="157"/>
      <c r="L80" s="157"/>
      <c r="M80" s="157"/>
      <c r="N80" s="147"/>
      <c r="O80" s="147"/>
      <c r="P80" s="147"/>
      <c r="Q80" s="147"/>
      <c r="R80" s="147"/>
      <c r="S80" s="147"/>
      <c r="T80" s="148"/>
      <c r="U80" s="147"/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120</v>
      </c>
      <c r="AF80" s="139">
        <v>0</v>
      </c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outlineLevel="1" x14ac:dyDescent="0.2">
      <c r="A81" s="140"/>
      <c r="B81" s="140"/>
      <c r="C81" s="179" t="s">
        <v>194</v>
      </c>
      <c r="D81" s="149"/>
      <c r="E81" s="154">
        <v>2.1840000000000002</v>
      </c>
      <c r="F81" s="157"/>
      <c r="G81" s="157"/>
      <c r="H81" s="157"/>
      <c r="I81" s="157"/>
      <c r="J81" s="157"/>
      <c r="K81" s="157"/>
      <c r="L81" s="157"/>
      <c r="M81" s="157"/>
      <c r="N81" s="147"/>
      <c r="O81" s="147"/>
      <c r="P81" s="147"/>
      <c r="Q81" s="147"/>
      <c r="R81" s="147"/>
      <c r="S81" s="147"/>
      <c r="T81" s="148"/>
      <c r="U81" s="147"/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120</v>
      </c>
      <c r="AF81" s="139">
        <v>0</v>
      </c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outlineLevel="1" x14ac:dyDescent="0.2">
      <c r="A82" s="140"/>
      <c r="B82" s="140"/>
      <c r="C82" s="179" t="s">
        <v>195</v>
      </c>
      <c r="D82" s="149"/>
      <c r="E82" s="154">
        <v>2.3319999999999999</v>
      </c>
      <c r="F82" s="157"/>
      <c r="G82" s="157"/>
      <c r="H82" s="157"/>
      <c r="I82" s="157"/>
      <c r="J82" s="157"/>
      <c r="K82" s="157"/>
      <c r="L82" s="157"/>
      <c r="M82" s="157"/>
      <c r="N82" s="147"/>
      <c r="O82" s="147"/>
      <c r="P82" s="147"/>
      <c r="Q82" s="147"/>
      <c r="R82" s="147"/>
      <c r="S82" s="147"/>
      <c r="T82" s="148"/>
      <c r="U82" s="147"/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120</v>
      </c>
      <c r="AF82" s="139">
        <v>0</v>
      </c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/>
      <c r="B83" s="140"/>
      <c r="C83" s="179" t="s">
        <v>196</v>
      </c>
      <c r="D83" s="149"/>
      <c r="E83" s="154">
        <v>3.3660000000000001</v>
      </c>
      <c r="F83" s="157"/>
      <c r="G83" s="157"/>
      <c r="H83" s="157"/>
      <c r="I83" s="157"/>
      <c r="J83" s="157"/>
      <c r="K83" s="157"/>
      <c r="L83" s="157"/>
      <c r="M83" s="157"/>
      <c r="N83" s="147"/>
      <c r="O83" s="147"/>
      <c r="P83" s="147"/>
      <c r="Q83" s="147"/>
      <c r="R83" s="147"/>
      <c r="S83" s="147"/>
      <c r="T83" s="148"/>
      <c r="U83" s="147"/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120</v>
      </c>
      <c r="AF83" s="139">
        <v>0</v>
      </c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/>
      <c r="B84" s="140"/>
      <c r="C84" s="179" t="s">
        <v>197</v>
      </c>
      <c r="D84" s="149"/>
      <c r="E84" s="154">
        <v>2.444</v>
      </c>
      <c r="F84" s="157"/>
      <c r="G84" s="157"/>
      <c r="H84" s="157"/>
      <c r="I84" s="157"/>
      <c r="J84" s="157"/>
      <c r="K84" s="157"/>
      <c r="L84" s="157"/>
      <c r="M84" s="157"/>
      <c r="N84" s="147"/>
      <c r="O84" s="147"/>
      <c r="P84" s="147"/>
      <c r="Q84" s="147"/>
      <c r="R84" s="147"/>
      <c r="S84" s="147"/>
      <c r="T84" s="148"/>
      <c r="U84" s="147"/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120</v>
      </c>
      <c r="AF84" s="139">
        <v>0</v>
      </c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outlineLevel="1" x14ac:dyDescent="0.2">
      <c r="A85" s="140"/>
      <c r="B85" s="140"/>
      <c r="C85" s="179" t="s">
        <v>198</v>
      </c>
      <c r="D85" s="149"/>
      <c r="E85" s="154">
        <v>2.7040000000000002</v>
      </c>
      <c r="F85" s="157"/>
      <c r="G85" s="157"/>
      <c r="H85" s="157"/>
      <c r="I85" s="157"/>
      <c r="J85" s="157"/>
      <c r="K85" s="157"/>
      <c r="L85" s="157"/>
      <c r="M85" s="157"/>
      <c r="N85" s="147"/>
      <c r="O85" s="147"/>
      <c r="P85" s="147"/>
      <c r="Q85" s="147"/>
      <c r="R85" s="147"/>
      <c r="S85" s="147"/>
      <c r="T85" s="148"/>
      <c r="U85" s="147"/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120</v>
      </c>
      <c r="AF85" s="139">
        <v>0</v>
      </c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/>
      <c r="B86" s="140"/>
      <c r="C86" s="179" t="s">
        <v>199</v>
      </c>
      <c r="D86" s="149"/>
      <c r="E86" s="154">
        <v>2.496</v>
      </c>
      <c r="F86" s="157"/>
      <c r="G86" s="157"/>
      <c r="H86" s="157"/>
      <c r="I86" s="157"/>
      <c r="J86" s="157"/>
      <c r="K86" s="157"/>
      <c r="L86" s="157"/>
      <c r="M86" s="157"/>
      <c r="N86" s="147"/>
      <c r="O86" s="147"/>
      <c r="P86" s="147"/>
      <c r="Q86" s="147"/>
      <c r="R86" s="147"/>
      <c r="S86" s="147"/>
      <c r="T86" s="148"/>
      <c r="U86" s="147"/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120</v>
      </c>
      <c r="AF86" s="139">
        <v>0</v>
      </c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/>
      <c r="B87" s="140"/>
      <c r="C87" s="179" t="s">
        <v>200</v>
      </c>
      <c r="D87" s="149"/>
      <c r="E87" s="154">
        <v>3.7</v>
      </c>
      <c r="F87" s="157"/>
      <c r="G87" s="157"/>
      <c r="H87" s="157"/>
      <c r="I87" s="157"/>
      <c r="J87" s="157"/>
      <c r="K87" s="157"/>
      <c r="L87" s="157"/>
      <c r="M87" s="157"/>
      <c r="N87" s="147"/>
      <c r="O87" s="147"/>
      <c r="P87" s="147"/>
      <c r="Q87" s="147"/>
      <c r="R87" s="147"/>
      <c r="S87" s="147"/>
      <c r="T87" s="148"/>
      <c r="U87" s="147"/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120</v>
      </c>
      <c r="AF87" s="139">
        <v>0</v>
      </c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79" t="s">
        <v>201</v>
      </c>
      <c r="D88" s="149"/>
      <c r="E88" s="154">
        <v>3.2130000000000001</v>
      </c>
      <c r="F88" s="157"/>
      <c r="G88" s="157"/>
      <c r="H88" s="157"/>
      <c r="I88" s="157"/>
      <c r="J88" s="157"/>
      <c r="K88" s="157"/>
      <c r="L88" s="157"/>
      <c r="M88" s="157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120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/>
      <c r="B89" s="140"/>
      <c r="C89" s="179" t="s">
        <v>202</v>
      </c>
      <c r="D89" s="149"/>
      <c r="E89" s="154">
        <v>3.2130000000000001</v>
      </c>
      <c r="F89" s="157"/>
      <c r="G89" s="157"/>
      <c r="H89" s="157"/>
      <c r="I89" s="157"/>
      <c r="J89" s="157"/>
      <c r="K89" s="157"/>
      <c r="L89" s="157"/>
      <c r="M89" s="157"/>
      <c r="N89" s="147"/>
      <c r="O89" s="147"/>
      <c r="P89" s="147"/>
      <c r="Q89" s="147"/>
      <c r="R89" s="147"/>
      <c r="S89" s="147"/>
      <c r="T89" s="148"/>
      <c r="U89" s="147"/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120</v>
      </c>
      <c r="AF89" s="139">
        <v>0</v>
      </c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outlineLevel="1" x14ac:dyDescent="0.2">
      <c r="A90" s="140"/>
      <c r="B90" s="140"/>
      <c r="C90" s="179" t="s">
        <v>203</v>
      </c>
      <c r="D90" s="149"/>
      <c r="E90" s="154">
        <v>3.9780000000000002</v>
      </c>
      <c r="F90" s="157"/>
      <c r="G90" s="157"/>
      <c r="H90" s="157"/>
      <c r="I90" s="157"/>
      <c r="J90" s="157"/>
      <c r="K90" s="157"/>
      <c r="L90" s="157"/>
      <c r="M90" s="157"/>
      <c r="N90" s="147"/>
      <c r="O90" s="147"/>
      <c r="P90" s="147"/>
      <c r="Q90" s="147"/>
      <c r="R90" s="147"/>
      <c r="S90" s="147"/>
      <c r="T90" s="148"/>
      <c r="U90" s="147"/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120</v>
      </c>
      <c r="AF90" s="139">
        <v>0</v>
      </c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/>
      <c r="B91" s="140"/>
      <c r="C91" s="179" t="s">
        <v>204</v>
      </c>
      <c r="D91" s="149"/>
      <c r="E91" s="154">
        <v>3.41</v>
      </c>
      <c r="F91" s="157"/>
      <c r="G91" s="157"/>
      <c r="H91" s="157"/>
      <c r="I91" s="157"/>
      <c r="J91" s="157"/>
      <c r="K91" s="157"/>
      <c r="L91" s="157"/>
      <c r="M91" s="157"/>
      <c r="N91" s="147"/>
      <c r="O91" s="147"/>
      <c r="P91" s="147"/>
      <c r="Q91" s="147"/>
      <c r="R91" s="147"/>
      <c r="S91" s="147"/>
      <c r="T91" s="148"/>
      <c r="U91" s="147"/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120</v>
      </c>
      <c r="AF91" s="139">
        <v>0</v>
      </c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outlineLevel="1" x14ac:dyDescent="0.2">
      <c r="A92" s="140"/>
      <c r="B92" s="140"/>
      <c r="C92" s="179" t="s">
        <v>205</v>
      </c>
      <c r="D92" s="149"/>
      <c r="E92" s="154">
        <v>3.41</v>
      </c>
      <c r="F92" s="157"/>
      <c r="G92" s="157"/>
      <c r="H92" s="157"/>
      <c r="I92" s="157"/>
      <c r="J92" s="157"/>
      <c r="K92" s="157"/>
      <c r="L92" s="157"/>
      <c r="M92" s="157"/>
      <c r="N92" s="147"/>
      <c r="O92" s="147"/>
      <c r="P92" s="147"/>
      <c r="Q92" s="147"/>
      <c r="R92" s="147"/>
      <c r="S92" s="147"/>
      <c r="T92" s="148"/>
      <c r="U92" s="147"/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120</v>
      </c>
      <c r="AF92" s="139">
        <v>0</v>
      </c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1:60" outlineLevel="1" x14ac:dyDescent="0.2">
      <c r="A93" s="140"/>
      <c r="B93" s="140"/>
      <c r="C93" s="179" t="s">
        <v>206</v>
      </c>
      <c r="D93" s="149"/>
      <c r="E93" s="154">
        <v>6.82</v>
      </c>
      <c r="F93" s="157"/>
      <c r="G93" s="157"/>
      <c r="H93" s="157"/>
      <c r="I93" s="157"/>
      <c r="J93" s="157"/>
      <c r="K93" s="157"/>
      <c r="L93" s="157"/>
      <c r="M93" s="157"/>
      <c r="N93" s="147"/>
      <c r="O93" s="147"/>
      <c r="P93" s="147"/>
      <c r="Q93" s="147"/>
      <c r="R93" s="147"/>
      <c r="S93" s="147"/>
      <c r="T93" s="148"/>
      <c r="U93" s="147"/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120</v>
      </c>
      <c r="AF93" s="139">
        <v>0</v>
      </c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x14ac:dyDescent="0.2">
      <c r="A94" s="141" t="s">
        <v>113</v>
      </c>
      <c r="B94" s="141" t="s">
        <v>64</v>
      </c>
      <c r="C94" s="180" t="s">
        <v>65</v>
      </c>
      <c r="D94" s="150"/>
      <c r="E94" s="155"/>
      <c r="F94" s="158"/>
      <c r="G94" s="158">
        <f>SUMIF(AE95:AE95,"&lt;&gt;NOR",G95:G95)</f>
        <v>0</v>
      </c>
      <c r="H94" s="158"/>
      <c r="I94" s="158">
        <f>SUM(I95:I95)</f>
        <v>0</v>
      </c>
      <c r="J94" s="158"/>
      <c r="K94" s="158">
        <f>SUM(K95:K95)</f>
        <v>0</v>
      </c>
      <c r="L94" s="158"/>
      <c r="M94" s="158">
        <f>SUM(M95:M95)</f>
        <v>0</v>
      </c>
      <c r="N94" s="151"/>
      <c r="O94" s="151">
        <f>SUM(O95:O95)</f>
        <v>1.3059000000000001</v>
      </c>
      <c r="P94" s="151"/>
      <c r="Q94" s="151">
        <f>SUM(Q95:Q95)</f>
        <v>0</v>
      </c>
      <c r="R94" s="151"/>
      <c r="S94" s="151"/>
      <c r="T94" s="152"/>
      <c r="U94" s="151">
        <f>SUM(U95:U95)</f>
        <v>44.1</v>
      </c>
      <c r="AE94" t="s">
        <v>114</v>
      </c>
    </row>
    <row r="95" spans="1:60" ht="22.5" outlineLevel="1" x14ac:dyDescent="0.2">
      <c r="A95" s="140">
        <v>6</v>
      </c>
      <c r="B95" s="140" t="s">
        <v>207</v>
      </c>
      <c r="C95" s="178" t="s">
        <v>208</v>
      </c>
      <c r="D95" s="146" t="s">
        <v>124</v>
      </c>
      <c r="E95" s="153">
        <v>15</v>
      </c>
      <c r="F95" s="156">
        <f>H95+J95</f>
        <v>0</v>
      </c>
      <c r="G95" s="157">
        <f>ROUND(E95*F95,2)</f>
        <v>0</v>
      </c>
      <c r="H95" s="157"/>
      <c r="I95" s="157">
        <f>ROUND(E95*H95,2)</f>
        <v>0</v>
      </c>
      <c r="J95" s="157"/>
      <c r="K95" s="157">
        <f>ROUND(E95*J95,2)</f>
        <v>0</v>
      </c>
      <c r="L95" s="157">
        <v>21</v>
      </c>
      <c r="M95" s="157">
        <f>G95*(1+L95/100)</f>
        <v>0</v>
      </c>
      <c r="N95" s="147">
        <v>8.7059999999999998E-2</v>
      </c>
      <c r="O95" s="147">
        <f>ROUND(E95*N95,5)</f>
        <v>1.3059000000000001</v>
      </c>
      <c r="P95" s="147">
        <v>0</v>
      </c>
      <c r="Q95" s="147">
        <f>ROUND(E95*P95,5)</f>
        <v>0</v>
      </c>
      <c r="R95" s="147"/>
      <c r="S95" s="147"/>
      <c r="T95" s="148">
        <v>2.94</v>
      </c>
      <c r="U95" s="147">
        <f>ROUND(E95*T95,2)</f>
        <v>44.1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118</v>
      </c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x14ac:dyDescent="0.2">
      <c r="A96" s="141" t="s">
        <v>113</v>
      </c>
      <c r="B96" s="141" t="s">
        <v>66</v>
      </c>
      <c r="C96" s="180" t="s">
        <v>67</v>
      </c>
      <c r="D96" s="150"/>
      <c r="E96" s="155"/>
      <c r="F96" s="158"/>
      <c r="G96" s="158">
        <f>SUMIF(AE97:AE102,"&lt;&gt;NOR",G97:G102)</f>
        <v>0</v>
      </c>
      <c r="H96" s="158"/>
      <c r="I96" s="158">
        <f>SUM(I97:I102)</f>
        <v>0</v>
      </c>
      <c r="J96" s="158"/>
      <c r="K96" s="158">
        <f>SUM(K97:K102)</f>
        <v>0</v>
      </c>
      <c r="L96" s="158"/>
      <c r="M96" s="158">
        <f>SUM(M97:M102)</f>
        <v>0</v>
      </c>
      <c r="N96" s="151"/>
      <c r="O96" s="151">
        <f>SUM(O97:O102)</f>
        <v>0.18411</v>
      </c>
      <c r="P96" s="151"/>
      <c r="Q96" s="151">
        <f>SUM(Q97:Q102)</f>
        <v>0</v>
      </c>
      <c r="R96" s="151"/>
      <c r="S96" s="151"/>
      <c r="T96" s="152"/>
      <c r="U96" s="151">
        <f>SUM(U97:U102)</f>
        <v>0.91</v>
      </c>
      <c r="AE96" t="s">
        <v>114</v>
      </c>
    </row>
    <row r="97" spans="1:60" ht="22.5" outlineLevel="1" x14ac:dyDescent="0.2">
      <c r="A97" s="140">
        <v>7</v>
      </c>
      <c r="B97" s="140" t="s">
        <v>209</v>
      </c>
      <c r="C97" s="178" t="s">
        <v>210</v>
      </c>
      <c r="D97" s="146" t="s">
        <v>124</v>
      </c>
      <c r="E97" s="153">
        <v>1.9379999999999999</v>
      </c>
      <c r="F97" s="156">
        <f>H97+J97</f>
        <v>0</v>
      </c>
      <c r="G97" s="157">
        <f>ROUND(E97*F97,2)</f>
        <v>0</v>
      </c>
      <c r="H97" s="157"/>
      <c r="I97" s="157">
        <f>ROUND(E97*H97,2)</f>
        <v>0</v>
      </c>
      <c r="J97" s="157"/>
      <c r="K97" s="157">
        <f>ROUND(E97*J97,2)</f>
        <v>0</v>
      </c>
      <c r="L97" s="157">
        <v>21</v>
      </c>
      <c r="M97" s="157">
        <f>G97*(1+L97/100)</f>
        <v>0</v>
      </c>
      <c r="N97" s="147">
        <v>9.5000000000000001E-2</v>
      </c>
      <c r="O97" s="147">
        <f>ROUND(E97*N97,5)</f>
        <v>0.18411</v>
      </c>
      <c r="P97" s="147">
        <v>0</v>
      </c>
      <c r="Q97" s="147">
        <f>ROUND(E97*P97,5)</f>
        <v>0</v>
      </c>
      <c r="R97" s="147"/>
      <c r="S97" s="147"/>
      <c r="T97" s="148">
        <v>0.47</v>
      </c>
      <c r="U97" s="147">
        <f>ROUND(E97*T97,2)</f>
        <v>0.91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118</v>
      </c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outlineLevel="1" x14ac:dyDescent="0.2">
      <c r="A98" s="140"/>
      <c r="B98" s="140"/>
      <c r="C98" s="179" t="s">
        <v>173</v>
      </c>
      <c r="D98" s="149"/>
      <c r="E98" s="154"/>
      <c r="F98" s="157"/>
      <c r="G98" s="157"/>
      <c r="H98" s="157"/>
      <c r="I98" s="157"/>
      <c r="J98" s="157"/>
      <c r="K98" s="157"/>
      <c r="L98" s="157"/>
      <c r="M98" s="157"/>
      <c r="N98" s="147"/>
      <c r="O98" s="147"/>
      <c r="P98" s="147"/>
      <c r="Q98" s="147"/>
      <c r="R98" s="147"/>
      <c r="S98" s="147"/>
      <c r="T98" s="148"/>
      <c r="U98" s="147"/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120</v>
      </c>
      <c r="AF98" s="139">
        <v>0</v>
      </c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outlineLevel="1" x14ac:dyDescent="0.2">
      <c r="A99" s="140"/>
      <c r="B99" s="140"/>
      <c r="C99" s="179" t="s">
        <v>211</v>
      </c>
      <c r="D99" s="149"/>
      <c r="E99" s="154">
        <v>0.47599999999999998</v>
      </c>
      <c r="F99" s="157"/>
      <c r="G99" s="157"/>
      <c r="H99" s="157"/>
      <c r="I99" s="157"/>
      <c r="J99" s="157"/>
      <c r="K99" s="157"/>
      <c r="L99" s="157"/>
      <c r="M99" s="157"/>
      <c r="N99" s="147"/>
      <c r="O99" s="147"/>
      <c r="P99" s="147"/>
      <c r="Q99" s="147"/>
      <c r="R99" s="147"/>
      <c r="S99" s="147"/>
      <c r="T99" s="148"/>
      <c r="U99" s="147"/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120</v>
      </c>
      <c r="AF99" s="139">
        <v>0</v>
      </c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outlineLevel="1" x14ac:dyDescent="0.2">
      <c r="A100" s="140"/>
      <c r="B100" s="140"/>
      <c r="C100" s="179" t="s">
        <v>212</v>
      </c>
      <c r="D100" s="149"/>
      <c r="E100" s="154">
        <v>0.47599999999999998</v>
      </c>
      <c r="F100" s="157"/>
      <c r="G100" s="157"/>
      <c r="H100" s="157"/>
      <c r="I100" s="157"/>
      <c r="J100" s="157"/>
      <c r="K100" s="157"/>
      <c r="L100" s="157"/>
      <c r="M100" s="157"/>
      <c r="N100" s="147"/>
      <c r="O100" s="147"/>
      <c r="P100" s="147"/>
      <c r="Q100" s="147"/>
      <c r="R100" s="147"/>
      <c r="S100" s="147"/>
      <c r="T100" s="148"/>
      <c r="U100" s="147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120</v>
      </c>
      <c r="AF100" s="139">
        <v>0</v>
      </c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outlineLevel="1" x14ac:dyDescent="0.2">
      <c r="A101" s="140"/>
      <c r="B101" s="140"/>
      <c r="C101" s="179" t="s">
        <v>213</v>
      </c>
      <c r="D101" s="149"/>
      <c r="E101" s="154">
        <v>0.51</v>
      </c>
      <c r="F101" s="157"/>
      <c r="G101" s="157"/>
      <c r="H101" s="157"/>
      <c r="I101" s="157"/>
      <c r="J101" s="157"/>
      <c r="K101" s="157"/>
      <c r="L101" s="157"/>
      <c r="M101" s="157"/>
      <c r="N101" s="147"/>
      <c r="O101" s="147"/>
      <c r="P101" s="147"/>
      <c r="Q101" s="147"/>
      <c r="R101" s="147"/>
      <c r="S101" s="147"/>
      <c r="T101" s="148"/>
      <c r="U101" s="147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120</v>
      </c>
      <c r="AF101" s="139">
        <v>0</v>
      </c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/>
      <c r="B102" s="140"/>
      <c r="C102" s="179" t="s">
        <v>214</v>
      </c>
      <c r="D102" s="149"/>
      <c r="E102" s="154">
        <v>0.47599999999999998</v>
      </c>
      <c r="F102" s="157"/>
      <c r="G102" s="157"/>
      <c r="H102" s="157"/>
      <c r="I102" s="157"/>
      <c r="J102" s="157"/>
      <c r="K102" s="157"/>
      <c r="L102" s="157"/>
      <c r="M102" s="157"/>
      <c r="N102" s="147"/>
      <c r="O102" s="147"/>
      <c r="P102" s="147"/>
      <c r="Q102" s="147"/>
      <c r="R102" s="147"/>
      <c r="S102" s="147"/>
      <c r="T102" s="148"/>
      <c r="U102" s="147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120</v>
      </c>
      <c r="AF102" s="139">
        <v>0</v>
      </c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x14ac:dyDescent="0.2">
      <c r="A103" s="141" t="s">
        <v>113</v>
      </c>
      <c r="B103" s="141" t="s">
        <v>68</v>
      </c>
      <c r="C103" s="180" t="s">
        <v>69</v>
      </c>
      <c r="D103" s="150"/>
      <c r="E103" s="155"/>
      <c r="F103" s="158"/>
      <c r="G103" s="158">
        <f>SUMIF(AE104:AE187,"&lt;&gt;NOR",G104:G187)</f>
        <v>0</v>
      </c>
      <c r="H103" s="158"/>
      <c r="I103" s="158">
        <f>SUM(I104:I187)</f>
        <v>0</v>
      </c>
      <c r="J103" s="158"/>
      <c r="K103" s="158">
        <f>SUM(K104:K187)</f>
        <v>0</v>
      </c>
      <c r="L103" s="158"/>
      <c r="M103" s="158">
        <f>SUM(M104:M187)</f>
        <v>0</v>
      </c>
      <c r="N103" s="151"/>
      <c r="O103" s="151">
        <f>SUM(O104:O187)</f>
        <v>1.9886800000000002</v>
      </c>
      <c r="P103" s="151"/>
      <c r="Q103" s="151">
        <f>SUM(Q104:Q187)</f>
        <v>0</v>
      </c>
      <c r="R103" s="151"/>
      <c r="S103" s="151"/>
      <c r="T103" s="152"/>
      <c r="U103" s="151">
        <f>SUM(U104:U187)</f>
        <v>75.36999999999999</v>
      </c>
      <c r="AE103" t="s">
        <v>114</v>
      </c>
    </row>
    <row r="104" spans="1:60" ht="22.5" outlineLevel="1" x14ac:dyDescent="0.2">
      <c r="A104" s="140">
        <v>8</v>
      </c>
      <c r="B104" s="140" t="s">
        <v>215</v>
      </c>
      <c r="C104" s="178" t="s">
        <v>216</v>
      </c>
      <c r="D104" s="146" t="s">
        <v>217</v>
      </c>
      <c r="E104" s="153">
        <v>7.4</v>
      </c>
      <c r="F104" s="156">
        <f>H104+J104</f>
        <v>0</v>
      </c>
      <c r="G104" s="157">
        <f>ROUND(E104*F104,2)</f>
        <v>0</v>
      </c>
      <c r="H104" s="157"/>
      <c r="I104" s="157">
        <f>ROUND(E104*H104,2)</f>
        <v>0</v>
      </c>
      <c r="J104" s="157"/>
      <c r="K104" s="157">
        <f>ROUND(E104*J104,2)</f>
        <v>0</v>
      </c>
      <c r="L104" s="157">
        <v>21</v>
      </c>
      <c r="M104" s="157">
        <f>G104*(1+L104/100)</f>
        <v>0</v>
      </c>
      <c r="N104" s="147">
        <v>4.8599999999999997E-3</v>
      </c>
      <c r="O104" s="147">
        <f>ROUND(E104*N104,5)</f>
        <v>3.5959999999999999E-2</v>
      </c>
      <c r="P104" s="147">
        <v>0</v>
      </c>
      <c r="Q104" s="147">
        <f>ROUND(E104*P104,5)</f>
        <v>0</v>
      </c>
      <c r="R104" s="147"/>
      <c r="S104" s="147"/>
      <c r="T104" s="148">
        <v>0.35599999999999998</v>
      </c>
      <c r="U104" s="147">
        <f>ROUND(E104*T104,2)</f>
        <v>2.63</v>
      </c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118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outlineLevel="1" x14ac:dyDescent="0.2">
      <c r="A105" s="140"/>
      <c r="B105" s="140"/>
      <c r="C105" s="179" t="s">
        <v>218</v>
      </c>
      <c r="D105" s="149"/>
      <c r="E105" s="154"/>
      <c r="F105" s="157"/>
      <c r="G105" s="157"/>
      <c r="H105" s="157"/>
      <c r="I105" s="157"/>
      <c r="J105" s="157"/>
      <c r="K105" s="157"/>
      <c r="L105" s="157"/>
      <c r="M105" s="157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120</v>
      </c>
      <c r="AF105" s="139">
        <v>0</v>
      </c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</row>
    <row r="106" spans="1:60" outlineLevel="1" x14ac:dyDescent="0.2">
      <c r="A106" s="140"/>
      <c r="B106" s="140"/>
      <c r="C106" s="179" t="s">
        <v>219</v>
      </c>
      <c r="D106" s="149"/>
      <c r="E106" s="154">
        <v>0.9</v>
      </c>
      <c r="F106" s="157"/>
      <c r="G106" s="157"/>
      <c r="H106" s="157"/>
      <c r="I106" s="157"/>
      <c r="J106" s="157"/>
      <c r="K106" s="157"/>
      <c r="L106" s="157"/>
      <c r="M106" s="157"/>
      <c r="N106" s="147"/>
      <c r="O106" s="147"/>
      <c r="P106" s="147"/>
      <c r="Q106" s="147"/>
      <c r="R106" s="147"/>
      <c r="S106" s="147"/>
      <c r="T106" s="148"/>
      <c r="U106" s="147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120</v>
      </c>
      <c r="AF106" s="139">
        <v>0</v>
      </c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outlineLevel="1" x14ac:dyDescent="0.2">
      <c r="A107" s="140"/>
      <c r="B107" s="140"/>
      <c r="C107" s="179" t="s">
        <v>220</v>
      </c>
      <c r="D107" s="149"/>
      <c r="E107" s="154">
        <v>0.9</v>
      </c>
      <c r="F107" s="157"/>
      <c r="G107" s="157"/>
      <c r="H107" s="157"/>
      <c r="I107" s="157"/>
      <c r="J107" s="157"/>
      <c r="K107" s="157"/>
      <c r="L107" s="157"/>
      <c r="M107" s="157"/>
      <c r="N107" s="147"/>
      <c r="O107" s="147"/>
      <c r="P107" s="147"/>
      <c r="Q107" s="147"/>
      <c r="R107" s="147"/>
      <c r="S107" s="147"/>
      <c r="T107" s="148"/>
      <c r="U107" s="147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120</v>
      </c>
      <c r="AF107" s="139">
        <v>0</v>
      </c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</row>
    <row r="108" spans="1:60" outlineLevel="1" x14ac:dyDescent="0.2">
      <c r="A108" s="140"/>
      <c r="B108" s="140"/>
      <c r="C108" s="179" t="s">
        <v>173</v>
      </c>
      <c r="D108" s="149"/>
      <c r="E108" s="154"/>
      <c r="F108" s="157"/>
      <c r="G108" s="157"/>
      <c r="H108" s="157"/>
      <c r="I108" s="157"/>
      <c r="J108" s="157"/>
      <c r="K108" s="157"/>
      <c r="L108" s="157"/>
      <c r="M108" s="157"/>
      <c r="N108" s="147"/>
      <c r="O108" s="147"/>
      <c r="P108" s="147"/>
      <c r="Q108" s="147"/>
      <c r="R108" s="147"/>
      <c r="S108" s="147"/>
      <c r="T108" s="148"/>
      <c r="U108" s="147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120</v>
      </c>
      <c r="AF108" s="139">
        <v>0</v>
      </c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</row>
    <row r="109" spans="1:60" outlineLevel="1" x14ac:dyDescent="0.2">
      <c r="A109" s="140"/>
      <c r="B109" s="140"/>
      <c r="C109" s="179" t="s">
        <v>221</v>
      </c>
      <c r="D109" s="149"/>
      <c r="E109" s="154">
        <v>1.2</v>
      </c>
      <c r="F109" s="157"/>
      <c r="G109" s="157"/>
      <c r="H109" s="157"/>
      <c r="I109" s="157"/>
      <c r="J109" s="157"/>
      <c r="K109" s="157"/>
      <c r="L109" s="157"/>
      <c r="M109" s="157"/>
      <c r="N109" s="147"/>
      <c r="O109" s="147"/>
      <c r="P109" s="147"/>
      <c r="Q109" s="147"/>
      <c r="R109" s="147"/>
      <c r="S109" s="147"/>
      <c r="T109" s="148"/>
      <c r="U109" s="147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120</v>
      </c>
      <c r="AF109" s="139">
        <v>0</v>
      </c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outlineLevel="1" x14ac:dyDescent="0.2">
      <c r="A110" s="140"/>
      <c r="B110" s="140"/>
      <c r="C110" s="179" t="s">
        <v>222</v>
      </c>
      <c r="D110" s="149"/>
      <c r="E110" s="154">
        <v>1.2</v>
      </c>
      <c r="F110" s="157"/>
      <c r="G110" s="157"/>
      <c r="H110" s="157"/>
      <c r="I110" s="157"/>
      <c r="J110" s="157"/>
      <c r="K110" s="157"/>
      <c r="L110" s="157"/>
      <c r="M110" s="157"/>
      <c r="N110" s="147"/>
      <c r="O110" s="147"/>
      <c r="P110" s="147"/>
      <c r="Q110" s="147"/>
      <c r="R110" s="147"/>
      <c r="S110" s="147"/>
      <c r="T110" s="148"/>
      <c r="U110" s="147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120</v>
      </c>
      <c r="AF110" s="139">
        <v>0</v>
      </c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</row>
    <row r="111" spans="1:60" outlineLevel="1" x14ac:dyDescent="0.2">
      <c r="A111" s="140"/>
      <c r="B111" s="140"/>
      <c r="C111" s="179" t="s">
        <v>223</v>
      </c>
      <c r="D111" s="149"/>
      <c r="E111" s="154">
        <v>1.6</v>
      </c>
      <c r="F111" s="157"/>
      <c r="G111" s="157"/>
      <c r="H111" s="157"/>
      <c r="I111" s="157"/>
      <c r="J111" s="157"/>
      <c r="K111" s="157"/>
      <c r="L111" s="157"/>
      <c r="M111" s="157"/>
      <c r="N111" s="147"/>
      <c r="O111" s="147"/>
      <c r="P111" s="147"/>
      <c r="Q111" s="147"/>
      <c r="R111" s="147"/>
      <c r="S111" s="147"/>
      <c r="T111" s="148"/>
      <c r="U111" s="147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120</v>
      </c>
      <c r="AF111" s="139">
        <v>0</v>
      </c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/>
      <c r="B112" s="140"/>
      <c r="C112" s="179" t="s">
        <v>224</v>
      </c>
      <c r="D112" s="149"/>
      <c r="E112" s="154">
        <v>1.6</v>
      </c>
      <c r="F112" s="157"/>
      <c r="G112" s="157"/>
      <c r="H112" s="157"/>
      <c r="I112" s="157"/>
      <c r="J112" s="157"/>
      <c r="K112" s="157"/>
      <c r="L112" s="157"/>
      <c r="M112" s="157"/>
      <c r="N112" s="147"/>
      <c r="O112" s="147"/>
      <c r="P112" s="147"/>
      <c r="Q112" s="147"/>
      <c r="R112" s="147"/>
      <c r="S112" s="147"/>
      <c r="T112" s="148"/>
      <c r="U112" s="147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120</v>
      </c>
      <c r="AF112" s="139">
        <v>0</v>
      </c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ht="22.5" outlineLevel="1" x14ac:dyDescent="0.2">
      <c r="A113" s="140">
        <v>9</v>
      </c>
      <c r="B113" s="140" t="s">
        <v>225</v>
      </c>
      <c r="C113" s="178" t="s">
        <v>226</v>
      </c>
      <c r="D113" s="146" t="s">
        <v>217</v>
      </c>
      <c r="E113" s="153">
        <v>2.5</v>
      </c>
      <c r="F113" s="156">
        <f>H113+J113</f>
        <v>0</v>
      </c>
      <c r="G113" s="157">
        <f>ROUND(E113*F113,2)</f>
        <v>0</v>
      </c>
      <c r="H113" s="157"/>
      <c r="I113" s="157">
        <f>ROUND(E113*H113,2)</f>
        <v>0</v>
      </c>
      <c r="J113" s="157"/>
      <c r="K113" s="157">
        <f>ROUND(E113*J113,2)</f>
        <v>0</v>
      </c>
      <c r="L113" s="157">
        <v>21</v>
      </c>
      <c r="M113" s="157">
        <f>G113*(1+L113/100)</f>
        <v>0</v>
      </c>
      <c r="N113" s="147">
        <v>5.5100000000000001E-3</v>
      </c>
      <c r="O113" s="147">
        <f>ROUND(E113*N113,5)</f>
        <v>1.3780000000000001E-2</v>
      </c>
      <c r="P113" s="147">
        <v>0</v>
      </c>
      <c r="Q113" s="147">
        <f>ROUND(E113*P113,5)</f>
        <v>0</v>
      </c>
      <c r="R113" s="147"/>
      <c r="S113" s="147"/>
      <c r="T113" s="148">
        <v>0.42499999999999999</v>
      </c>
      <c r="U113" s="147">
        <f>ROUND(E113*T113,2)</f>
        <v>1.06</v>
      </c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118</v>
      </c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</row>
    <row r="114" spans="1:60" outlineLevel="1" x14ac:dyDescent="0.2">
      <c r="A114" s="140"/>
      <c r="B114" s="140"/>
      <c r="C114" s="179" t="s">
        <v>173</v>
      </c>
      <c r="D114" s="149"/>
      <c r="E114" s="154"/>
      <c r="F114" s="157"/>
      <c r="G114" s="157"/>
      <c r="H114" s="157"/>
      <c r="I114" s="157"/>
      <c r="J114" s="157"/>
      <c r="K114" s="157"/>
      <c r="L114" s="157"/>
      <c r="M114" s="157"/>
      <c r="N114" s="147"/>
      <c r="O114" s="147"/>
      <c r="P114" s="147"/>
      <c r="Q114" s="147"/>
      <c r="R114" s="147"/>
      <c r="S114" s="147"/>
      <c r="T114" s="148"/>
      <c r="U114" s="147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120</v>
      </c>
      <c r="AF114" s="139">
        <v>0</v>
      </c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</row>
    <row r="115" spans="1:60" outlineLevel="1" x14ac:dyDescent="0.2">
      <c r="A115" s="140"/>
      <c r="B115" s="140"/>
      <c r="C115" s="179" t="s">
        <v>227</v>
      </c>
      <c r="D115" s="149"/>
      <c r="E115" s="154">
        <v>1.2</v>
      </c>
      <c r="F115" s="157"/>
      <c r="G115" s="157"/>
      <c r="H115" s="157"/>
      <c r="I115" s="157"/>
      <c r="J115" s="157"/>
      <c r="K115" s="157"/>
      <c r="L115" s="157"/>
      <c r="M115" s="157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120</v>
      </c>
      <c r="AF115" s="139">
        <v>0</v>
      </c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outlineLevel="1" x14ac:dyDescent="0.2">
      <c r="A116" s="140"/>
      <c r="B116" s="140"/>
      <c r="C116" s="179" t="s">
        <v>228</v>
      </c>
      <c r="D116" s="149"/>
      <c r="E116" s="154">
        <v>1.3</v>
      </c>
      <c r="F116" s="157"/>
      <c r="G116" s="157"/>
      <c r="H116" s="157"/>
      <c r="I116" s="157"/>
      <c r="J116" s="157"/>
      <c r="K116" s="157"/>
      <c r="L116" s="157"/>
      <c r="M116" s="157"/>
      <c r="N116" s="147"/>
      <c r="O116" s="147"/>
      <c r="P116" s="147"/>
      <c r="Q116" s="147"/>
      <c r="R116" s="147"/>
      <c r="S116" s="147"/>
      <c r="T116" s="148"/>
      <c r="U116" s="147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120</v>
      </c>
      <c r="AF116" s="139">
        <v>0</v>
      </c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</row>
    <row r="117" spans="1:60" ht="22.5" outlineLevel="1" x14ac:dyDescent="0.2">
      <c r="A117" s="140">
        <v>10</v>
      </c>
      <c r="B117" s="140" t="s">
        <v>229</v>
      </c>
      <c r="C117" s="178" t="s">
        <v>230</v>
      </c>
      <c r="D117" s="146" t="s">
        <v>217</v>
      </c>
      <c r="E117" s="153">
        <v>12.4</v>
      </c>
      <c r="F117" s="156">
        <f>H117+J117</f>
        <v>0</v>
      </c>
      <c r="G117" s="157">
        <f>ROUND(E117*F117,2)</f>
        <v>0</v>
      </c>
      <c r="H117" s="157"/>
      <c r="I117" s="157">
        <f>ROUND(E117*H117,2)</f>
        <v>0</v>
      </c>
      <c r="J117" s="157"/>
      <c r="K117" s="157">
        <f>ROUND(E117*J117,2)</f>
        <v>0</v>
      </c>
      <c r="L117" s="157">
        <v>21</v>
      </c>
      <c r="M117" s="157">
        <f>G117*(1+L117/100)</f>
        <v>0</v>
      </c>
      <c r="N117" s="147">
        <v>6.1599999999999997E-3</v>
      </c>
      <c r="O117" s="147">
        <f>ROUND(E117*N117,5)</f>
        <v>7.6380000000000003E-2</v>
      </c>
      <c r="P117" s="147">
        <v>0</v>
      </c>
      <c r="Q117" s="147">
        <f>ROUND(E117*P117,5)</f>
        <v>0</v>
      </c>
      <c r="R117" s="147"/>
      <c r="S117" s="147"/>
      <c r="T117" s="148">
        <v>0.42499999999999999</v>
      </c>
      <c r="U117" s="147">
        <f>ROUND(E117*T117,2)</f>
        <v>5.27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118</v>
      </c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outlineLevel="1" x14ac:dyDescent="0.2">
      <c r="A118" s="140"/>
      <c r="B118" s="140"/>
      <c r="C118" s="179" t="s">
        <v>125</v>
      </c>
      <c r="D118" s="149"/>
      <c r="E118" s="154"/>
      <c r="F118" s="157"/>
      <c r="G118" s="157"/>
      <c r="H118" s="157"/>
      <c r="I118" s="157"/>
      <c r="J118" s="157"/>
      <c r="K118" s="157"/>
      <c r="L118" s="157"/>
      <c r="M118" s="157"/>
      <c r="N118" s="147"/>
      <c r="O118" s="147"/>
      <c r="P118" s="147"/>
      <c r="Q118" s="147"/>
      <c r="R118" s="147"/>
      <c r="S118" s="147"/>
      <c r="T118" s="148"/>
      <c r="U118" s="147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120</v>
      </c>
      <c r="AF118" s="139">
        <v>0</v>
      </c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outlineLevel="1" x14ac:dyDescent="0.2">
      <c r="A119" s="140"/>
      <c r="B119" s="140"/>
      <c r="C119" s="179" t="s">
        <v>231</v>
      </c>
      <c r="D119" s="149"/>
      <c r="E119" s="154">
        <v>1.2</v>
      </c>
      <c r="F119" s="157"/>
      <c r="G119" s="157"/>
      <c r="H119" s="157"/>
      <c r="I119" s="157"/>
      <c r="J119" s="157"/>
      <c r="K119" s="157"/>
      <c r="L119" s="157"/>
      <c r="M119" s="157"/>
      <c r="N119" s="147"/>
      <c r="O119" s="147"/>
      <c r="P119" s="147"/>
      <c r="Q119" s="147"/>
      <c r="R119" s="147"/>
      <c r="S119" s="147"/>
      <c r="T119" s="148"/>
      <c r="U119" s="147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120</v>
      </c>
      <c r="AF119" s="139">
        <v>0</v>
      </c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outlineLevel="1" x14ac:dyDescent="0.2">
      <c r="A120" s="140"/>
      <c r="B120" s="140"/>
      <c r="C120" s="179" t="s">
        <v>232</v>
      </c>
      <c r="D120" s="149"/>
      <c r="E120" s="154">
        <v>1.2</v>
      </c>
      <c r="F120" s="157"/>
      <c r="G120" s="157"/>
      <c r="H120" s="157"/>
      <c r="I120" s="157"/>
      <c r="J120" s="157"/>
      <c r="K120" s="157"/>
      <c r="L120" s="157"/>
      <c r="M120" s="157"/>
      <c r="N120" s="147"/>
      <c r="O120" s="147"/>
      <c r="P120" s="147"/>
      <c r="Q120" s="147"/>
      <c r="R120" s="147"/>
      <c r="S120" s="147"/>
      <c r="T120" s="148"/>
      <c r="U120" s="147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120</v>
      </c>
      <c r="AF120" s="139">
        <v>0</v>
      </c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outlineLevel="1" x14ac:dyDescent="0.2">
      <c r="A121" s="140"/>
      <c r="B121" s="140"/>
      <c r="C121" s="179" t="s">
        <v>233</v>
      </c>
      <c r="D121" s="149"/>
      <c r="E121" s="154">
        <v>1.2</v>
      </c>
      <c r="F121" s="157"/>
      <c r="G121" s="157"/>
      <c r="H121" s="157"/>
      <c r="I121" s="157"/>
      <c r="J121" s="157"/>
      <c r="K121" s="157"/>
      <c r="L121" s="157"/>
      <c r="M121" s="157"/>
      <c r="N121" s="147"/>
      <c r="O121" s="147"/>
      <c r="P121" s="147"/>
      <c r="Q121" s="147"/>
      <c r="R121" s="147"/>
      <c r="S121" s="147"/>
      <c r="T121" s="148"/>
      <c r="U121" s="147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120</v>
      </c>
      <c r="AF121" s="139">
        <v>0</v>
      </c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outlineLevel="1" x14ac:dyDescent="0.2">
      <c r="A122" s="140"/>
      <c r="B122" s="140"/>
      <c r="C122" s="179" t="s">
        <v>234</v>
      </c>
      <c r="D122" s="149"/>
      <c r="E122" s="154">
        <v>1.2</v>
      </c>
      <c r="F122" s="157"/>
      <c r="G122" s="157"/>
      <c r="H122" s="157"/>
      <c r="I122" s="157"/>
      <c r="J122" s="157"/>
      <c r="K122" s="157"/>
      <c r="L122" s="157"/>
      <c r="M122" s="157"/>
      <c r="N122" s="147"/>
      <c r="O122" s="147"/>
      <c r="P122" s="147"/>
      <c r="Q122" s="147"/>
      <c r="R122" s="147"/>
      <c r="S122" s="147"/>
      <c r="T122" s="148"/>
      <c r="U122" s="147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120</v>
      </c>
      <c r="AF122" s="139">
        <v>0</v>
      </c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/>
      <c r="B123" s="140"/>
      <c r="C123" s="179" t="s">
        <v>235</v>
      </c>
      <c r="D123" s="149"/>
      <c r="E123" s="154">
        <v>1.2</v>
      </c>
      <c r="F123" s="157"/>
      <c r="G123" s="157"/>
      <c r="H123" s="157"/>
      <c r="I123" s="157"/>
      <c r="J123" s="157"/>
      <c r="K123" s="157"/>
      <c r="L123" s="157"/>
      <c r="M123" s="157"/>
      <c r="N123" s="147"/>
      <c r="O123" s="147"/>
      <c r="P123" s="147"/>
      <c r="Q123" s="147"/>
      <c r="R123" s="147"/>
      <c r="S123" s="147"/>
      <c r="T123" s="148"/>
      <c r="U123" s="147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120</v>
      </c>
      <c r="AF123" s="139">
        <v>0</v>
      </c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outlineLevel="1" x14ac:dyDescent="0.2">
      <c r="A124" s="140"/>
      <c r="B124" s="140"/>
      <c r="C124" s="179" t="s">
        <v>236</v>
      </c>
      <c r="D124" s="149"/>
      <c r="E124" s="154">
        <v>1.2</v>
      </c>
      <c r="F124" s="157"/>
      <c r="G124" s="157"/>
      <c r="H124" s="157"/>
      <c r="I124" s="157"/>
      <c r="J124" s="157"/>
      <c r="K124" s="157"/>
      <c r="L124" s="157"/>
      <c r="M124" s="157"/>
      <c r="N124" s="147"/>
      <c r="O124" s="147"/>
      <c r="P124" s="147"/>
      <c r="Q124" s="147"/>
      <c r="R124" s="147"/>
      <c r="S124" s="147"/>
      <c r="T124" s="148"/>
      <c r="U124" s="147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120</v>
      </c>
      <c r="AF124" s="139">
        <v>0</v>
      </c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outlineLevel="1" x14ac:dyDescent="0.2">
      <c r="A125" s="140"/>
      <c r="B125" s="140"/>
      <c r="C125" s="179" t="s">
        <v>237</v>
      </c>
      <c r="D125" s="149"/>
      <c r="E125" s="154">
        <v>0.9</v>
      </c>
      <c r="F125" s="157"/>
      <c r="G125" s="157"/>
      <c r="H125" s="157"/>
      <c r="I125" s="157"/>
      <c r="J125" s="157"/>
      <c r="K125" s="157"/>
      <c r="L125" s="157"/>
      <c r="M125" s="157"/>
      <c r="N125" s="147"/>
      <c r="O125" s="147"/>
      <c r="P125" s="147"/>
      <c r="Q125" s="147"/>
      <c r="R125" s="147"/>
      <c r="S125" s="147"/>
      <c r="T125" s="148"/>
      <c r="U125" s="147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120</v>
      </c>
      <c r="AF125" s="139">
        <v>0</v>
      </c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/>
      <c r="B126" s="140"/>
      <c r="C126" s="179" t="s">
        <v>238</v>
      </c>
      <c r="D126" s="149"/>
      <c r="E126" s="154">
        <v>0.9</v>
      </c>
      <c r="F126" s="157"/>
      <c r="G126" s="157"/>
      <c r="H126" s="157"/>
      <c r="I126" s="157"/>
      <c r="J126" s="157"/>
      <c r="K126" s="157"/>
      <c r="L126" s="157"/>
      <c r="M126" s="157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120</v>
      </c>
      <c r="AF126" s="139">
        <v>0</v>
      </c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outlineLevel="1" x14ac:dyDescent="0.2">
      <c r="A127" s="140"/>
      <c r="B127" s="140"/>
      <c r="C127" s="179" t="s">
        <v>239</v>
      </c>
      <c r="D127" s="149"/>
      <c r="E127" s="154">
        <v>0.9</v>
      </c>
      <c r="F127" s="157"/>
      <c r="G127" s="157"/>
      <c r="H127" s="157"/>
      <c r="I127" s="157"/>
      <c r="J127" s="157"/>
      <c r="K127" s="157"/>
      <c r="L127" s="157"/>
      <c r="M127" s="157"/>
      <c r="N127" s="147"/>
      <c r="O127" s="147"/>
      <c r="P127" s="147"/>
      <c r="Q127" s="147"/>
      <c r="R127" s="147"/>
      <c r="S127" s="147"/>
      <c r="T127" s="148"/>
      <c r="U127" s="147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120</v>
      </c>
      <c r="AF127" s="139">
        <v>0</v>
      </c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outlineLevel="1" x14ac:dyDescent="0.2">
      <c r="A128" s="140"/>
      <c r="B128" s="140"/>
      <c r="C128" s="179" t="s">
        <v>240</v>
      </c>
      <c r="D128" s="149"/>
      <c r="E128" s="154">
        <v>0.9</v>
      </c>
      <c r="F128" s="157"/>
      <c r="G128" s="157"/>
      <c r="H128" s="157"/>
      <c r="I128" s="157"/>
      <c r="J128" s="157"/>
      <c r="K128" s="157"/>
      <c r="L128" s="157"/>
      <c r="M128" s="157"/>
      <c r="N128" s="147"/>
      <c r="O128" s="147"/>
      <c r="P128" s="147"/>
      <c r="Q128" s="147"/>
      <c r="R128" s="147"/>
      <c r="S128" s="147"/>
      <c r="T128" s="148"/>
      <c r="U128" s="147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120</v>
      </c>
      <c r="AF128" s="139">
        <v>0</v>
      </c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outlineLevel="1" x14ac:dyDescent="0.2">
      <c r="A129" s="140"/>
      <c r="B129" s="140"/>
      <c r="C129" s="179" t="s">
        <v>173</v>
      </c>
      <c r="D129" s="149"/>
      <c r="E129" s="154"/>
      <c r="F129" s="157"/>
      <c r="G129" s="157"/>
      <c r="H129" s="157"/>
      <c r="I129" s="157"/>
      <c r="J129" s="157"/>
      <c r="K129" s="157"/>
      <c r="L129" s="157"/>
      <c r="M129" s="157"/>
      <c r="N129" s="147"/>
      <c r="O129" s="147"/>
      <c r="P129" s="147"/>
      <c r="Q129" s="147"/>
      <c r="R129" s="147"/>
      <c r="S129" s="147"/>
      <c r="T129" s="148"/>
      <c r="U129" s="147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 t="s">
        <v>120</v>
      </c>
      <c r="AF129" s="139">
        <v>0</v>
      </c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</row>
    <row r="130" spans="1:60" outlineLevel="1" x14ac:dyDescent="0.2">
      <c r="A130" s="140"/>
      <c r="B130" s="140"/>
      <c r="C130" s="179" t="s">
        <v>241</v>
      </c>
      <c r="D130" s="149"/>
      <c r="E130" s="154">
        <v>1.6</v>
      </c>
      <c r="F130" s="157"/>
      <c r="G130" s="157"/>
      <c r="H130" s="157"/>
      <c r="I130" s="157"/>
      <c r="J130" s="157"/>
      <c r="K130" s="157"/>
      <c r="L130" s="157"/>
      <c r="M130" s="157"/>
      <c r="N130" s="147"/>
      <c r="O130" s="147"/>
      <c r="P130" s="147"/>
      <c r="Q130" s="147"/>
      <c r="R130" s="147"/>
      <c r="S130" s="147"/>
      <c r="T130" s="148"/>
      <c r="U130" s="147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120</v>
      </c>
      <c r="AF130" s="139">
        <v>0</v>
      </c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ht="22.5" outlineLevel="1" x14ac:dyDescent="0.2">
      <c r="A131" s="140">
        <v>11</v>
      </c>
      <c r="B131" s="140" t="s">
        <v>242</v>
      </c>
      <c r="C131" s="178" t="s">
        <v>243</v>
      </c>
      <c r="D131" s="146" t="s">
        <v>217</v>
      </c>
      <c r="E131" s="153">
        <v>3</v>
      </c>
      <c r="F131" s="156">
        <f>H131+J131</f>
        <v>0</v>
      </c>
      <c r="G131" s="157">
        <f>ROUND(E131*F131,2)</f>
        <v>0</v>
      </c>
      <c r="H131" s="157"/>
      <c r="I131" s="157">
        <f>ROUND(E131*H131,2)</f>
        <v>0</v>
      </c>
      <c r="J131" s="157"/>
      <c r="K131" s="157">
        <f>ROUND(E131*J131,2)</f>
        <v>0</v>
      </c>
      <c r="L131" s="157">
        <v>21</v>
      </c>
      <c r="M131" s="157">
        <f>G131*(1+L131/100)</f>
        <v>0</v>
      </c>
      <c r="N131" s="147">
        <v>7.4599999999999996E-3</v>
      </c>
      <c r="O131" s="147">
        <f>ROUND(E131*N131,5)</f>
        <v>2.2380000000000001E-2</v>
      </c>
      <c r="P131" s="147">
        <v>0</v>
      </c>
      <c r="Q131" s="147">
        <f>ROUND(E131*P131,5)</f>
        <v>0</v>
      </c>
      <c r="R131" s="147"/>
      <c r="S131" s="147"/>
      <c r="T131" s="148">
        <v>0.42499999999999999</v>
      </c>
      <c r="U131" s="147">
        <f>ROUND(E131*T131,2)</f>
        <v>1.28</v>
      </c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 t="s">
        <v>118</v>
      </c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0" outlineLevel="1" x14ac:dyDescent="0.2">
      <c r="A132" s="140"/>
      <c r="B132" s="140"/>
      <c r="C132" s="179" t="s">
        <v>125</v>
      </c>
      <c r="D132" s="149"/>
      <c r="E132" s="154"/>
      <c r="F132" s="157"/>
      <c r="G132" s="157"/>
      <c r="H132" s="157"/>
      <c r="I132" s="157"/>
      <c r="J132" s="157"/>
      <c r="K132" s="157"/>
      <c r="L132" s="157"/>
      <c r="M132" s="157"/>
      <c r="N132" s="147"/>
      <c r="O132" s="147"/>
      <c r="P132" s="147"/>
      <c r="Q132" s="147"/>
      <c r="R132" s="147"/>
      <c r="S132" s="147"/>
      <c r="T132" s="148"/>
      <c r="U132" s="147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120</v>
      </c>
      <c r="AF132" s="139">
        <v>0</v>
      </c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outlineLevel="1" x14ac:dyDescent="0.2">
      <c r="A133" s="140"/>
      <c r="B133" s="140"/>
      <c r="C133" s="179" t="s">
        <v>244</v>
      </c>
      <c r="D133" s="149"/>
      <c r="E133" s="154">
        <v>1</v>
      </c>
      <c r="F133" s="157"/>
      <c r="G133" s="157"/>
      <c r="H133" s="157"/>
      <c r="I133" s="157"/>
      <c r="J133" s="157"/>
      <c r="K133" s="157"/>
      <c r="L133" s="157"/>
      <c r="M133" s="157"/>
      <c r="N133" s="147"/>
      <c r="O133" s="147"/>
      <c r="P133" s="147"/>
      <c r="Q133" s="147"/>
      <c r="R133" s="147"/>
      <c r="S133" s="147"/>
      <c r="T133" s="148"/>
      <c r="U133" s="147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120</v>
      </c>
      <c r="AF133" s="139">
        <v>0</v>
      </c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outlineLevel="1" x14ac:dyDescent="0.2">
      <c r="A134" s="140"/>
      <c r="B134" s="140"/>
      <c r="C134" s="179" t="s">
        <v>245</v>
      </c>
      <c r="D134" s="149"/>
      <c r="E134" s="154">
        <v>1</v>
      </c>
      <c r="F134" s="157"/>
      <c r="G134" s="157"/>
      <c r="H134" s="157"/>
      <c r="I134" s="157"/>
      <c r="J134" s="157"/>
      <c r="K134" s="157"/>
      <c r="L134" s="157"/>
      <c r="M134" s="157"/>
      <c r="N134" s="147"/>
      <c r="O134" s="147"/>
      <c r="P134" s="147"/>
      <c r="Q134" s="147"/>
      <c r="R134" s="147"/>
      <c r="S134" s="147"/>
      <c r="T134" s="148"/>
      <c r="U134" s="147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 t="s">
        <v>120</v>
      </c>
      <c r="AF134" s="139">
        <v>0</v>
      </c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</row>
    <row r="135" spans="1:60" outlineLevel="1" x14ac:dyDescent="0.2">
      <c r="A135" s="140"/>
      <c r="B135" s="140"/>
      <c r="C135" s="179" t="s">
        <v>246</v>
      </c>
      <c r="D135" s="149"/>
      <c r="E135" s="154">
        <v>1</v>
      </c>
      <c r="F135" s="157"/>
      <c r="G135" s="157"/>
      <c r="H135" s="157"/>
      <c r="I135" s="157"/>
      <c r="J135" s="157"/>
      <c r="K135" s="157"/>
      <c r="L135" s="157"/>
      <c r="M135" s="157"/>
      <c r="N135" s="147"/>
      <c r="O135" s="147"/>
      <c r="P135" s="147"/>
      <c r="Q135" s="147"/>
      <c r="R135" s="147"/>
      <c r="S135" s="147"/>
      <c r="T135" s="148"/>
      <c r="U135" s="147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 t="s">
        <v>120</v>
      </c>
      <c r="AF135" s="139">
        <v>0</v>
      </c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</row>
    <row r="136" spans="1:60" ht="22.5" outlineLevel="1" x14ac:dyDescent="0.2">
      <c r="A136" s="140">
        <v>12</v>
      </c>
      <c r="B136" s="140" t="s">
        <v>247</v>
      </c>
      <c r="C136" s="178" t="s">
        <v>248</v>
      </c>
      <c r="D136" s="146" t="s">
        <v>217</v>
      </c>
      <c r="E136" s="153">
        <v>12.700000000000003</v>
      </c>
      <c r="F136" s="156">
        <f>H136+J136</f>
        <v>0</v>
      </c>
      <c r="G136" s="157">
        <f>ROUND(E136*F136,2)</f>
        <v>0</v>
      </c>
      <c r="H136" s="157"/>
      <c r="I136" s="157">
        <f>ROUND(E136*H136,2)</f>
        <v>0</v>
      </c>
      <c r="J136" s="157"/>
      <c r="K136" s="157">
        <f>ROUND(E136*J136,2)</f>
        <v>0</v>
      </c>
      <c r="L136" s="157">
        <v>21</v>
      </c>
      <c r="M136" s="157">
        <f>G136*(1+L136/100)</f>
        <v>0</v>
      </c>
      <c r="N136" s="147">
        <v>1.0120000000000001E-2</v>
      </c>
      <c r="O136" s="147">
        <f>ROUND(E136*N136,5)</f>
        <v>0.12852</v>
      </c>
      <c r="P136" s="147">
        <v>0</v>
      </c>
      <c r="Q136" s="147">
        <f>ROUND(E136*P136,5)</f>
        <v>0</v>
      </c>
      <c r="R136" s="147"/>
      <c r="S136" s="147"/>
      <c r="T136" s="148">
        <v>0.35499999999999998</v>
      </c>
      <c r="U136" s="147">
        <f>ROUND(E136*T136,2)</f>
        <v>4.51</v>
      </c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118</v>
      </c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</row>
    <row r="137" spans="1:60" outlineLevel="1" x14ac:dyDescent="0.2">
      <c r="A137" s="140"/>
      <c r="B137" s="140"/>
      <c r="C137" s="179" t="s">
        <v>125</v>
      </c>
      <c r="D137" s="149"/>
      <c r="E137" s="154"/>
      <c r="F137" s="157"/>
      <c r="G137" s="157"/>
      <c r="H137" s="157"/>
      <c r="I137" s="157"/>
      <c r="J137" s="157"/>
      <c r="K137" s="157"/>
      <c r="L137" s="157"/>
      <c r="M137" s="157"/>
      <c r="N137" s="147"/>
      <c r="O137" s="147"/>
      <c r="P137" s="147"/>
      <c r="Q137" s="147"/>
      <c r="R137" s="147"/>
      <c r="S137" s="147"/>
      <c r="T137" s="148"/>
      <c r="U137" s="147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120</v>
      </c>
      <c r="AF137" s="139">
        <v>0</v>
      </c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outlineLevel="1" x14ac:dyDescent="0.2">
      <c r="A138" s="140"/>
      <c r="B138" s="140"/>
      <c r="C138" s="179" t="s">
        <v>249</v>
      </c>
      <c r="D138" s="149"/>
      <c r="E138" s="154">
        <v>2</v>
      </c>
      <c r="F138" s="157"/>
      <c r="G138" s="157"/>
      <c r="H138" s="157"/>
      <c r="I138" s="157"/>
      <c r="J138" s="157"/>
      <c r="K138" s="157"/>
      <c r="L138" s="157"/>
      <c r="M138" s="157"/>
      <c r="N138" s="147"/>
      <c r="O138" s="147"/>
      <c r="P138" s="147"/>
      <c r="Q138" s="147"/>
      <c r="R138" s="147"/>
      <c r="S138" s="147"/>
      <c r="T138" s="148"/>
      <c r="U138" s="147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 t="s">
        <v>120</v>
      </c>
      <c r="AF138" s="139">
        <v>0</v>
      </c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</row>
    <row r="139" spans="1:60" outlineLevel="1" x14ac:dyDescent="0.2">
      <c r="A139" s="140"/>
      <c r="B139" s="140"/>
      <c r="C139" s="179" t="s">
        <v>250</v>
      </c>
      <c r="D139" s="149"/>
      <c r="E139" s="154">
        <v>1.2</v>
      </c>
      <c r="F139" s="157"/>
      <c r="G139" s="157"/>
      <c r="H139" s="157"/>
      <c r="I139" s="157"/>
      <c r="J139" s="157"/>
      <c r="K139" s="157"/>
      <c r="L139" s="157"/>
      <c r="M139" s="157"/>
      <c r="N139" s="147"/>
      <c r="O139" s="147"/>
      <c r="P139" s="147"/>
      <c r="Q139" s="147"/>
      <c r="R139" s="147"/>
      <c r="S139" s="147"/>
      <c r="T139" s="148"/>
      <c r="U139" s="147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 t="s">
        <v>120</v>
      </c>
      <c r="AF139" s="139">
        <v>0</v>
      </c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</row>
    <row r="140" spans="1:60" outlineLevel="1" x14ac:dyDescent="0.2">
      <c r="A140" s="140"/>
      <c r="B140" s="140"/>
      <c r="C140" s="179" t="s">
        <v>233</v>
      </c>
      <c r="D140" s="149"/>
      <c r="E140" s="154">
        <v>1.2</v>
      </c>
      <c r="F140" s="157"/>
      <c r="G140" s="157"/>
      <c r="H140" s="157"/>
      <c r="I140" s="157"/>
      <c r="J140" s="157"/>
      <c r="K140" s="157"/>
      <c r="L140" s="157"/>
      <c r="M140" s="157"/>
      <c r="N140" s="147"/>
      <c r="O140" s="147"/>
      <c r="P140" s="147"/>
      <c r="Q140" s="147"/>
      <c r="R140" s="147"/>
      <c r="S140" s="147"/>
      <c r="T140" s="148"/>
      <c r="U140" s="147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120</v>
      </c>
      <c r="AF140" s="139">
        <v>0</v>
      </c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outlineLevel="1" x14ac:dyDescent="0.2">
      <c r="A141" s="140"/>
      <c r="B141" s="140"/>
      <c r="C141" s="179" t="s">
        <v>251</v>
      </c>
      <c r="D141" s="149"/>
      <c r="E141" s="154">
        <v>2</v>
      </c>
      <c r="F141" s="157"/>
      <c r="G141" s="157"/>
      <c r="H141" s="157"/>
      <c r="I141" s="157"/>
      <c r="J141" s="157"/>
      <c r="K141" s="157"/>
      <c r="L141" s="157"/>
      <c r="M141" s="157"/>
      <c r="N141" s="147"/>
      <c r="O141" s="147"/>
      <c r="P141" s="147"/>
      <c r="Q141" s="147"/>
      <c r="R141" s="147"/>
      <c r="S141" s="147"/>
      <c r="T141" s="148"/>
      <c r="U141" s="147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120</v>
      </c>
      <c r="AF141" s="139">
        <v>0</v>
      </c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</row>
    <row r="142" spans="1:60" outlineLevel="1" x14ac:dyDescent="0.2">
      <c r="A142" s="140"/>
      <c r="B142" s="140"/>
      <c r="C142" s="179" t="s">
        <v>173</v>
      </c>
      <c r="D142" s="149"/>
      <c r="E142" s="154"/>
      <c r="F142" s="157"/>
      <c r="G142" s="157"/>
      <c r="H142" s="157"/>
      <c r="I142" s="157"/>
      <c r="J142" s="157"/>
      <c r="K142" s="157"/>
      <c r="L142" s="157"/>
      <c r="M142" s="157"/>
      <c r="N142" s="147"/>
      <c r="O142" s="147"/>
      <c r="P142" s="147"/>
      <c r="Q142" s="147"/>
      <c r="R142" s="147"/>
      <c r="S142" s="147"/>
      <c r="T142" s="148"/>
      <c r="U142" s="147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 t="s">
        <v>120</v>
      </c>
      <c r="AF142" s="139">
        <v>0</v>
      </c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</row>
    <row r="143" spans="1:60" outlineLevel="1" x14ac:dyDescent="0.2">
      <c r="A143" s="140"/>
      <c r="B143" s="140"/>
      <c r="C143" s="179" t="s">
        <v>252</v>
      </c>
      <c r="D143" s="149"/>
      <c r="E143" s="154">
        <v>1.2</v>
      </c>
      <c r="F143" s="157"/>
      <c r="G143" s="157"/>
      <c r="H143" s="157"/>
      <c r="I143" s="157"/>
      <c r="J143" s="157"/>
      <c r="K143" s="157"/>
      <c r="L143" s="157"/>
      <c r="M143" s="157"/>
      <c r="N143" s="147"/>
      <c r="O143" s="147"/>
      <c r="P143" s="147"/>
      <c r="Q143" s="147"/>
      <c r="R143" s="147"/>
      <c r="S143" s="147"/>
      <c r="T143" s="148"/>
      <c r="U143" s="147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 t="s">
        <v>120</v>
      </c>
      <c r="AF143" s="139">
        <v>0</v>
      </c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</row>
    <row r="144" spans="1:60" outlineLevel="1" x14ac:dyDescent="0.2">
      <c r="A144" s="140"/>
      <c r="B144" s="140"/>
      <c r="C144" s="179" t="s">
        <v>253</v>
      </c>
      <c r="D144" s="149"/>
      <c r="E144" s="154">
        <v>1.2</v>
      </c>
      <c r="F144" s="157"/>
      <c r="G144" s="157"/>
      <c r="H144" s="157"/>
      <c r="I144" s="157"/>
      <c r="J144" s="157"/>
      <c r="K144" s="157"/>
      <c r="L144" s="157"/>
      <c r="M144" s="157"/>
      <c r="N144" s="147"/>
      <c r="O144" s="147"/>
      <c r="P144" s="147"/>
      <c r="Q144" s="147"/>
      <c r="R144" s="147"/>
      <c r="S144" s="147"/>
      <c r="T144" s="148"/>
      <c r="U144" s="147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120</v>
      </c>
      <c r="AF144" s="139">
        <v>0</v>
      </c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outlineLevel="1" x14ac:dyDescent="0.2">
      <c r="A145" s="140"/>
      <c r="B145" s="140"/>
      <c r="C145" s="179" t="s">
        <v>254</v>
      </c>
      <c r="D145" s="149"/>
      <c r="E145" s="154">
        <v>1.3</v>
      </c>
      <c r="F145" s="157"/>
      <c r="G145" s="157"/>
      <c r="H145" s="157"/>
      <c r="I145" s="157"/>
      <c r="J145" s="157"/>
      <c r="K145" s="157"/>
      <c r="L145" s="157"/>
      <c r="M145" s="157"/>
      <c r="N145" s="147"/>
      <c r="O145" s="147"/>
      <c r="P145" s="147"/>
      <c r="Q145" s="147"/>
      <c r="R145" s="147"/>
      <c r="S145" s="147"/>
      <c r="T145" s="148"/>
      <c r="U145" s="147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 t="s">
        <v>120</v>
      </c>
      <c r="AF145" s="139">
        <v>0</v>
      </c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</row>
    <row r="146" spans="1:60" outlineLevel="1" x14ac:dyDescent="0.2">
      <c r="A146" s="140"/>
      <c r="B146" s="140"/>
      <c r="C146" s="179" t="s">
        <v>255</v>
      </c>
      <c r="D146" s="149"/>
      <c r="E146" s="154">
        <v>1.3</v>
      </c>
      <c r="F146" s="157"/>
      <c r="G146" s="157"/>
      <c r="H146" s="157"/>
      <c r="I146" s="157"/>
      <c r="J146" s="157"/>
      <c r="K146" s="157"/>
      <c r="L146" s="157"/>
      <c r="M146" s="157"/>
      <c r="N146" s="147"/>
      <c r="O146" s="147"/>
      <c r="P146" s="147"/>
      <c r="Q146" s="147"/>
      <c r="R146" s="147"/>
      <c r="S146" s="147"/>
      <c r="T146" s="148"/>
      <c r="U146" s="147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120</v>
      </c>
      <c r="AF146" s="139">
        <v>0</v>
      </c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40"/>
      <c r="B147" s="140"/>
      <c r="C147" s="179" t="s">
        <v>256</v>
      </c>
      <c r="D147" s="149"/>
      <c r="E147" s="154">
        <v>1.3</v>
      </c>
      <c r="F147" s="157"/>
      <c r="G147" s="157"/>
      <c r="H147" s="157"/>
      <c r="I147" s="157"/>
      <c r="J147" s="157"/>
      <c r="K147" s="157"/>
      <c r="L147" s="157"/>
      <c r="M147" s="157"/>
      <c r="N147" s="147"/>
      <c r="O147" s="147"/>
      <c r="P147" s="147"/>
      <c r="Q147" s="147"/>
      <c r="R147" s="147"/>
      <c r="S147" s="147"/>
      <c r="T147" s="148"/>
      <c r="U147" s="147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120</v>
      </c>
      <c r="AF147" s="139">
        <v>0</v>
      </c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ht="22.5" outlineLevel="1" x14ac:dyDescent="0.2">
      <c r="A148" s="140">
        <v>13</v>
      </c>
      <c r="B148" s="140" t="s">
        <v>257</v>
      </c>
      <c r="C148" s="178" t="s">
        <v>258</v>
      </c>
      <c r="D148" s="146" t="s">
        <v>217</v>
      </c>
      <c r="E148" s="153">
        <v>27.3</v>
      </c>
      <c r="F148" s="156">
        <f>H148+J148</f>
        <v>0</v>
      </c>
      <c r="G148" s="157">
        <f>ROUND(E148*F148,2)</f>
        <v>0</v>
      </c>
      <c r="H148" s="157"/>
      <c r="I148" s="157">
        <f>ROUND(E148*H148,2)</f>
        <v>0</v>
      </c>
      <c r="J148" s="157"/>
      <c r="K148" s="157">
        <f>ROUND(E148*J148,2)</f>
        <v>0</v>
      </c>
      <c r="L148" s="157">
        <v>21</v>
      </c>
      <c r="M148" s="157">
        <f>G148*(1+L148/100)</f>
        <v>0</v>
      </c>
      <c r="N148" s="147">
        <v>1.099E-2</v>
      </c>
      <c r="O148" s="147">
        <f>ROUND(E148*N148,5)</f>
        <v>0.30003000000000002</v>
      </c>
      <c r="P148" s="147">
        <v>0</v>
      </c>
      <c r="Q148" s="147">
        <f>ROUND(E148*P148,5)</f>
        <v>0</v>
      </c>
      <c r="R148" s="147"/>
      <c r="S148" s="147"/>
      <c r="T148" s="148">
        <v>0.35499999999999998</v>
      </c>
      <c r="U148" s="147">
        <f>ROUND(E148*T148,2)</f>
        <v>9.69</v>
      </c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 t="s">
        <v>118</v>
      </c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</row>
    <row r="149" spans="1:60" outlineLevel="1" x14ac:dyDescent="0.2">
      <c r="A149" s="140"/>
      <c r="B149" s="140"/>
      <c r="C149" s="179" t="s">
        <v>125</v>
      </c>
      <c r="D149" s="149"/>
      <c r="E149" s="154"/>
      <c r="F149" s="157"/>
      <c r="G149" s="157"/>
      <c r="H149" s="157"/>
      <c r="I149" s="157"/>
      <c r="J149" s="157"/>
      <c r="K149" s="157"/>
      <c r="L149" s="157"/>
      <c r="M149" s="157"/>
      <c r="N149" s="147"/>
      <c r="O149" s="147"/>
      <c r="P149" s="147"/>
      <c r="Q149" s="147"/>
      <c r="R149" s="147"/>
      <c r="S149" s="147"/>
      <c r="T149" s="148"/>
      <c r="U149" s="147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 t="s">
        <v>120</v>
      </c>
      <c r="AF149" s="139">
        <v>0</v>
      </c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</row>
    <row r="150" spans="1:60" outlineLevel="1" x14ac:dyDescent="0.2">
      <c r="A150" s="140"/>
      <c r="B150" s="140"/>
      <c r="C150" s="179" t="s">
        <v>259</v>
      </c>
      <c r="D150" s="149"/>
      <c r="E150" s="154">
        <v>7.8</v>
      </c>
      <c r="F150" s="157"/>
      <c r="G150" s="157"/>
      <c r="H150" s="157"/>
      <c r="I150" s="157"/>
      <c r="J150" s="157"/>
      <c r="K150" s="157"/>
      <c r="L150" s="157"/>
      <c r="M150" s="157"/>
      <c r="N150" s="147"/>
      <c r="O150" s="147"/>
      <c r="P150" s="147"/>
      <c r="Q150" s="147"/>
      <c r="R150" s="147"/>
      <c r="S150" s="147"/>
      <c r="T150" s="148"/>
      <c r="U150" s="147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 t="s">
        <v>120</v>
      </c>
      <c r="AF150" s="139">
        <v>0</v>
      </c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</row>
    <row r="151" spans="1:60" outlineLevel="1" x14ac:dyDescent="0.2">
      <c r="A151" s="140"/>
      <c r="B151" s="140"/>
      <c r="C151" s="179" t="s">
        <v>173</v>
      </c>
      <c r="D151" s="149"/>
      <c r="E151" s="154"/>
      <c r="F151" s="157"/>
      <c r="G151" s="157"/>
      <c r="H151" s="157"/>
      <c r="I151" s="157"/>
      <c r="J151" s="157"/>
      <c r="K151" s="157"/>
      <c r="L151" s="157"/>
      <c r="M151" s="157"/>
      <c r="N151" s="147"/>
      <c r="O151" s="147"/>
      <c r="P151" s="147"/>
      <c r="Q151" s="147"/>
      <c r="R151" s="147"/>
      <c r="S151" s="147"/>
      <c r="T151" s="148"/>
      <c r="U151" s="147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 t="s">
        <v>120</v>
      </c>
      <c r="AF151" s="139">
        <v>0</v>
      </c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</row>
    <row r="152" spans="1:60" outlineLevel="1" x14ac:dyDescent="0.2">
      <c r="A152" s="140"/>
      <c r="B152" s="140"/>
      <c r="C152" s="179" t="s">
        <v>260</v>
      </c>
      <c r="D152" s="149"/>
      <c r="E152" s="154">
        <v>19.5</v>
      </c>
      <c r="F152" s="157"/>
      <c r="G152" s="157"/>
      <c r="H152" s="157"/>
      <c r="I152" s="157"/>
      <c r="J152" s="157"/>
      <c r="K152" s="157"/>
      <c r="L152" s="157"/>
      <c r="M152" s="157"/>
      <c r="N152" s="147"/>
      <c r="O152" s="147"/>
      <c r="P152" s="147"/>
      <c r="Q152" s="147"/>
      <c r="R152" s="147"/>
      <c r="S152" s="147"/>
      <c r="T152" s="148"/>
      <c r="U152" s="147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 t="s">
        <v>120</v>
      </c>
      <c r="AF152" s="139">
        <v>0</v>
      </c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</row>
    <row r="153" spans="1:60" ht="22.5" outlineLevel="1" x14ac:dyDescent="0.2">
      <c r="A153" s="140">
        <v>14</v>
      </c>
      <c r="B153" s="140" t="s">
        <v>261</v>
      </c>
      <c r="C153" s="178" t="s">
        <v>262</v>
      </c>
      <c r="D153" s="146" t="s">
        <v>217</v>
      </c>
      <c r="E153" s="153">
        <v>33.799999999999997</v>
      </c>
      <c r="F153" s="156">
        <f>H153+J153</f>
        <v>0</v>
      </c>
      <c r="G153" s="157">
        <f>ROUND(E153*F153,2)</f>
        <v>0</v>
      </c>
      <c r="H153" s="157"/>
      <c r="I153" s="157">
        <f>ROUND(E153*H153,2)</f>
        <v>0</v>
      </c>
      <c r="J153" s="157"/>
      <c r="K153" s="157">
        <f>ROUND(E153*J153,2)</f>
        <v>0</v>
      </c>
      <c r="L153" s="157">
        <v>21</v>
      </c>
      <c r="M153" s="157">
        <f>G153*(1+L153/100)</f>
        <v>0</v>
      </c>
      <c r="N153" s="147">
        <v>1.4069999999999999E-2</v>
      </c>
      <c r="O153" s="147">
        <f>ROUND(E153*N153,5)</f>
        <v>0.47556999999999999</v>
      </c>
      <c r="P153" s="147">
        <v>0</v>
      </c>
      <c r="Q153" s="147">
        <f>ROUND(E153*P153,5)</f>
        <v>0</v>
      </c>
      <c r="R153" s="147"/>
      <c r="S153" s="147"/>
      <c r="T153" s="148">
        <v>0.53</v>
      </c>
      <c r="U153" s="147">
        <f>ROUND(E153*T153,2)</f>
        <v>17.91</v>
      </c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 t="s">
        <v>118</v>
      </c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</row>
    <row r="154" spans="1:60" outlineLevel="1" x14ac:dyDescent="0.2">
      <c r="A154" s="140"/>
      <c r="B154" s="140"/>
      <c r="C154" s="179" t="s">
        <v>125</v>
      </c>
      <c r="D154" s="149"/>
      <c r="E154" s="154"/>
      <c r="F154" s="157"/>
      <c r="G154" s="157"/>
      <c r="H154" s="157"/>
      <c r="I154" s="157"/>
      <c r="J154" s="157"/>
      <c r="K154" s="157"/>
      <c r="L154" s="157"/>
      <c r="M154" s="157"/>
      <c r="N154" s="147"/>
      <c r="O154" s="147"/>
      <c r="P154" s="147"/>
      <c r="Q154" s="147"/>
      <c r="R154" s="147"/>
      <c r="S154" s="147"/>
      <c r="T154" s="148"/>
      <c r="U154" s="147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 t="s">
        <v>120</v>
      </c>
      <c r="AF154" s="139">
        <v>0</v>
      </c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</row>
    <row r="155" spans="1:60" outlineLevel="1" x14ac:dyDescent="0.2">
      <c r="A155" s="140"/>
      <c r="B155" s="140"/>
      <c r="C155" s="179" t="s">
        <v>263</v>
      </c>
      <c r="D155" s="149"/>
      <c r="E155" s="154">
        <v>2.6</v>
      </c>
      <c r="F155" s="157"/>
      <c r="G155" s="157"/>
      <c r="H155" s="157"/>
      <c r="I155" s="157"/>
      <c r="J155" s="157"/>
      <c r="K155" s="157"/>
      <c r="L155" s="157"/>
      <c r="M155" s="157"/>
      <c r="N155" s="147"/>
      <c r="O155" s="147"/>
      <c r="P155" s="147"/>
      <c r="Q155" s="147"/>
      <c r="R155" s="147"/>
      <c r="S155" s="147"/>
      <c r="T155" s="148"/>
      <c r="U155" s="147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 t="s">
        <v>120</v>
      </c>
      <c r="AF155" s="139">
        <v>0</v>
      </c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</row>
    <row r="156" spans="1:60" outlineLevel="1" x14ac:dyDescent="0.2">
      <c r="A156" s="140"/>
      <c r="B156" s="140"/>
      <c r="C156" s="179" t="s">
        <v>264</v>
      </c>
      <c r="D156" s="149"/>
      <c r="E156" s="154">
        <v>3.9</v>
      </c>
      <c r="F156" s="157"/>
      <c r="G156" s="157"/>
      <c r="H156" s="157"/>
      <c r="I156" s="157"/>
      <c r="J156" s="157"/>
      <c r="K156" s="157"/>
      <c r="L156" s="157"/>
      <c r="M156" s="157"/>
      <c r="N156" s="147"/>
      <c r="O156" s="147"/>
      <c r="P156" s="147"/>
      <c r="Q156" s="147"/>
      <c r="R156" s="147"/>
      <c r="S156" s="147"/>
      <c r="T156" s="148"/>
      <c r="U156" s="147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 t="s">
        <v>120</v>
      </c>
      <c r="AF156" s="139">
        <v>0</v>
      </c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</row>
    <row r="157" spans="1:60" outlineLevel="1" x14ac:dyDescent="0.2">
      <c r="A157" s="140"/>
      <c r="B157" s="140"/>
      <c r="C157" s="179" t="s">
        <v>265</v>
      </c>
      <c r="D157" s="149"/>
      <c r="E157" s="154">
        <v>1.3</v>
      </c>
      <c r="F157" s="157"/>
      <c r="G157" s="157"/>
      <c r="H157" s="157"/>
      <c r="I157" s="157"/>
      <c r="J157" s="157"/>
      <c r="K157" s="157"/>
      <c r="L157" s="157"/>
      <c r="M157" s="157"/>
      <c r="N157" s="147"/>
      <c r="O157" s="147"/>
      <c r="P157" s="147"/>
      <c r="Q157" s="147"/>
      <c r="R157" s="147"/>
      <c r="S157" s="147"/>
      <c r="T157" s="148"/>
      <c r="U157" s="147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 t="s">
        <v>120</v>
      </c>
      <c r="AF157" s="139">
        <v>0</v>
      </c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</row>
    <row r="158" spans="1:60" outlineLevel="1" x14ac:dyDescent="0.2">
      <c r="A158" s="140"/>
      <c r="B158" s="140"/>
      <c r="C158" s="179" t="s">
        <v>266</v>
      </c>
      <c r="D158" s="149"/>
      <c r="E158" s="154">
        <v>1.2</v>
      </c>
      <c r="F158" s="157"/>
      <c r="G158" s="157"/>
      <c r="H158" s="157"/>
      <c r="I158" s="157"/>
      <c r="J158" s="157"/>
      <c r="K158" s="157"/>
      <c r="L158" s="157"/>
      <c r="M158" s="157"/>
      <c r="N158" s="147"/>
      <c r="O158" s="147"/>
      <c r="P158" s="147"/>
      <c r="Q158" s="147"/>
      <c r="R158" s="147"/>
      <c r="S158" s="147"/>
      <c r="T158" s="148"/>
      <c r="U158" s="147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 t="s">
        <v>120</v>
      </c>
      <c r="AF158" s="139">
        <v>0</v>
      </c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</row>
    <row r="159" spans="1:60" outlineLevel="1" x14ac:dyDescent="0.2">
      <c r="A159" s="140"/>
      <c r="B159" s="140"/>
      <c r="C159" s="179" t="s">
        <v>231</v>
      </c>
      <c r="D159" s="149"/>
      <c r="E159" s="154">
        <v>1.2</v>
      </c>
      <c r="F159" s="157"/>
      <c r="G159" s="157"/>
      <c r="H159" s="157"/>
      <c r="I159" s="157"/>
      <c r="J159" s="157"/>
      <c r="K159" s="157"/>
      <c r="L159" s="157"/>
      <c r="M159" s="157"/>
      <c r="N159" s="147"/>
      <c r="O159" s="147"/>
      <c r="P159" s="147"/>
      <c r="Q159" s="147"/>
      <c r="R159" s="147"/>
      <c r="S159" s="147"/>
      <c r="T159" s="148"/>
      <c r="U159" s="147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 t="s">
        <v>120</v>
      </c>
      <c r="AF159" s="139">
        <v>0</v>
      </c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</row>
    <row r="160" spans="1:60" outlineLevel="1" x14ac:dyDescent="0.2">
      <c r="A160" s="140"/>
      <c r="B160" s="140"/>
      <c r="C160" s="179" t="s">
        <v>267</v>
      </c>
      <c r="D160" s="149"/>
      <c r="E160" s="154">
        <v>1.2</v>
      </c>
      <c r="F160" s="157"/>
      <c r="G160" s="157"/>
      <c r="H160" s="157"/>
      <c r="I160" s="157"/>
      <c r="J160" s="157"/>
      <c r="K160" s="157"/>
      <c r="L160" s="157"/>
      <c r="M160" s="157"/>
      <c r="N160" s="147"/>
      <c r="O160" s="147"/>
      <c r="P160" s="147"/>
      <c r="Q160" s="147"/>
      <c r="R160" s="147"/>
      <c r="S160" s="147"/>
      <c r="T160" s="148"/>
      <c r="U160" s="147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 t="s">
        <v>120</v>
      </c>
      <c r="AF160" s="139">
        <v>0</v>
      </c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</row>
    <row r="161" spans="1:60" outlineLevel="1" x14ac:dyDescent="0.2">
      <c r="A161" s="140"/>
      <c r="B161" s="140"/>
      <c r="C161" s="179" t="s">
        <v>268</v>
      </c>
      <c r="D161" s="149"/>
      <c r="E161" s="154">
        <v>1.3</v>
      </c>
      <c r="F161" s="157"/>
      <c r="G161" s="157"/>
      <c r="H161" s="157"/>
      <c r="I161" s="157"/>
      <c r="J161" s="157"/>
      <c r="K161" s="157"/>
      <c r="L161" s="157"/>
      <c r="M161" s="157"/>
      <c r="N161" s="147"/>
      <c r="O161" s="147"/>
      <c r="P161" s="147"/>
      <c r="Q161" s="147"/>
      <c r="R161" s="147"/>
      <c r="S161" s="147"/>
      <c r="T161" s="148"/>
      <c r="U161" s="147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 t="s">
        <v>120</v>
      </c>
      <c r="AF161" s="139">
        <v>0</v>
      </c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</row>
    <row r="162" spans="1:60" outlineLevel="1" x14ac:dyDescent="0.2">
      <c r="A162" s="140"/>
      <c r="B162" s="140"/>
      <c r="C162" s="179" t="s">
        <v>173</v>
      </c>
      <c r="D162" s="149"/>
      <c r="E162" s="154"/>
      <c r="F162" s="157"/>
      <c r="G162" s="157"/>
      <c r="H162" s="157"/>
      <c r="I162" s="157"/>
      <c r="J162" s="157"/>
      <c r="K162" s="157"/>
      <c r="L162" s="157"/>
      <c r="M162" s="157"/>
      <c r="N162" s="147"/>
      <c r="O162" s="147"/>
      <c r="P162" s="147"/>
      <c r="Q162" s="147"/>
      <c r="R162" s="147"/>
      <c r="S162" s="147"/>
      <c r="T162" s="148"/>
      <c r="U162" s="147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 t="s">
        <v>120</v>
      </c>
      <c r="AF162" s="139">
        <v>0</v>
      </c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</row>
    <row r="163" spans="1:60" outlineLevel="1" x14ac:dyDescent="0.2">
      <c r="A163" s="140"/>
      <c r="B163" s="140"/>
      <c r="C163" s="179" t="s">
        <v>269</v>
      </c>
      <c r="D163" s="149"/>
      <c r="E163" s="154">
        <v>1.6</v>
      </c>
      <c r="F163" s="157"/>
      <c r="G163" s="157"/>
      <c r="H163" s="157"/>
      <c r="I163" s="157"/>
      <c r="J163" s="157"/>
      <c r="K163" s="157"/>
      <c r="L163" s="157"/>
      <c r="M163" s="157"/>
      <c r="N163" s="147"/>
      <c r="O163" s="147"/>
      <c r="P163" s="147"/>
      <c r="Q163" s="147"/>
      <c r="R163" s="147"/>
      <c r="S163" s="147"/>
      <c r="T163" s="148"/>
      <c r="U163" s="147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 t="s">
        <v>120</v>
      </c>
      <c r="AF163" s="139">
        <v>0</v>
      </c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</row>
    <row r="164" spans="1:60" outlineLevel="1" x14ac:dyDescent="0.2">
      <c r="A164" s="140"/>
      <c r="B164" s="140"/>
      <c r="C164" s="179" t="s">
        <v>270</v>
      </c>
      <c r="D164" s="149"/>
      <c r="E164" s="154">
        <v>19.5</v>
      </c>
      <c r="F164" s="157"/>
      <c r="G164" s="157"/>
      <c r="H164" s="157"/>
      <c r="I164" s="157"/>
      <c r="J164" s="157"/>
      <c r="K164" s="157"/>
      <c r="L164" s="157"/>
      <c r="M164" s="157"/>
      <c r="N164" s="147"/>
      <c r="O164" s="147"/>
      <c r="P164" s="147"/>
      <c r="Q164" s="147"/>
      <c r="R164" s="147"/>
      <c r="S164" s="147"/>
      <c r="T164" s="148"/>
      <c r="U164" s="147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 t="s">
        <v>120</v>
      </c>
      <c r="AF164" s="139">
        <v>0</v>
      </c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</row>
    <row r="165" spans="1:60" ht="22.5" outlineLevel="1" x14ac:dyDescent="0.2">
      <c r="A165" s="140">
        <v>15</v>
      </c>
      <c r="B165" s="140" t="s">
        <v>271</v>
      </c>
      <c r="C165" s="178" t="s">
        <v>272</v>
      </c>
      <c r="D165" s="146" t="s">
        <v>217</v>
      </c>
      <c r="E165" s="153">
        <v>54.899999999999991</v>
      </c>
      <c r="F165" s="156">
        <f>H165+J165</f>
        <v>0</v>
      </c>
      <c r="G165" s="157">
        <f>ROUND(E165*F165,2)</f>
        <v>0</v>
      </c>
      <c r="H165" s="157"/>
      <c r="I165" s="157">
        <f>ROUND(E165*H165,2)</f>
        <v>0</v>
      </c>
      <c r="J165" s="157"/>
      <c r="K165" s="157">
        <f>ROUND(E165*J165,2)</f>
        <v>0</v>
      </c>
      <c r="L165" s="157">
        <v>21</v>
      </c>
      <c r="M165" s="157">
        <f>G165*(1+L165/100)</f>
        <v>0</v>
      </c>
      <c r="N165" s="147">
        <v>1.4930000000000001E-2</v>
      </c>
      <c r="O165" s="147">
        <f>ROUND(E165*N165,5)</f>
        <v>0.81966000000000006</v>
      </c>
      <c r="P165" s="147">
        <v>0</v>
      </c>
      <c r="Q165" s="147">
        <f>ROUND(E165*P165,5)</f>
        <v>0</v>
      </c>
      <c r="R165" s="147"/>
      <c r="S165" s="147"/>
      <c r="T165" s="148">
        <v>0.53</v>
      </c>
      <c r="U165" s="147">
        <f>ROUND(E165*T165,2)</f>
        <v>29.1</v>
      </c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 t="s">
        <v>118</v>
      </c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</row>
    <row r="166" spans="1:60" outlineLevel="1" x14ac:dyDescent="0.2">
      <c r="A166" s="140"/>
      <c r="B166" s="140"/>
      <c r="C166" s="179" t="s">
        <v>125</v>
      </c>
      <c r="D166" s="149"/>
      <c r="E166" s="154"/>
      <c r="F166" s="157"/>
      <c r="G166" s="157"/>
      <c r="H166" s="157"/>
      <c r="I166" s="157"/>
      <c r="J166" s="157"/>
      <c r="K166" s="157"/>
      <c r="L166" s="157"/>
      <c r="M166" s="157"/>
      <c r="N166" s="147"/>
      <c r="O166" s="147"/>
      <c r="P166" s="147"/>
      <c r="Q166" s="147"/>
      <c r="R166" s="147"/>
      <c r="S166" s="147"/>
      <c r="T166" s="148"/>
      <c r="U166" s="147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 t="s">
        <v>120</v>
      </c>
      <c r="AF166" s="139">
        <v>0</v>
      </c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</row>
    <row r="167" spans="1:60" outlineLevel="1" x14ac:dyDescent="0.2">
      <c r="A167" s="140"/>
      <c r="B167" s="140"/>
      <c r="C167" s="179" t="s">
        <v>273</v>
      </c>
      <c r="D167" s="149"/>
      <c r="E167" s="154">
        <v>1.3</v>
      </c>
      <c r="F167" s="157"/>
      <c r="G167" s="157"/>
      <c r="H167" s="157"/>
      <c r="I167" s="157"/>
      <c r="J167" s="157"/>
      <c r="K167" s="157"/>
      <c r="L167" s="157"/>
      <c r="M167" s="157"/>
      <c r="N167" s="147"/>
      <c r="O167" s="147"/>
      <c r="P167" s="147"/>
      <c r="Q167" s="147"/>
      <c r="R167" s="147"/>
      <c r="S167" s="147"/>
      <c r="T167" s="148"/>
      <c r="U167" s="147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 t="s">
        <v>120</v>
      </c>
      <c r="AF167" s="139">
        <v>0</v>
      </c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</row>
    <row r="168" spans="1:60" outlineLevel="1" x14ac:dyDescent="0.2">
      <c r="A168" s="140"/>
      <c r="B168" s="140"/>
      <c r="C168" s="179" t="s">
        <v>274</v>
      </c>
      <c r="D168" s="149"/>
      <c r="E168" s="154">
        <v>1.2</v>
      </c>
      <c r="F168" s="157"/>
      <c r="G168" s="157"/>
      <c r="H168" s="157"/>
      <c r="I168" s="157"/>
      <c r="J168" s="157"/>
      <c r="K168" s="157"/>
      <c r="L168" s="157"/>
      <c r="M168" s="157"/>
      <c r="N168" s="147"/>
      <c r="O168" s="147"/>
      <c r="P168" s="147"/>
      <c r="Q168" s="147"/>
      <c r="R168" s="147"/>
      <c r="S168" s="147"/>
      <c r="T168" s="148"/>
      <c r="U168" s="147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 t="s">
        <v>120</v>
      </c>
      <c r="AF168" s="139">
        <v>0</v>
      </c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</row>
    <row r="169" spans="1:60" outlineLevel="1" x14ac:dyDescent="0.2">
      <c r="A169" s="140"/>
      <c r="B169" s="140"/>
      <c r="C169" s="179" t="s">
        <v>275</v>
      </c>
      <c r="D169" s="149"/>
      <c r="E169" s="154">
        <v>1.8</v>
      </c>
      <c r="F169" s="157"/>
      <c r="G169" s="157"/>
      <c r="H169" s="157"/>
      <c r="I169" s="157"/>
      <c r="J169" s="157"/>
      <c r="K169" s="157"/>
      <c r="L169" s="157"/>
      <c r="M169" s="157"/>
      <c r="N169" s="147"/>
      <c r="O169" s="147"/>
      <c r="P169" s="147"/>
      <c r="Q169" s="147"/>
      <c r="R169" s="147"/>
      <c r="S169" s="147"/>
      <c r="T169" s="148"/>
      <c r="U169" s="147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 t="s">
        <v>120</v>
      </c>
      <c r="AF169" s="139">
        <v>0</v>
      </c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39"/>
      <c r="BG169" s="139"/>
      <c r="BH169" s="139"/>
    </row>
    <row r="170" spans="1:60" outlineLevel="1" x14ac:dyDescent="0.2">
      <c r="A170" s="140"/>
      <c r="B170" s="140"/>
      <c r="C170" s="179" t="s">
        <v>276</v>
      </c>
      <c r="D170" s="149"/>
      <c r="E170" s="154">
        <v>5.2</v>
      </c>
      <c r="F170" s="157"/>
      <c r="G170" s="157"/>
      <c r="H170" s="157"/>
      <c r="I170" s="157"/>
      <c r="J170" s="157"/>
      <c r="K170" s="157"/>
      <c r="L170" s="157"/>
      <c r="M170" s="157"/>
      <c r="N170" s="147"/>
      <c r="O170" s="147"/>
      <c r="P170" s="147"/>
      <c r="Q170" s="147"/>
      <c r="R170" s="147"/>
      <c r="S170" s="147"/>
      <c r="T170" s="148"/>
      <c r="U170" s="147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 t="s">
        <v>120</v>
      </c>
      <c r="AF170" s="139">
        <v>0</v>
      </c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39"/>
      <c r="BG170" s="139"/>
      <c r="BH170" s="139"/>
    </row>
    <row r="171" spans="1:60" outlineLevel="1" x14ac:dyDescent="0.2">
      <c r="A171" s="140"/>
      <c r="B171" s="140"/>
      <c r="C171" s="179" t="s">
        <v>277</v>
      </c>
      <c r="D171" s="149"/>
      <c r="E171" s="154">
        <v>9.1</v>
      </c>
      <c r="F171" s="157"/>
      <c r="G171" s="157"/>
      <c r="H171" s="157"/>
      <c r="I171" s="157"/>
      <c r="J171" s="157"/>
      <c r="K171" s="157"/>
      <c r="L171" s="157"/>
      <c r="M171" s="157"/>
      <c r="N171" s="147"/>
      <c r="O171" s="147"/>
      <c r="P171" s="147"/>
      <c r="Q171" s="147"/>
      <c r="R171" s="147"/>
      <c r="S171" s="147"/>
      <c r="T171" s="148"/>
      <c r="U171" s="147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 t="s">
        <v>120</v>
      </c>
      <c r="AF171" s="139">
        <v>0</v>
      </c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</row>
    <row r="172" spans="1:60" outlineLevel="1" x14ac:dyDescent="0.2">
      <c r="A172" s="140"/>
      <c r="B172" s="140"/>
      <c r="C172" s="179" t="s">
        <v>232</v>
      </c>
      <c r="D172" s="149"/>
      <c r="E172" s="154">
        <v>1.2</v>
      </c>
      <c r="F172" s="157"/>
      <c r="G172" s="157"/>
      <c r="H172" s="157"/>
      <c r="I172" s="157"/>
      <c r="J172" s="157"/>
      <c r="K172" s="157"/>
      <c r="L172" s="157"/>
      <c r="M172" s="157"/>
      <c r="N172" s="147"/>
      <c r="O172" s="147"/>
      <c r="P172" s="147"/>
      <c r="Q172" s="147"/>
      <c r="R172" s="147"/>
      <c r="S172" s="147"/>
      <c r="T172" s="148"/>
      <c r="U172" s="147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 t="s">
        <v>120</v>
      </c>
      <c r="AF172" s="139">
        <v>0</v>
      </c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39"/>
      <c r="BG172" s="139"/>
      <c r="BH172" s="139"/>
    </row>
    <row r="173" spans="1:60" outlineLevel="1" x14ac:dyDescent="0.2">
      <c r="A173" s="140"/>
      <c r="B173" s="140"/>
      <c r="C173" s="179" t="s">
        <v>173</v>
      </c>
      <c r="D173" s="149"/>
      <c r="E173" s="154"/>
      <c r="F173" s="157"/>
      <c r="G173" s="157"/>
      <c r="H173" s="157"/>
      <c r="I173" s="157"/>
      <c r="J173" s="157"/>
      <c r="K173" s="157"/>
      <c r="L173" s="157"/>
      <c r="M173" s="157"/>
      <c r="N173" s="147"/>
      <c r="O173" s="147"/>
      <c r="P173" s="147"/>
      <c r="Q173" s="147"/>
      <c r="R173" s="147"/>
      <c r="S173" s="147"/>
      <c r="T173" s="148"/>
      <c r="U173" s="147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 t="s">
        <v>120</v>
      </c>
      <c r="AF173" s="139">
        <v>0</v>
      </c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39"/>
      <c r="BG173" s="139"/>
      <c r="BH173" s="139"/>
    </row>
    <row r="174" spans="1:60" outlineLevel="1" x14ac:dyDescent="0.2">
      <c r="A174" s="140"/>
      <c r="B174" s="140"/>
      <c r="C174" s="179" t="s">
        <v>278</v>
      </c>
      <c r="D174" s="149"/>
      <c r="E174" s="154">
        <v>6.5</v>
      </c>
      <c r="F174" s="157"/>
      <c r="G174" s="157"/>
      <c r="H174" s="157"/>
      <c r="I174" s="157"/>
      <c r="J174" s="157"/>
      <c r="K174" s="157"/>
      <c r="L174" s="157"/>
      <c r="M174" s="157"/>
      <c r="N174" s="147"/>
      <c r="O174" s="147"/>
      <c r="P174" s="147"/>
      <c r="Q174" s="147"/>
      <c r="R174" s="147"/>
      <c r="S174" s="147"/>
      <c r="T174" s="148"/>
      <c r="U174" s="147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 t="s">
        <v>120</v>
      </c>
      <c r="AF174" s="139">
        <v>0</v>
      </c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  <c r="AT174" s="139"/>
      <c r="AU174" s="139"/>
      <c r="AV174" s="139"/>
      <c r="AW174" s="139"/>
      <c r="AX174" s="139"/>
      <c r="AY174" s="139"/>
      <c r="AZ174" s="139"/>
      <c r="BA174" s="139"/>
      <c r="BB174" s="139"/>
      <c r="BC174" s="139"/>
      <c r="BD174" s="139"/>
      <c r="BE174" s="139"/>
      <c r="BF174" s="139"/>
      <c r="BG174" s="139"/>
      <c r="BH174" s="139"/>
    </row>
    <row r="175" spans="1:60" outlineLevel="1" x14ac:dyDescent="0.2">
      <c r="A175" s="140"/>
      <c r="B175" s="140"/>
      <c r="C175" s="179" t="s">
        <v>279</v>
      </c>
      <c r="D175" s="149"/>
      <c r="E175" s="154">
        <v>19.5</v>
      </c>
      <c r="F175" s="157"/>
      <c r="G175" s="157"/>
      <c r="H175" s="157"/>
      <c r="I175" s="157"/>
      <c r="J175" s="157"/>
      <c r="K175" s="157"/>
      <c r="L175" s="157"/>
      <c r="M175" s="157"/>
      <c r="N175" s="147"/>
      <c r="O175" s="147"/>
      <c r="P175" s="147"/>
      <c r="Q175" s="147"/>
      <c r="R175" s="147"/>
      <c r="S175" s="147"/>
      <c r="T175" s="148"/>
      <c r="U175" s="147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 t="s">
        <v>120</v>
      </c>
      <c r="AF175" s="139">
        <v>0</v>
      </c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39"/>
      <c r="BG175" s="139"/>
      <c r="BH175" s="139"/>
    </row>
    <row r="176" spans="1:60" outlineLevel="1" x14ac:dyDescent="0.2">
      <c r="A176" s="140"/>
      <c r="B176" s="140"/>
      <c r="C176" s="179" t="s">
        <v>280</v>
      </c>
      <c r="D176" s="149"/>
      <c r="E176" s="154">
        <v>1.2</v>
      </c>
      <c r="F176" s="157"/>
      <c r="G176" s="157"/>
      <c r="H176" s="157"/>
      <c r="I176" s="157"/>
      <c r="J176" s="157"/>
      <c r="K176" s="157"/>
      <c r="L176" s="157"/>
      <c r="M176" s="157"/>
      <c r="N176" s="147"/>
      <c r="O176" s="147"/>
      <c r="P176" s="147"/>
      <c r="Q176" s="147"/>
      <c r="R176" s="147"/>
      <c r="S176" s="147"/>
      <c r="T176" s="148"/>
      <c r="U176" s="147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 t="s">
        <v>120</v>
      </c>
      <c r="AF176" s="139">
        <v>0</v>
      </c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  <c r="AV176" s="139"/>
      <c r="AW176" s="139"/>
      <c r="AX176" s="139"/>
      <c r="AY176" s="139"/>
      <c r="AZ176" s="139"/>
      <c r="BA176" s="139"/>
      <c r="BB176" s="139"/>
      <c r="BC176" s="139"/>
      <c r="BD176" s="139"/>
      <c r="BE176" s="139"/>
      <c r="BF176" s="139"/>
      <c r="BG176" s="139"/>
      <c r="BH176" s="139"/>
    </row>
    <row r="177" spans="1:60" outlineLevel="1" x14ac:dyDescent="0.2">
      <c r="A177" s="140"/>
      <c r="B177" s="140"/>
      <c r="C177" s="179" t="s">
        <v>281</v>
      </c>
      <c r="D177" s="149"/>
      <c r="E177" s="154">
        <v>1.3</v>
      </c>
      <c r="F177" s="157"/>
      <c r="G177" s="157"/>
      <c r="H177" s="157"/>
      <c r="I177" s="157"/>
      <c r="J177" s="157"/>
      <c r="K177" s="157"/>
      <c r="L177" s="157"/>
      <c r="M177" s="157"/>
      <c r="N177" s="147"/>
      <c r="O177" s="147"/>
      <c r="P177" s="147"/>
      <c r="Q177" s="147"/>
      <c r="R177" s="147"/>
      <c r="S177" s="147"/>
      <c r="T177" s="148"/>
      <c r="U177" s="147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 t="s">
        <v>120</v>
      </c>
      <c r="AF177" s="139">
        <v>0</v>
      </c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  <c r="AV177" s="139"/>
      <c r="AW177" s="139"/>
      <c r="AX177" s="139"/>
      <c r="AY177" s="139"/>
      <c r="AZ177" s="139"/>
      <c r="BA177" s="139"/>
      <c r="BB177" s="139"/>
      <c r="BC177" s="139"/>
      <c r="BD177" s="139"/>
      <c r="BE177" s="139"/>
      <c r="BF177" s="139"/>
      <c r="BG177" s="139"/>
      <c r="BH177" s="139"/>
    </row>
    <row r="178" spans="1:60" outlineLevel="1" x14ac:dyDescent="0.2">
      <c r="A178" s="140"/>
      <c r="B178" s="140"/>
      <c r="C178" s="179" t="s">
        <v>282</v>
      </c>
      <c r="D178" s="149"/>
      <c r="E178" s="154">
        <v>1.4</v>
      </c>
      <c r="F178" s="157"/>
      <c r="G178" s="157"/>
      <c r="H178" s="157"/>
      <c r="I178" s="157"/>
      <c r="J178" s="157"/>
      <c r="K178" s="157"/>
      <c r="L178" s="157"/>
      <c r="M178" s="157"/>
      <c r="N178" s="147"/>
      <c r="O178" s="147"/>
      <c r="P178" s="147"/>
      <c r="Q178" s="147"/>
      <c r="R178" s="147"/>
      <c r="S178" s="147"/>
      <c r="T178" s="148"/>
      <c r="U178" s="147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 t="s">
        <v>120</v>
      </c>
      <c r="AF178" s="139">
        <v>0</v>
      </c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39"/>
      <c r="BG178" s="139"/>
      <c r="BH178" s="139"/>
    </row>
    <row r="179" spans="1:60" outlineLevel="1" x14ac:dyDescent="0.2">
      <c r="A179" s="140"/>
      <c r="B179" s="140"/>
      <c r="C179" s="179" t="s">
        <v>283</v>
      </c>
      <c r="D179" s="149"/>
      <c r="E179" s="154">
        <v>1.3</v>
      </c>
      <c r="F179" s="157"/>
      <c r="G179" s="157"/>
      <c r="H179" s="157"/>
      <c r="I179" s="157"/>
      <c r="J179" s="157"/>
      <c r="K179" s="157"/>
      <c r="L179" s="157"/>
      <c r="M179" s="157"/>
      <c r="N179" s="147"/>
      <c r="O179" s="147"/>
      <c r="P179" s="147"/>
      <c r="Q179" s="147"/>
      <c r="R179" s="147"/>
      <c r="S179" s="147"/>
      <c r="T179" s="148"/>
      <c r="U179" s="147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 t="s">
        <v>120</v>
      </c>
      <c r="AF179" s="139">
        <v>0</v>
      </c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  <c r="AX179" s="139"/>
      <c r="AY179" s="139"/>
      <c r="AZ179" s="139"/>
      <c r="BA179" s="139"/>
      <c r="BB179" s="139"/>
      <c r="BC179" s="139"/>
      <c r="BD179" s="139"/>
      <c r="BE179" s="139"/>
      <c r="BF179" s="139"/>
      <c r="BG179" s="139"/>
      <c r="BH179" s="139"/>
    </row>
    <row r="180" spans="1:60" outlineLevel="1" x14ac:dyDescent="0.2">
      <c r="A180" s="140"/>
      <c r="B180" s="140"/>
      <c r="C180" s="179" t="s">
        <v>284</v>
      </c>
      <c r="D180" s="149"/>
      <c r="E180" s="154">
        <v>1.3</v>
      </c>
      <c r="F180" s="157"/>
      <c r="G180" s="157"/>
      <c r="H180" s="157"/>
      <c r="I180" s="157"/>
      <c r="J180" s="157"/>
      <c r="K180" s="157"/>
      <c r="L180" s="157"/>
      <c r="M180" s="157"/>
      <c r="N180" s="147"/>
      <c r="O180" s="147"/>
      <c r="P180" s="147"/>
      <c r="Q180" s="147"/>
      <c r="R180" s="147"/>
      <c r="S180" s="147"/>
      <c r="T180" s="148"/>
      <c r="U180" s="147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 t="s">
        <v>120</v>
      </c>
      <c r="AF180" s="139">
        <v>0</v>
      </c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</row>
    <row r="181" spans="1:60" outlineLevel="1" x14ac:dyDescent="0.2">
      <c r="A181" s="140"/>
      <c r="B181" s="140"/>
      <c r="C181" s="179" t="s">
        <v>285</v>
      </c>
      <c r="D181" s="149"/>
      <c r="E181" s="154">
        <v>2.6</v>
      </c>
      <c r="F181" s="157"/>
      <c r="G181" s="157"/>
      <c r="H181" s="157"/>
      <c r="I181" s="157"/>
      <c r="J181" s="157"/>
      <c r="K181" s="157"/>
      <c r="L181" s="157"/>
      <c r="M181" s="157"/>
      <c r="N181" s="147"/>
      <c r="O181" s="147"/>
      <c r="P181" s="147"/>
      <c r="Q181" s="147"/>
      <c r="R181" s="147"/>
      <c r="S181" s="147"/>
      <c r="T181" s="148"/>
      <c r="U181" s="147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 t="s">
        <v>120</v>
      </c>
      <c r="AF181" s="139">
        <v>0</v>
      </c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  <c r="AT181" s="139"/>
      <c r="AU181" s="139"/>
      <c r="AV181" s="139"/>
      <c r="AW181" s="139"/>
      <c r="AX181" s="139"/>
      <c r="AY181" s="139"/>
      <c r="AZ181" s="139"/>
      <c r="BA181" s="139"/>
      <c r="BB181" s="139"/>
      <c r="BC181" s="139"/>
      <c r="BD181" s="139"/>
      <c r="BE181" s="139"/>
      <c r="BF181" s="139"/>
      <c r="BG181" s="139"/>
      <c r="BH181" s="139"/>
    </row>
    <row r="182" spans="1:60" ht="22.5" outlineLevel="1" x14ac:dyDescent="0.2">
      <c r="A182" s="140">
        <v>16</v>
      </c>
      <c r="B182" s="140" t="s">
        <v>286</v>
      </c>
      <c r="C182" s="178" t="s">
        <v>287</v>
      </c>
      <c r="D182" s="146" t="s">
        <v>217</v>
      </c>
      <c r="E182" s="153">
        <v>7.4</v>
      </c>
      <c r="F182" s="156">
        <f>H182+J182</f>
        <v>0</v>
      </c>
      <c r="G182" s="157">
        <f>ROUND(E182*F182,2)</f>
        <v>0</v>
      </c>
      <c r="H182" s="157"/>
      <c r="I182" s="157">
        <f>ROUND(E182*H182,2)</f>
        <v>0</v>
      </c>
      <c r="J182" s="157"/>
      <c r="K182" s="157">
        <f>ROUND(E182*J182,2)</f>
        <v>0</v>
      </c>
      <c r="L182" s="157">
        <v>21</v>
      </c>
      <c r="M182" s="157">
        <f>G182*(1+L182/100)</f>
        <v>0</v>
      </c>
      <c r="N182" s="147">
        <v>1.5730000000000001E-2</v>
      </c>
      <c r="O182" s="147">
        <f>ROUND(E182*N182,5)</f>
        <v>0.1164</v>
      </c>
      <c r="P182" s="147">
        <v>0</v>
      </c>
      <c r="Q182" s="147">
        <f>ROUND(E182*P182,5)</f>
        <v>0</v>
      </c>
      <c r="R182" s="147"/>
      <c r="S182" s="147"/>
      <c r="T182" s="148">
        <v>0.53</v>
      </c>
      <c r="U182" s="147">
        <f>ROUND(E182*T182,2)</f>
        <v>3.92</v>
      </c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 t="s">
        <v>118</v>
      </c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  <c r="AV182" s="139"/>
      <c r="AW182" s="139"/>
      <c r="AX182" s="139"/>
      <c r="AY182" s="139"/>
      <c r="AZ182" s="139"/>
      <c r="BA182" s="139"/>
      <c r="BB182" s="139"/>
      <c r="BC182" s="139"/>
      <c r="BD182" s="139"/>
      <c r="BE182" s="139"/>
      <c r="BF182" s="139"/>
      <c r="BG182" s="139"/>
      <c r="BH182" s="139"/>
    </row>
    <row r="183" spans="1:60" outlineLevel="1" x14ac:dyDescent="0.2">
      <c r="A183" s="140"/>
      <c r="B183" s="140"/>
      <c r="C183" s="179" t="s">
        <v>125</v>
      </c>
      <c r="D183" s="149"/>
      <c r="E183" s="154"/>
      <c r="F183" s="157"/>
      <c r="G183" s="157"/>
      <c r="H183" s="157"/>
      <c r="I183" s="157"/>
      <c r="J183" s="157"/>
      <c r="K183" s="157"/>
      <c r="L183" s="157"/>
      <c r="M183" s="157"/>
      <c r="N183" s="147"/>
      <c r="O183" s="147"/>
      <c r="P183" s="147"/>
      <c r="Q183" s="147"/>
      <c r="R183" s="147"/>
      <c r="S183" s="147"/>
      <c r="T183" s="148"/>
      <c r="U183" s="147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 t="s">
        <v>120</v>
      </c>
      <c r="AF183" s="139">
        <v>0</v>
      </c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39"/>
      <c r="BG183" s="139"/>
      <c r="BH183" s="139"/>
    </row>
    <row r="184" spans="1:60" outlineLevel="1" x14ac:dyDescent="0.2">
      <c r="A184" s="140"/>
      <c r="B184" s="140"/>
      <c r="C184" s="179" t="s">
        <v>263</v>
      </c>
      <c r="D184" s="149"/>
      <c r="E184" s="154">
        <v>2.6</v>
      </c>
      <c r="F184" s="157"/>
      <c r="G184" s="157"/>
      <c r="H184" s="157"/>
      <c r="I184" s="157"/>
      <c r="J184" s="157"/>
      <c r="K184" s="157"/>
      <c r="L184" s="157"/>
      <c r="M184" s="157"/>
      <c r="N184" s="147"/>
      <c r="O184" s="147"/>
      <c r="P184" s="147"/>
      <c r="Q184" s="147"/>
      <c r="R184" s="147"/>
      <c r="S184" s="147"/>
      <c r="T184" s="148"/>
      <c r="U184" s="147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 t="s">
        <v>120</v>
      </c>
      <c r="AF184" s="139">
        <v>0</v>
      </c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</row>
    <row r="185" spans="1:60" outlineLevel="1" x14ac:dyDescent="0.2">
      <c r="A185" s="140"/>
      <c r="B185" s="140"/>
      <c r="C185" s="179" t="s">
        <v>288</v>
      </c>
      <c r="D185" s="149"/>
      <c r="E185" s="154">
        <v>2.2000000000000002</v>
      </c>
      <c r="F185" s="157"/>
      <c r="G185" s="157"/>
      <c r="H185" s="157"/>
      <c r="I185" s="157"/>
      <c r="J185" s="157"/>
      <c r="K185" s="157"/>
      <c r="L185" s="157"/>
      <c r="M185" s="157"/>
      <c r="N185" s="147"/>
      <c r="O185" s="147"/>
      <c r="P185" s="147"/>
      <c r="Q185" s="147"/>
      <c r="R185" s="147"/>
      <c r="S185" s="147"/>
      <c r="T185" s="148"/>
      <c r="U185" s="147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 t="s">
        <v>120</v>
      </c>
      <c r="AF185" s="139">
        <v>0</v>
      </c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</row>
    <row r="186" spans="1:60" outlineLevel="1" x14ac:dyDescent="0.2">
      <c r="A186" s="140"/>
      <c r="B186" s="140"/>
      <c r="C186" s="179" t="s">
        <v>173</v>
      </c>
      <c r="D186" s="149"/>
      <c r="E186" s="154"/>
      <c r="F186" s="157"/>
      <c r="G186" s="157"/>
      <c r="H186" s="157"/>
      <c r="I186" s="157"/>
      <c r="J186" s="157"/>
      <c r="K186" s="157"/>
      <c r="L186" s="157"/>
      <c r="M186" s="157"/>
      <c r="N186" s="147"/>
      <c r="O186" s="147"/>
      <c r="P186" s="147"/>
      <c r="Q186" s="147"/>
      <c r="R186" s="147"/>
      <c r="S186" s="147"/>
      <c r="T186" s="148"/>
      <c r="U186" s="147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 t="s">
        <v>120</v>
      </c>
      <c r="AF186" s="139">
        <v>0</v>
      </c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39"/>
      <c r="BH186" s="139"/>
    </row>
    <row r="187" spans="1:60" outlineLevel="1" x14ac:dyDescent="0.2">
      <c r="A187" s="140"/>
      <c r="B187" s="140"/>
      <c r="C187" s="179" t="s">
        <v>289</v>
      </c>
      <c r="D187" s="149"/>
      <c r="E187" s="154">
        <v>2.6</v>
      </c>
      <c r="F187" s="157"/>
      <c r="G187" s="157"/>
      <c r="H187" s="157"/>
      <c r="I187" s="157"/>
      <c r="J187" s="157"/>
      <c r="K187" s="157"/>
      <c r="L187" s="157"/>
      <c r="M187" s="157"/>
      <c r="N187" s="147"/>
      <c r="O187" s="147"/>
      <c r="P187" s="147"/>
      <c r="Q187" s="147"/>
      <c r="R187" s="147"/>
      <c r="S187" s="147"/>
      <c r="T187" s="148"/>
      <c r="U187" s="147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 t="s">
        <v>120</v>
      </c>
      <c r="AF187" s="139">
        <v>0</v>
      </c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39"/>
      <c r="BG187" s="139"/>
      <c r="BH187" s="139"/>
    </row>
    <row r="188" spans="1:60" x14ac:dyDescent="0.2">
      <c r="A188" s="141" t="s">
        <v>113</v>
      </c>
      <c r="B188" s="141" t="s">
        <v>70</v>
      </c>
      <c r="C188" s="180" t="s">
        <v>71</v>
      </c>
      <c r="D188" s="150"/>
      <c r="E188" s="155"/>
      <c r="F188" s="158"/>
      <c r="G188" s="158">
        <f>SUMIF(AE189:AE198,"&lt;&gt;NOR",G189:G198)</f>
        <v>0</v>
      </c>
      <c r="H188" s="158"/>
      <c r="I188" s="158">
        <f>SUM(I189:I198)</f>
        <v>0</v>
      </c>
      <c r="J188" s="158"/>
      <c r="K188" s="158">
        <f>SUM(K189:K198)</f>
        <v>0</v>
      </c>
      <c r="L188" s="158"/>
      <c r="M188" s="158">
        <f>SUM(M189:M198)</f>
        <v>0</v>
      </c>
      <c r="N188" s="151"/>
      <c r="O188" s="151">
        <f>SUM(O189:O198)</f>
        <v>20.313580000000002</v>
      </c>
      <c r="P188" s="151"/>
      <c r="Q188" s="151">
        <f>SUM(Q189:Q198)</f>
        <v>0</v>
      </c>
      <c r="R188" s="151"/>
      <c r="S188" s="151"/>
      <c r="T188" s="152"/>
      <c r="U188" s="151">
        <f>SUM(U189:U198)</f>
        <v>401.23</v>
      </c>
      <c r="AE188" t="s">
        <v>114</v>
      </c>
    </row>
    <row r="189" spans="1:60" outlineLevel="1" x14ac:dyDescent="0.2">
      <c r="A189" s="140">
        <v>17</v>
      </c>
      <c r="B189" s="140" t="s">
        <v>290</v>
      </c>
      <c r="C189" s="178" t="s">
        <v>291</v>
      </c>
      <c r="D189" s="146" t="s">
        <v>124</v>
      </c>
      <c r="E189" s="153">
        <v>1105.2</v>
      </c>
      <c r="F189" s="156">
        <f>H189+J189</f>
        <v>0</v>
      </c>
      <c r="G189" s="157">
        <f>ROUND(E189*F189,2)</f>
        <v>0</v>
      </c>
      <c r="H189" s="157"/>
      <c r="I189" s="157">
        <f>ROUND(E189*H189,2)</f>
        <v>0</v>
      </c>
      <c r="J189" s="157"/>
      <c r="K189" s="157">
        <f>ROUND(E189*J189,2)</f>
        <v>0</v>
      </c>
      <c r="L189" s="157">
        <v>21</v>
      </c>
      <c r="M189" s="157">
        <f>G189*(1+L189/100)</f>
        <v>0</v>
      </c>
      <c r="N189" s="147">
        <v>1.8380000000000001E-2</v>
      </c>
      <c r="O189" s="147">
        <f>ROUND(E189*N189,5)</f>
        <v>20.313580000000002</v>
      </c>
      <c r="P189" s="147">
        <v>0</v>
      </c>
      <c r="Q189" s="147">
        <f>ROUND(E189*P189,5)</f>
        <v>0</v>
      </c>
      <c r="R189" s="147"/>
      <c r="S189" s="147"/>
      <c r="T189" s="148">
        <v>0.123</v>
      </c>
      <c r="U189" s="147">
        <f>ROUND(E189*T189,2)</f>
        <v>135.94</v>
      </c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 t="s">
        <v>118</v>
      </c>
      <c r="AF189" s="139"/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39"/>
      <c r="BC189" s="139"/>
      <c r="BD189" s="139"/>
      <c r="BE189" s="139"/>
      <c r="BF189" s="139"/>
      <c r="BG189" s="139"/>
      <c r="BH189" s="139"/>
    </row>
    <row r="190" spans="1:60" outlineLevel="1" x14ac:dyDescent="0.2">
      <c r="A190" s="140"/>
      <c r="B190" s="140"/>
      <c r="C190" s="179" t="s">
        <v>292</v>
      </c>
      <c r="D190" s="149"/>
      <c r="E190" s="154">
        <v>379.44</v>
      </c>
      <c r="F190" s="157"/>
      <c r="G190" s="157"/>
      <c r="H190" s="157"/>
      <c r="I190" s="157"/>
      <c r="J190" s="157"/>
      <c r="K190" s="157"/>
      <c r="L190" s="157"/>
      <c r="M190" s="157"/>
      <c r="N190" s="147"/>
      <c r="O190" s="147"/>
      <c r="P190" s="147"/>
      <c r="Q190" s="147"/>
      <c r="R190" s="147"/>
      <c r="S190" s="147"/>
      <c r="T190" s="148"/>
      <c r="U190" s="147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 t="s">
        <v>120</v>
      </c>
      <c r="AF190" s="139">
        <v>0</v>
      </c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39"/>
      <c r="BC190" s="139"/>
      <c r="BD190" s="139"/>
      <c r="BE190" s="139"/>
      <c r="BF190" s="139"/>
      <c r="BG190" s="139"/>
      <c r="BH190" s="139"/>
    </row>
    <row r="191" spans="1:60" outlineLevel="1" x14ac:dyDescent="0.2">
      <c r="A191" s="140"/>
      <c r="B191" s="140"/>
      <c r="C191" s="179" t="s">
        <v>293</v>
      </c>
      <c r="D191" s="149"/>
      <c r="E191" s="154">
        <v>725.76</v>
      </c>
      <c r="F191" s="157"/>
      <c r="G191" s="157"/>
      <c r="H191" s="157"/>
      <c r="I191" s="157"/>
      <c r="J191" s="157"/>
      <c r="K191" s="157"/>
      <c r="L191" s="157"/>
      <c r="M191" s="157"/>
      <c r="N191" s="147"/>
      <c r="O191" s="147"/>
      <c r="P191" s="147"/>
      <c r="Q191" s="147"/>
      <c r="R191" s="147"/>
      <c r="S191" s="147"/>
      <c r="T191" s="148"/>
      <c r="U191" s="147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 t="s">
        <v>120</v>
      </c>
      <c r="AF191" s="139">
        <v>0</v>
      </c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/>
      <c r="AT191" s="139"/>
      <c r="AU191" s="139"/>
      <c r="AV191" s="139"/>
      <c r="AW191" s="139"/>
      <c r="AX191" s="139"/>
      <c r="AY191" s="139"/>
      <c r="AZ191" s="139"/>
      <c r="BA191" s="139"/>
      <c r="BB191" s="139"/>
      <c r="BC191" s="139"/>
      <c r="BD191" s="139"/>
      <c r="BE191" s="139"/>
      <c r="BF191" s="139"/>
      <c r="BG191" s="139"/>
      <c r="BH191" s="139"/>
    </row>
    <row r="192" spans="1:60" outlineLevel="1" x14ac:dyDescent="0.2">
      <c r="A192" s="140">
        <v>18</v>
      </c>
      <c r="B192" s="140" t="s">
        <v>294</v>
      </c>
      <c r="C192" s="178" t="s">
        <v>295</v>
      </c>
      <c r="D192" s="146" t="s">
        <v>124</v>
      </c>
      <c r="E192" s="153">
        <v>1105.2</v>
      </c>
      <c r="F192" s="156">
        <f>H192+J192</f>
        <v>0</v>
      </c>
      <c r="G192" s="157">
        <f>ROUND(E192*F192,2)</f>
        <v>0</v>
      </c>
      <c r="H192" s="157"/>
      <c r="I192" s="157">
        <f>ROUND(E192*H192,2)</f>
        <v>0</v>
      </c>
      <c r="J192" s="157"/>
      <c r="K192" s="157">
        <f>ROUND(E192*J192,2)</f>
        <v>0</v>
      </c>
      <c r="L192" s="157">
        <v>21</v>
      </c>
      <c r="M192" s="157">
        <f>G192*(1+L192/100)</f>
        <v>0</v>
      </c>
      <c r="N192" s="147">
        <v>0</v>
      </c>
      <c r="O192" s="147">
        <f>ROUND(E192*N192,5)</f>
        <v>0</v>
      </c>
      <c r="P192" s="147">
        <v>0</v>
      </c>
      <c r="Q192" s="147">
        <f>ROUND(E192*P192,5)</f>
        <v>0</v>
      </c>
      <c r="R192" s="147"/>
      <c r="S192" s="147"/>
      <c r="T192" s="148">
        <v>0.105</v>
      </c>
      <c r="U192" s="147">
        <f>ROUND(E192*T192,2)</f>
        <v>116.05</v>
      </c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 t="s">
        <v>118</v>
      </c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39"/>
      <c r="BG192" s="139"/>
      <c r="BH192" s="139"/>
    </row>
    <row r="193" spans="1:60" outlineLevel="1" x14ac:dyDescent="0.2">
      <c r="A193" s="140"/>
      <c r="B193" s="140"/>
      <c r="C193" s="179" t="s">
        <v>292</v>
      </c>
      <c r="D193" s="149"/>
      <c r="E193" s="154">
        <v>379.44</v>
      </c>
      <c r="F193" s="157"/>
      <c r="G193" s="157"/>
      <c r="H193" s="157"/>
      <c r="I193" s="157"/>
      <c r="J193" s="157"/>
      <c r="K193" s="157"/>
      <c r="L193" s="157"/>
      <c r="M193" s="157"/>
      <c r="N193" s="147"/>
      <c r="O193" s="147"/>
      <c r="P193" s="147"/>
      <c r="Q193" s="147"/>
      <c r="R193" s="147"/>
      <c r="S193" s="147"/>
      <c r="T193" s="148"/>
      <c r="U193" s="147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 t="s">
        <v>120</v>
      </c>
      <c r="AF193" s="139">
        <v>0</v>
      </c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  <c r="AT193" s="139"/>
      <c r="AU193" s="139"/>
      <c r="AV193" s="139"/>
      <c r="AW193" s="139"/>
      <c r="AX193" s="139"/>
      <c r="AY193" s="139"/>
      <c r="AZ193" s="139"/>
      <c r="BA193" s="139"/>
      <c r="BB193" s="139"/>
      <c r="BC193" s="139"/>
      <c r="BD193" s="139"/>
      <c r="BE193" s="139"/>
      <c r="BF193" s="139"/>
      <c r="BG193" s="139"/>
      <c r="BH193" s="139"/>
    </row>
    <row r="194" spans="1:60" outlineLevel="1" x14ac:dyDescent="0.2">
      <c r="A194" s="140"/>
      <c r="B194" s="140"/>
      <c r="C194" s="179" t="s">
        <v>293</v>
      </c>
      <c r="D194" s="149"/>
      <c r="E194" s="154">
        <v>725.76</v>
      </c>
      <c r="F194" s="157"/>
      <c r="G194" s="157"/>
      <c r="H194" s="157"/>
      <c r="I194" s="157"/>
      <c r="J194" s="157"/>
      <c r="K194" s="157"/>
      <c r="L194" s="157"/>
      <c r="M194" s="157"/>
      <c r="N194" s="147"/>
      <c r="O194" s="147"/>
      <c r="P194" s="147"/>
      <c r="Q194" s="147"/>
      <c r="R194" s="147"/>
      <c r="S194" s="147"/>
      <c r="T194" s="148"/>
      <c r="U194" s="147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 t="s">
        <v>120</v>
      </c>
      <c r="AF194" s="139">
        <v>0</v>
      </c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</row>
    <row r="195" spans="1:60" outlineLevel="1" x14ac:dyDescent="0.2">
      <c r="A195" s="140">
        <v>19</v>
      </c>
      <c r="B195" s="140" t="s">
        <v>296</v>
      </c>
      <c r="C195" s="178" t="s">
        <v>297</v>
      </c>
      <c r="D195" s="146" t="s">
        <v>124</v>
      </c>
      <c r="E195" s="153">
        <v>66312</v>
      </c>
      <c r="F195" s="156">
        <f>H195+J195</f>
        <v>0</v>
      </c>
      <c r="G195" s="157">
        <f>ROUND(E195*F195,2)</f>
        <v>0</v>
      </c>
      <c r="H195" s="157"/>
      <c r="I195" s="157">
        <f>ROUND(E195*H195,2)</f>
        <v>0</v>
      </c>
      <c r="J195" s="157"/>
      <c r="K195" s="157">
        <f>ROUND(E195*J195,2)</f>
        <v>0</v>
      </c>
      <c r="L195" s="157">
        <v>21</v>
      </c>
      <c r="M195" s="157">
        <f>G195*(1+L195/100)</f>
        <v>0</v>
      </c>
      <c r="N195" s="147">
        <v>0</v>
      </c>
      <c r="O195" s="147">
        <f>ROUND(E195*N195,5)</f>
        <v>0</v>
      </c>
      <c r="P195" s="147">
        <v>0</v>
      </c>
      <c r="Q195" s="147">
        <f>ROUND(E195*P195,5)</f>
        <v>0</v>
      </c>
      <c r="R195" s="147"/>
      <c r="S195" s="147"/>
      <c r="T195" s="148">
        <v>0</v>
      </c>
      <c r="U195" s="147">
        <f>ROUND(E195*T195,2)</f>
        <v>0</v>
      </c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 t="s">
        <v>118</v>
      </c>
      <c r="AF195" s="139"/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  <c r="AT195" s="139"/>
      <c r="AU195" s="139"/>
      <c r="AV195" s="139"/>
      <c r="AW195" s="139"/>
      <c r="AX195" s="139"/>
      <c r="AY195" s="139"/>
      <c r="AZ195" s="139"/>
      <c r="BA195" s="139"/>
      <c r="BB195" s="139"/>
      <c r="BC195" s="139"/>
      <c r="BD195" s="139"/>
      <c r="BE195" s="139"/>
      <c r="BF195" s="139"/>
      <c r="BG195" s="139"/>
      <c r="BH195" s="139"/>
    </row>
    <row r="196" spans="1:60" outlineLevel="1" x14ac:dyDescent="0.2">
      <c r="A196" s="140"/>
      <c r="B196" s="140"/>
      <c r="C196" s="179" t="s">
        <v>298</v>
      </c>
      <c r="D196" s="149"/>
      <c r="E196" s="154">
        <v>22766.400000000001</v>
      </c>
      <c r="F196" s="157"/>
      <c r="G196" s="157"/>
      <c r="H196" s="157"/>
      <c r="I196" s="157"/>
      <c r="J196" s="157"/>
      <c r="K196" s="157"/>
      <c r="L196" s="157"/>
      <c r="M196" s="157"/>
      <c r="N196" s="147"/>
      <c r="O196" s="147"/>
      <c r="P196" s="147"/>
      <c r="Q196" s="147"/>
      <c r="R196" s="147"/>
      <c r="S196" s="147"/>
      <c r="T196" s="148"/>
      <c r="U196" s="147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 t="s">
        <v>120</v>
      </c>
      <c r="AF196" s="139">
        <v>0</v>
      </c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  <c r="AT196" s="139"/>
      <c r="AU196" s="139"/>
      <c r="AV196" s="139"/>
      <c r="AW196" s="139"/>
      <c r="AX196" s="139"/>
      <c r="AY196" s="139"/>
      <c r="AZ196" s="139"/>
      <c r="BA196" s="139"/>
      <c r="BB196" s="139"/>
      <c r="BC196" s="139"/>
      <c r="BD196" s="139"/>
      <c r="BE196" s="139"/>
      <c r="BF196" s="139"/>
      <c r="BG196" s="139"/>
      <c r="BH196" s="139"/>
    </row>
    <row r="197" spans="1:60" outlineLevel="1" x14ac:dyDescent="0.2">
      <c r="A197" s="140"/>
      <c r="B197" s="140"/>
      <c r="C197" s="179" t="s">
        <v>299</v>
      </c>
      <c r="D197" s="149"/>
      <c r="E197" s="154">
        <v>43545.599999999999</v>
      </c>
      <c r="F197" s="157"/>
      <c r="G197" s="157"/>
      <c r="H197" s="157"/>
      <c r="I197" s="157"/>
      <c r="J197" s="157"/>
      <c r="K197" s="157"/>
      <c r="L197" s="157"/>
      <c r="M197" s="157"/>
      <c r="N197" s="147"/>
      <c r="O197" s="147"/>
      <c r="P197" s="147"/>
      <c r="Q197" s="147"/>
      <c r="R197" s="147"/>
      <c r="S197" s="147"/>
      <c r="T197" s="148"/>
      <c r="U197" s="147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 t="s">
        <v>120</v>
      </c>
      <c r="AF197" s="139">
        <v>0</v>
      </c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  <c r="AT197" s="139"/>
      <c r="AU197" s="139"/>
      <c r="AV197" s="139"/>
      <c r="AW197" s="139"/>
      <c r="AX197" s="139"/>
      <c r="AY197" s="139"/>
      <c r="AZ197" s="139"/>
      <c r="BA197" s="139"/>
      <c r="BB197" s="139"/>
      <c r="BC197" s="139"/>
      <c r="BD197" s="139"/>
      <c r="BE197" s="139"/>
      <c r="BF197" s="139"/>
      <c r="BG197" s="139"/>
      <c r="BH197" s="139"/>
    </row>
    <row r="198" spans="1:60" outlineLevel="1" x14ac:dyDescent="0.2">
      <c r="A198" s="140">
        <v>20</v>
      </c>
      <c r="B198" s="140" t="s">
        <v>300</v>
      </c>
      <c r="C198" s="178" t="s">
        <v>301</v>
      </c>
      <c r="D198" s="146" t="s">
        <v>302</v>
      </c>
      <c r="E198" s="153">
        <v>20.309999999999999</v>
      </c>
      <c r="F198" s="156">
        <f>H198+J198</f>
        <v>0</v>
      </c>
      <c r="G198" s="157">
        <f>ROUND(E198*F198,2)</f>
        <v>0</v>
      </c>
      <c r="H198" s="157"/>
      <c r="I198" s="157">
        <f>ROUND(E198*H198,2)</f>
        <v>0</v>
      </c>
      <c r="J198" s="157"/>
      <c r="K198" s="157">
        <f>ROUND(E198*J198,2)</f>
        <v>0</v>
      </c>
      <c r="L198" s="157">
        <v>21</v>
      </c>
      <c r="M198" s="157">
        <f>G198*(1+L198/100)</f>
        <v>0</v>
      </c>
      <c r="N198" s="147">
        <v>0</v>
      </c>
      <c r="O198" s="147">
        <f>ROUND(E198*N198,5)</f>
        <v>0</v>
      </c>
      <c r="P198" s="147">
        <v>0</v>
      </c>
      <c r="Q198" s="147">
        <f>ROUND(E198*P198,5)</f>
        <v>0</v>
      </c>
      <c r="R198" s="147"/>
      <c r="S198" s="147"/>
      <c r="T198" s="148">
        <v>7.3479999999999999</v>
      </c>
      <c r="U198" s="147">
        <f>ROUND(E198*T198,2)</f>
        <v>149.24</v>
      </c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 t="s">
        <v>118</v>
      </c>
      <c r="AF198" s="139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  <c r="AT198" s="139"/>
      <c r="AU198" s="139"/>
      <c r="AV198" s="139"/>
      <c r="AW198" s="139"/>
      <c r="AX198" s="139"/>
      <c r="AY198" s="139"/>
      <c r="AZ198" s="139"/>
      <c r="BA198" s="139"/>
      <c r="BB198" s="139"/>
      <c r="BC198" s="139"/>
      <c r="BD198" s="139"/>
      <c r="BE198" s="139"/>
      <c r="BF198" s="139"/>
      <c r="BG198" s="139"/>
      <c r="BH198" s="139"/>
    </row>
    <row r="199" spans="1:60" x14ac:dyDescent="0.2">
      <c r="A199" s="141" t="s">
        <v>113</v>
      </c>
      <c r="B199" s="141" t="s">
        <v>72</v>
      </c>
      <c r="C199" s="180" t="s">
        <v>73</v>
      </c>
      <c r="D199" s="150"/>
      <c r="E199" s="155"/>
      <c r="F199" s="158"/>
      <c r="G199" s="158">
        <f>SUMIF(AE200:AE288,"&lt;&gt;NOR",G200:G288)</f>
        <v>0</v>
      </c>
      <c r="H199" s="158"/>
      <c r="I199" s="158">
        <f>SUM(I200:I288)</f>
        <v>0</v>
      </c>
      <c r="J199" s="158"/>
      <c r="K199" s="158">
        <f>SUM(K200:K288)</f>
        <v>0</v>
      </c>
      <c r="L199" s="158"/>
      <c r="M199" s="158">
        <f>SUM(M200:M288)</f>
        <v>0</v>
      </c>
      <c r="N199" s="151"/>
      <c r="O199" s="151">
        <f>SUM(O200:O288)</f>
        <v>0.35323000000000004</v>
      </c>
      <c r="P199" s="151"/>
      <c r="Q199" s="151">
        <f>SUM(Q200:Q288)</f>
        <v>24.624520000000004</v>
      </c>
      <c r="R199" s="151"/>
      <c r="S199" s="151"/>
      <c r="T199" s="152"/>
      <c r="U199" s="151">
        <f>SUM(U200:U288)</f>
        <v>148.1</v>
      </c>
      <c r="AE199" t="s">
        <v>114</v>
      </c>
    </row>
    <row r="200" spans="1:60" ht="22.5" outlineLevel="1" x14ac:dyDescent="0.2">
      <c r="A200" s="140">
        <v>21</v>
      </c>
      <c r="B200" s="140" t="s">
        <v>303</v>
      </c>
      <c r="C200" s="178" t="s">
        <v>304</v>
      </c>
      <c r="D200" s="146" t="s">
        <v>124</v>
      </c>
      <c r="E200" s="153">
        <v>14.6557</v>
      </c>
      <c r="F200" s="156">
        <f>H200+J200</f>
        <v>0</v>
      </c>
      <c r="G200" s="157">
        <f>ROUND(E200*F200,2)</f>
        <v>0</v>
      </c>
      <c r="H200" s="157"/>
      <c r="I200" s="157">
        <f>ROUND(E200*H200,2)</f>
        <v>0</v>
      </c>
      <c r="J200" s="157"/>
      <c r="K200" s="157">
        <f>ROUND(E200*J200,2)</f>
        <v>0</v>
      </c>
      <c r="L200" s="157">
        <v>21</v>
      </c>
      <c r="M200" s="157">
        <f>G200*(1+L200/100)</f>
        <v>0</v>
      </c>
      <c r="N200" s="147">
        <v>2.1900000000000001E-3</v>
      </c>
      <c r="O200" s="147">
        <f>ROUND(E200*N200,5)</f>
        <v>3.2099999999999997E-2</v>
      </c>
      <c r="P200" s="147">
        <v>4.1000000000000002E-2</v>
      </c>
      <c r="Q200" s="147">
        <f>ROUND(E200*P200,5)</f>
        <v>0.60087999999999997</v>
      </c>
      <c r="R200" s="147"/>
      <c r="S200" s="147"/>
      <c r="T200" s="148">
        <v>0.52</v>
      </c>
      <c r="U200" s="147">
        <f>ROUND(E200*T200,2)</f>
        <v>7.62</v>
      </c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 t="s">
        <v>118</v>
      </c>
      <c r="AF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39"/>
      <c r="BG200" s="139"/>
      <c r="BH200" s="139"/>
    </row>
    <row r="201" spans="1:60" outlineLevel="1" x14ac:dyDescent="0.2">
      <c r="A201" s="140"/>
      <c r="B201" s="140"/>
      <c r="C201" s="179" t="s">
        <v>125</v>
      </c>
      <c r="D201" s="149"/>
      <c r="E201" s="154"/>
      <c r="F201" s="157"/>
      <c r="G201" s="157"/>
      <c r="H201" s="157"/>
      <c r="I201" s="157"/>
      <c r="J201" s="157"/>
      <c r="K201" s="157"/>
      <c r="L201" s="157"/>
      <c r="M201" s="157"/>
      <c r="N201" s="147"/>
      <c r="O201" s="147"/>
      <c r="P201" s="147"/>
      <c r="Q201" s="147"/>
      <c r="R201" s="147"/>
      <c r="S201" s="147"/>
      <c r="T201" s="148"/>
      <c r="U201" s="147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 t="s">
        <v>120</v>
      </c>
      <c r="AF201" s="139">
        <v>0</v>
      </c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</row>
    <row r="202" spans="1:60" outlineLevel="1" x14ac:dyDescent="0.2">
      <c r="A202" s="140"/>
      <c r="B202" s="140"/>
      <c r="C202" s="179" t="s">
        <v>305</v>
      </c>
      <c r="D202" s="149"/>
      <c r="E202" s="154">
        <v>2.4</v>
      </c>
      <c r="F202" s="157"/>
      <c r="G202" s="157"/>
      <c r="H202" s="157"/>
      <c r="I202" s="157"/>
      <c r="J202" s="157"/>
      <c r="K202" s="157"/>
      <c r="L202" s="157"/>
      <c r="M202" s="157"/>
      <c r="N202" s="147"/>
      <c r="O202" s="147"/>
      <c r="P202" s="147"/>
      <c r="Q202" s="147"/>
      <c r="R202" s="147"/>
      <c r="S202" s="147"/>
      <c r="T202" s="148"/>
      <c r="U202" s="147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 t="s">
        <v>120</v>
      </c>
      <c r="AF202" s="139">
        <v>0</v>
      </c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</row>
    <row r="203" spans="1:60" outlineLevel="1" x14ac:dyDescent="0.2">
      <c r="A203" s="140"/>
      <c r="B203" s="140"/>
      <c r="C203" s="179" t="s">
        <v>306</v>
      </c>
      <c r="D203" s="149"/>
      <c r="E203" s="154">
        <v>0.72250000000000003</v>
      </c>
      <c r="F203" s="157"/>
      <c r="G203" s="157"/>
      <c r="H203" s="157"/>
      <c r="I203" s="157"/>
      <c r="J203" s="157"/>
      <c r="K203" s="157"/>
      <c r="L203" s="157"/>
      <c r="M203" s="157"/>
      <c r="N203" s="147"/>
      <c r="O203" s="147"/>
      <c r="P203" s="147"/>
      <c r="Q203" s="147"/>
      <c r="R203" s="147"/>
      <c r="S203" s="147"/>
      <c r="T203" s="148"/>
      <c r="U203" s="147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 t="s">
        <v>120</v>
      </c>
      <c r="AF203" s="139">
        <v>0</v>
      </c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</row>
    <row r="204" spans="1:60" outlineLevel="1" x14ac:dyDescent="0.2">
      <c r="A204" s="140"/>
      <c r="B204" s="140"/>
      <c r="C204" s="179" t="s">
        <v>307</v>
      </c>
      <c r="D204" s="149"/>
      <c r="E204" s="154">
        <v>1.87</v>
      </c>
      <c r="F204" s="157"/>
      <c r="G204" s="157"/>
      <c r="H204" s="157"/>
      <c r="I204" s="157"/>
      <c r="J204" s="157"/>
      <c r="K204" s="157"/>
      <c r="L204" s="157"/>
      <c r="M204" s="157"/>
      <c r="N204" s="147"/>
      <c r="O204" s="147"/>
      <c r="P204" s="147"/>
      <c r="Q204" s="147"/>
      <c r="R204" s="147"/>
      <c r="S204" s="147"/>
      <c r="T204" s="148"/>
      <c r="U204" s="147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 t="s">
        <v>120</v>
      </c>
      <c r="AF204" s="139">
        <v>0</v>
      </c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</row>
    <row r="205" spans="1:60" outlineLevel="1" x14ac:dyDescent="0.2">
      <c r="A205" s="140"/>
      <c r="B205" s="140"/>
      <c r="C205" s="179" t="s">
        <v>308</v>
      </c>
      <c r="D205" s="149"/>
      <c r="E205" s="154">
        <v>0.29249999999999998</v>
      </c>
      <c r="F205" s="157"/>
      <c r="G205" s="157"/>
      <c r="H205" s="157"/>
      <c r="I205" s="157"/>
      <c r="J205" s="157"/>
      <c r="K205" s="157"/>
      <c r="L205" s="157"/>
      <c r="M205" s="157"/>
      <c r="N205" s="147"/>
      <c r="O205" s="147"/>
      <c r="P205" s="147"/>
      <c r="Q205" s="147"/>
      <c r="R205" s="147"/>
      <c r="S205" s="147"/>
      <c r="T205" s="148"/>
      <c r="U205" s="147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 t="s">
        <v>120</v>
      </c>
      <c r="AF205" s="139">
        <v>0</v>
      </c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</row>
    <row r="206" spans="1:60" outlineLevel="1" x14ac:dyDescent="0.2">
      <c r="A206" s="140"/>
      <c r="B206" s="140"/>
      <c r="C206" s="179" t="s">
        <v>309</v>
      </c>
      <c r="D206" s="149"/>
      <c r="E206" s="154">
        <v>0.27500000000000002</v>
      </c>
      <c r="F206" s="157"/>
      <c r="G206" s="157"/>
      <c r="H206" s="157"/>
      <c r="I206" s="157"/>
      <c r="J206" s="157"/>
      <c r="K206" s="157"/>
      <c r="L206" s="157"/>
      <c r="M206" s="157"/>
      <c r="N206" s="147"/>
      <c r="O206" s="147"/>
      <c r="P206" s="147"/>
      <c r="Q206" s="147"/>
      <c r="R206" s="147"/>
      <c r="S206" s="147"/>
      <c r="T206" s="148"/>
      <c r="U206" s="147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 t="s">
        <v>120</v>
      </c>
      <c r="AF206" s="139">
        <v>0</v>
      </c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</row>
    <row r="207" spans="1:60" outlineLevel="1" x14ac:dyDescent="0.2">
      <c r="A207" s="140"/>
      <c r="B207" s="140"/>
      <c r="C207" s="179" t="s">
        <v>310</v>
      </c>
      <c r="D207" s="149"/>
      <c r="E207" s="154">
        <v>2.2557</v>
      </c>
      <c r="F207" s="157"/>
      <c r="G207" s="157"/>
      <c r="H207" s="157"/>
      <c r="I207" s="157"/>
      <c r="J207" s="157"/>
      <c r="K207" s="157"/>
      <c r="L207" s="157"/>
      <c r="M207" s="157"/>
      <c r="N207" s="147"/>
      <c r="O207" s="147"/>
      <c r="P207" s="147"/>
      <c r="Q207" s="147"/>
      <c r="R207" s="147"/>
      <c r="S207" s="147"/>
      <c r="T207" s="148"/>
      <c r="U207" s="147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 t="s">
        <v>120</v>
      </c>
      <c r="AF207" s="139">
        <v>0</v>
      </c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</row>
    <row r="208" spans="1:60" outlineLevel="1" x14ac:dyDescent="0.2">
      <c r="A208" s="140"/>
      <c r="B208" s="140"/>
      <c r="C208" s="179" t="s">
        <v>173</v>
      </c>
      <c r="D208" s="149"/>
      <c r="E208" s="154"/>
      <c r="F208" s="157"/>
      <c r="G208" s="157"/>
      <c r="H208" s="157"/>
      <c r="I208" s="157"/>
      <c r="J208" s="157"/>
      <c r="K208" s="157"/>
      <c r="L208" s="157"/>
      <c r="M208" s="157"/>
      <c r="N208" s="147"/>
      <c r="O208" s="147"/>
      <c r="P208" s="147"/>
      <c r="Q208" s="147"/>
      <c r="R208" s="147"/>
      <c r="S208" s="147"/>
      <c r="T208" s="148"/>
      <c r="U208" s="147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 t="s">
        <v>120</v>
      </c>
      <c r="AF208" s="139">
        <v>0</v>
      </c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</row>
    <row r="209" spans="1:60" outlineLevel="1" x14ac:dyDescent="0.2">
      <c r="A209" s="140"/>
      <c r="B209" s="140"/>
      <c r="C209" s="179" t="s">
        <v>311</v>
      </c>
      <c r="D209" s="149"/>
      <c r="E209" s="154">
        <v>4.32</v>
      </c>
      <c r="F209" s="157"/>
      <c r="G209" s="157"/>
      <c r="H209" s="157"/>
      <c r="I209" s="157"/>
      <c r="J209" s="157"/>
      <c r="K209" s="157"/>
      <c r="L209" s="157"/>
      <c r="M209" s="157"/>
      <c r="N209" s="147"/>
      <c r="O209" s="147"/>
      <c r="P209" s="147"/>
      <c r="Q209" s="147"/>
      <c r="R209" s="147"/>
      <c r="S209" s="147"/>
      <c r="T209" s="148"/>
      <c r="U209" s="147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 t="s">
        <v>120</v>
      </c>
      <c r="AF209" s="139">
        <v>0</v>
      </c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</row>
    <row r="210" spans="1:60" outlineLevel="1" x14ac:dyDescent="0.2">
      <c r="A210" s="140"/>
      <c r="B210" s="140"/>
      <c r="C210" s="179" t="s">
        <v>312</v>
      </c>
      <c r="D210" s="149"/>
      <c r="E210" s="154">
        <v>1.08</v>
      </c>
      <c r="F210" s="157"/>
      <c r="G210" s="157"/>
      <c r="H210" s="157"/>
      <c r="I210" s="157"/>
      <c r="J210" s="157"/>
      <c r="K210" s="157"/>
      <c r="L210" s="157"/>
      <c r="M210" s="157"/>
      <c r="N210" s="147"/>
      <c r="O210" s="147"/>
      <c r="P210" s="147"/>
      <c r="Q210" s="147"/>
      <c r="R210" s="147"/>
      <c r="S210" s="147"/>
      <c r="T210" s="148"/>
      <c r="U210" s="147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 t="s">
        <v>120</v>
      </c>
      <c r="AF210" s="139">
        <v>0</v>
      </c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</row>
    <row r="211" spans="1:60" outlineLevel="1" x14ac:dyDescent="0.2">
      <c r="A211" s="140"/>
      <c r="B211" s="140"/>
      <c r="C211" s="179" t="s">
        <v>313</v>
      </c>
      <c r="D211" s="149"/>
      <c r="E211" s="154">
        <v>0.84</v>
      </c>
      <c r="F211" s="157"/>
      <c r="G211" s="157"/>
      <c r="H211" s="157"/>
      <c r="I211" s="157"/>
      <c r="J211" s="157"/>
      <c r="K211" s="157"/>
      <c r="L211" s="157"/>
      <c r="M211" s="157"/>
      <c r="N211" s="147"/>
      <c r="O211" s="147"/>
      <c r="P211" s="147"/>
      <c r="Q211" s="147"/>
      <c r="R211" s="147"/>
      <c r="S211" s="147"/>
      <c r="T211" s="148"/>
      <c r="U211" s="147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 t="s">
        <v>120</v>
      </c>
      <c r="AF211" s="139">
        <v>0</v>
      </c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</row>
    <row r="212" spans="1:60" outlineLevel="1" x14ac:dyDescent="0.2">
      <c r="A212" s="140"/>
      <c r="B212" s="140"/>
      <c r="C212" s="179" t="s">
        <v>314</v>
      </c>
      <c r="D212" s="149"/>
      <c r="E212" s="154">
        <v>0.6</v>
      </c>
      <c r="F212" s="157"/>
      <c r="G212" s="157"/>
      <c r="H212" s="157"/>
      <c r="I212" s="157"/>
      <c r="J212" s="157"/>
      <c r="K212" s="157"/>
      <c r="L212" s="157"/>
      <c r="M212" s="157"/>
      <c r="N212" s="147"/>
      <c r="O212" s="147"/>
      <c r="P212" s="147"/>
      <c r="Q212" s="147"/>
      <c r="R212" s="147"/>
      <c r="S212" s="147"/>
      <c r="T212" s="148"/>
      <c r="U212" s="147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 t="s">
        <v>120</v>
      </c>
      <c r="AF212" s="139">
        <v>0</v>
      </c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</row>
    <row r="213" spans="1:60" ht="22.5" outlineLevel="1" x14ac:dyDescent="0.2">
      <c r="A213" s="140">
        <v>22</v>
      </c>
      <c r="B213" s="140" t="s">
        <v>315</v>
      </c>
      <c r="C213" s="178" t="s">
        <v>316</v>
      </c>
      <c r="D213" s="146" t="s">
        <v>124</v>
      </c>
      <c r="E213" s="153">
        <v>287.42500000000001</v>
      </c>
      <c r="F213" s="156">
        <f>H213+J213</f>
        <v>0</v>
      </c>
      <c r="G213" s="157">
        <f>ROUND(E213*F213,2)</f>
        <v>0</v>
      </c>
      <c r="H213" s="157"/>
      <c r="I213" s="157">
        <f>ROUND(E213*H213,2)</f>
        <v>0</v>
      </c>
      <c r="J213" s="157"/>
      <c r="K213" s="157">
        <f>ROUND(E213*J213,2)</f>
        <v>0</v>
      </c>
      <c r="L213" s="157">
        <v>21</v>
      </c>
      <c r="M213" s="157">
        <f>G213*(1+L213/100)</f>
        <v>0</v>
      </c>
      <c r="N213" s="147">
        <v>1E-3</v>
      </c>
      <c r="O213" s="147">
        <f>ROUND(E213*N213,5)</f>
        <v>0.28743000000000002</v>
      </c>
      <c r="P213" s="147">
        <v>3.1E-2</v>
      </c>
      <c r="Q213" s="147">
        <f>ROUND(E213*P213,5)</f>
        <v>8.9101800000000004</v>
      </c>
      <c r="R213" s="147"/>
      <c r="S213" s="147"/>
      <c r="T213" s="148">
        <v>0.33100000000000002</v>
      </c>
      <c r="U213" s="147">
        <f>ROUND(E213*T213,2)</f>
        <v>95.14</v>
      </c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 t="s">
        <v>118</v>
      </c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</row>
    <row r="214" spans="1:60" outlineLevel="1" x14ac:dyDescent="0.2">
      <c r="A214" s="140"/>
      <c r="B214" s="140"/>
      <c r="C214" s="179" t="s">
        <v>125</v>
      </c>
      <c r="D214" s="149"/>
      <c r="E214" s="154"/>
      <c r="F214" s="157"/>
      <c r="G214" s="157"/>
      <c r="H214" s="157"/>
      <c r="I214" s="157"/>
      <c r="J214" s="157"/>
      <c r="K214" s="157"/>
      <c r="L214" s="157"/>
      <c r="M214" s="157"/>
      <c r="N214" s="147"/>
      <c r="O214" s="147"/>
      <c r="P214" s="147"/>
      <c r="Q214" s="147"/>
      <c r="R214" s="147"/>
      <c r="S214" s="147"/>
      <c r="T214" s="148"/>
      <c r="U214" s="147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 t="s">
        <v>120</v>
      </c>
      <c r="AF214" s="139">
        <v>0</v>
      </c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</row>
    <row r="215" spans="1:60" outlineLevel="1" x14ac:dyDescent="0.2">
      <c r="A215" s="140"/>
      <c r="B215" s="140"/>
      <c r="C215" s="179" t="s">
        <v>317</v>
      </c>
      <c r="D215" s="149"/>
      <c r="E215" s="154">
        <v>56.375</v>
      </c>
      <c r="F215" s="157"/>
      <c r="G215" s="157"/>
      <c r="H215" s="157"/>
      <c r="I215" s="157"/>
      <c r="J215" s="157"/>
      <c r="K215" s="157"/>
      <c r="L215" s="157"/>
      <c r="M215" s="157"/>
      <c r="N215" s="147"/>
      <c r="O215" s="147"/>
      <c r="P215" s="147"/>
      <c r="Q215" s="147"/>
      <c r="R215" s="147"/>
      <c r="S215" s="147"/>
      <c r="T215" s="148"/>
      <c r="U215" s="147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 t="s">
        <v>120</v>
      </c>
      <c r="AF215" s="139">
        <v>0</v>
      </c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39"/>
      <c r="BG215" s="139"/>
      <c r="BH215" s="139"/>
    </row>
    <row r="216" spans="1:60" outlineLevel="1" x14ac:dyDescent="0.2">
      <c r="A216" s="140"/>
      <c r="B216" s="140"/>
      <c r="C216" s="179" t="s">
        <v>318</v>
      </c>
      <c r="D216" s="149"/>
      <c r="E216" s="154">
        <v>3.649</v>
      </c>
      <c r="F216" s="157"/>
      <c r="G216" s="157"/>
      <c r="H216" s="157"/>
      <c r="I216" s="157"/>
      <c r="J216" s="157"/>
      <c r="K216" s="157"/>
      <c r="L216" s="157"/>
      <c r="M216" s="157"/>
      <c r="N216" s="147"/>
      <c r="O216" s="147"/>
      <c r="P216" s="147"/>
      <c r="Q216" s="147"/>
      <c r="R216" s="147"/>
      <c r="S216" s="147"/>
      <c r="T216" s="148"/>
      <c r="U216" s="147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 t="s">
        <v>120</v>
      </c>
      <c r="AF216" s="139">
        <v>0</v>
      </c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</row>
    <row r="217" spans="1:60" outlineLevel="1" x14ac:dyDescent="0.2">
      <c r="A217" s="140"/>
      <c r="B217" s="140"/>
      <c r="C217" s="179" t="s">
        <v>319</v>
      </c>
      <c r="D217" s="149"/>
      <c r="E217" s="154">
        <v>3.3839999999999999</v>
      </c>
      <c r="F217" s="157"/>
      <c r="G217" s="157"/>
      <c r="H217" s="157"/>
      <c r="I217" s="157"/>
      <c r="J217" s="157"/>
      <c r="K217" s="157"/>
      <c r="L217" s="157"/>
      <c r="M217" s="157"/>
      <c r="N217" s="147"/>
      <c r="O217" s="147"/>
      <c r="P217" s="147"/>
      <c r="Q217" s="147"/>
      <c r="R217" s="147"/>
      <c r="S217" s="147"/>
      <c r="T217" s="148"/>
      <c r="U217" s="147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 t="s">
        <v>120</v>
      </c>
      <c r="AF217" s="139">
        <v>0</v>
      </c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</row>
    <row r="218" spans="1:60" outlineLevel="1" x14ac:dyDescent="0.2">
      <c r="A218" s="140"/>
      <c r="B218" s="140"/>
      <c r="C218" s="179" t="s">
        <v>320</v>
      </c>
      <c r="D218" s="149"/>
      <c r="E218" s="154">
        <v>2.34</v>
      </c>
      <c r="F218" s="157"/>
      <c r="G218" s="157"/>
      <c r="H218" s="157"/>
      <c r="I218" s="157"/>
      <c r="J218" s="157"/>
      <c r="K218" s="157"/>
      <c r="L218" s="157"/>
      <c r="M218" s="157"/>
      <c r="N218" s="147"/>
      <c r="O218" s="147"/>
      <c r="P218" s="147"/>
      <c r="Q218" s="147"/>
      <c r="R218" s="147"/>
      <c r="S218" s="147"/>
      <c r="T218" s="148"/>
      <c r="U218" s="147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 t="s">
        <v>120</v>
      </c>
      <c r="AF218" s="139">
        <v>0</v>
      </c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</row>
    <row r="219" spans="1:60" outlineLevel="1" x14ac:dyDescent="0.2">
      <c r="A219" s="140"/>
      <c r="B219" s="140"/>
      <c r="C219" s="179" t="s">
        <v>321</v>
      </c>
      <c r="D219" s="149"/>
      <c r="E219" s="154">
        <v>8.61</v>
      </c>
      <c r="F219" s="157"/>
      <c r="G219" s="157"/>
      <c r="H219" s="157"/>
      <c r="I219" s="157"/>
      <c r="J219" s="157"/>
      <c r="K219" s="157"/>
      <c r="L219" s="157"/>
      <c r="M219" s="157"/>
      <c r="N219" s="147"/>
      <c r="O219" s="147"/>
      <c r="P219" s="147"/>
      <c r="Q219" s="147"/>
      <c r="R219" s="147"/>
      <c r="S219" s="147"/>
      <c r="T219" s="148"/>
      <c r="U219" s="147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 t="s">
        <v>120</v>
      </c>
      <c r="AF219" s="139">
        <v>0</v>
      </c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</row>
    <row r="220" spans="1:60" outlineLevel="1" x14ac:dyDescent="0.2">
      <c r="A220" s="140"/>
      <c r="B220" s="140"/>
      <c r="C220" s="179" t="s">
        <v>322</v>
      </c>
      <c r="D220" s="149"/>
      <c r="E220" s="154">
        <v>15.067500000000001</v>
      </c>
      <c r="F220" s="157"/>
      <c r="G220" s="157"/>
      <c r="H220" s="157"/>
      <c r="I220" s="157"/>
      <c r="J220" s="157"/>
      <c r="K220" s="157"/>
      <c r="L220" s="157"/>
      <c r="M220" s="157"/>
      <c r="N220" s="147"/>
      <c r="O220" s="147"/>
      <c r="P220" s="147"/>
      <c r="Q220" s="147"/>
      <c r="R220" s="147"/>
      <c r="S220" s="147"/>
      <c r="T220" s="148"/>
      <c r="U220" s="147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 t="s">
        <v>120</v>
      </c>
      <c r="AF220" s="139">
        <v>0</v>
      </c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</row>
    <row r="221" spans="1:60" outlineLevel="1" x14ac:dyDescent="0.2">
      <c r="A221" s="140"/>
      <c r="B221" s="140"/>
      <c r="C221" s="179" t="s">
        <v>323</v>
      </c>
      <c r="D221" s="149"/>
      <c r="E221" s="154">
        <v>1.4175</v>
      </c>
      <c r="F221" s="157"/>
      <c r="G221" s="157"/>
      <c r="H221" s="157"/>
      <c r="I221" s="157"/>
      <c r="J221" s="157"/>
      <c r="K221" s="157"/>
      <c r="L221" s="157"/>
      <c r="M221" s="157"/>
      <c r="N221" s="147"/>
      <c r="O221" s="147"/>
      <c r="P221" s="147"/>
      <c r="Q221" s="147"/>
      <c r="R221" s="147"/>
      <c r="S221" s="147"/>
      <c r="T221" s="148"/>
      <c r="U221" s="147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 t="s">
        <v>120</v>
      </c>
      <c r="AF221" s="139">
        <v>0</v>
      </c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</row>
    <row r="222" spans="1:60" outlineLevel="1" x14ac:dyDescent="0.2">
      <c r="A222" s="140"/>
      <c r="B222" s="140"/>
      <c r="C222" s="179" t="s">
        <v>324</v>
      </c>
      <c r="D222" s="149"/>
      <c r="E222" s="154">
        <v>3.06</v>
      </c>
      <c r="F222" s="157"/>
      <c r="G222" s="157"/>
      <c r="H222" s="157"/>
      <c r="I222" s="157"/>
      <c r="J222" s="157"/>
      <c r="K222" s="157"/>
      <c r="L222" s="157"/>
      <c r="M222" s="157"/>
      <c r="N222" s="147"/>
      <c r="O222" s="147"/>
      <c r="P222" s="147"/>
      <c r="Q222" s="147"/>
      <c r="R222" s="147"/>
      <c r="S222" s="147"/>
      <c r="T222" s="148"/>
      <c r="U222" s="147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 t="s">
        <v>120</v>
      </c>
      <c r="AF222" s="139">
        <v>0</v>
      </c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</row>
    <row r="223" spans="1:60" outlineLevel="1" x14ac:dyDescent="0.2">
      <c r="A223" s="140"/>
      <c r="B223" s="140"/>
      <c r="C223" s="179" t="s">
        <v>325</v>
      </c>
      <c r="D223" s="149"/>
      <c r="E223" s="154">
        <v>6.4574999999999996</v>
      </c>
      <c r="F223" s="157"/>
      <c r="G223" s="157"/>
      <c r="H223" s="157"/>
      <c r="I223" s="157"/>
      <c r="J223" s="157"/>
      <c r="K223" s="157"/>
      <c r="L223" s="157"/>
      <c r="M223" s="157"/>
      <c r="N223" s="147"/>
      <c r="O223" s="147"/>
      <c r="P223" s="147"/>
      <c r="Q223" s="147"/>
      <c r="R223" s="147"/>
      <c r="S223" s="147"/>
      <c r="T223" s="148"/>
      <c r="U223" s="147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 t="s">
        <v>120</v>
      </c>
      <c r="AF223" s="139">
        <v>0</v>
      </c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</row>
    <row r="224" spans="1:60" outlineLevel="1" x14ac:dyDescent="0.2">
      <c r="A224" s="140"/>
      <c r="B224" s="140"/>
      <c r="C224" s="179" t="s">
        <v>326</v>
      </c>
      <c r="D224" s="149"/>
      <c r="E224" s="154">
        <v>4.4457000000000004</v>
      </c>
      <c r="F224" s="157"/>
      <c r="G224" s="157"/>
      <c r="H224" s="157"/>
      <c r="I224" s="157"/>
      <c r="J224" s="157"/>
      <c r="K224" s="157"/>
      <c r="L224" s="157"/>
      <c r="M224" s="157"/>
      <c r="N224" s="147"/>
      <c r="O224" s="147"/>
      <c r="P224" s="147"/>
      <c r="Q224" s="147"/>
      <c r="R224" s="147"/>
      <c r="S224" s="147"/>
      <c r="T224" s="148"/>
      <c r="U224" s="147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 t="s">
        <v>120</v>
      </c>
      <c r="AF224" s="139">
        <v>0</v>
      </c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</row>
    <row r="225" spans="1:60" outlineLevel="1" x14ac:dyDescent="0.2">
      <c r="A225" s="140"/>
      <c r="B225" s="140"/>
      <c r="C225" s="179" t="s">
        <v>173</v>
      </c>
      <c r="D225" s="149"/>
      <c r="E225" s="154"/>
      <c r="F225" s="157"/>
      <c r="G225" s="157"/>
      <c r="H225" s="157"/>
      <c r="I225" s="157"/>
      <c r="J225" s="157"/>
      <c r="K225" s="157"/>
      <c r="L225" s="157"/>
      <c r="M225" s="157"/>
      <c r="N225" s="147"/>
      <c r="O225" s="147"/>
      <c r="P225" s="147"/>
      <c r="Q225" s="147"/>
      <c r="R225" s="147"/>
      <c r="S225" s="147"/>
      <c r="T225" s="148"/>
      <c r="U225" s="147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 t="s">
        <v>120</v>
      </c>
      <c r="AF225" s="139">
        <v>0</v>
      </c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</row>
    <row r="226" spans="1:60" outlineLevel="1" x14ac:dyDescent="0.2">
      <c r="A226" s="140"/>
      <c r="B226" s="140"/>
      <c r="C226" s="179" t="s">
        <v>327</v>
      </c>
      <c r="D226" s="149"/>
      <c r="E226" s="154">
        <v>1.68</v>
      </c>
      <c r="F226" s="157"/>
      <c r="G226" s="157"/>
      <c r="H226" s="157"/>
      <c r="I226" s="157"/>
      <c r="J226" s="157"/>
      <c r="K226" s="157"/>
      <c r="L226" s="157"/>
      <c r="M226" s="157"/>
      <c r="N226" s="147"/>
      <c r="O226" s="147"/>
      <c r="P226" s="147"/>
      <c r="Q226" s="147"/>
      <c r="R226" s="147"/>
      <c r="S226" s="147"/>
      <c r="T226" s="148"/>
      <c r="U226" s="147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 t="s">
        <v>120</v>
      </c>
      <c r="AF226" s="139">
        <v>0</v>
      </c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  <c r="BG226" s="139"/>
      <c r="BH226" s="139"/>
    </row>
    <row r="227" spans="1:60" outlineLevel="1" x14ac:dyDescent="0.2">
      <c r="A227" s="140"/>
      <c r="B227" s="140"/>
      <c r="C227" s="179" t="s">
        <v>328</v>
      </c>
      <c r="D227" s="149"/>
      <c r="E227" s="154">
        <v>1.44</v>
      </c>
      <c r="F227" s="157"/>
      <c r="G227" s="157"/>
      <c r="H227" s="157"/>
      <c r="I227" s="157"/>
      <c r="J227" s="157"/>
      <c r="K227" s="157"/>
      <c r="L227" s="157"/>
      <c r="M227" s="157"/>
      <c r="N227" s="147"/>
      <c r="O227" s="147"/>
      <c r="P227" s="147"/>
      <c r="Q227" s="147"/>
      <c r="R227" s="147"/>
      <c r="S227" s="147"/>
      <c r="T227" s="148"/>
      <c r="U227" s="147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 t="s">
        <v>120</v>
      </c>
      <c r="AF227" s="139">
        <v>0</v>
      </c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39"/>
      <c r="BG227" s="139"/>
      <c r="BH227" s="139"/>
    </row>
    <row r="228" spans="1:60" outlineLevel="1" x14ac:dyDescent="0.2">
      <c r="A228" s="140"/>
      <c r="B228" s="140"/>
      <c r="C228" s="179" t="s">
        <v>329</v>
      </c>
      <c r="D228" s="149"/>
      <c r="E228" s="154">
        <v>133.69399999999999</v>
      </c>
      <c r="F228" s="157"/>
      <c r="G228" s="157"/>
      <c r="H228" s="157"/>
      <c r="I228" s="157"/>
      <c r="J228" s="157"/>
      <c r="K228" s="157"/>
      <c r="L228" s="157"/>
      <c r="M228" s="157"/>
      <c r="N228" s="147"/>
      <c r="O228" s="147"/>
      <c r="P228" s="147"/>
      <c r="Q228" s="147"/>
      <c r="R228" s="147"/>
      <c r="S228" s="147"/>
      <c r="T228" s="148"/>
      <c r="U228" s="147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 t="s">
        <v>120</v>
      </c>
      <c r="AF228" s="139">
        <v>0</v>
      </c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</row>
    <row r="229" spans="1:60" outlineLevel="1" x14ac:dyDescent="0.2">
      <c r="A229" s="140"/>
      <c r="B229" s="140"/>
      <c r="C229" s="179" t="s">
        <v>330</v>
      </c>
      <c r="D229" s="149"/>
      <c r="E229" s="154">
        <v>8.4448000000000008</v>
      </c>
      <c r="F229" s="157"/>
      <c r="G229" s="157"/>
      <c r="H229" s="157"/>
      <c r="I229" s="157"/>
      <c r="J229" s="157"/>
      <c r="K229" s="157"/>
      <c r="L229" s="157"/>
      <c r="M229" s="157"/>
      <c r="N229" s="147"/>
      <c r="O229" s="147"/>
      <c r="P229" s="147"/>
      <c r="Q229" s="147"/>
      <c r="R229" s="147"/>
      <c r="S229" s="147"/>
      <c r="T229" s="148"/>
      <c r="U229" s="147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 t="s">
        <v>120</v>
      </c>
      <c r="AF229" s="139">
        <v>0</v>
      </c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  <c r="BG229" s="139"/>
      <c r="BH229" s="139"/>
    </row>
    <row r="230" spans="1:60" outlineLevel="1" x14ac:dyDescent="0.2">
      <c r="A230" s="140"/>
      <c r="B230" s="140"/>
      <c r="C230" s="179" t="s">
        <v>331</v>
      </c>
      <c r="D230" s="149"/>
      <c r="E230" s="154">
        <v>8.5280000000000005</v>
      </c>
      <c r="F230" s="157"/>
      <c r="G230" s="157"/>
      <c r="H230" s="157"/>
      <c r="I230" s="157"/>
      <c r="J230" s="157"/>
      <c r="K230" s="157"/>
      <c r="L230" s="157"/>
      <c r="M230" s="157"/>
      <c r="N230" s="147"/>
      <c r="O230" s="147"/>
      <c r="P230" s="147"/>
      <c r="Q230" s="147"/>
      <c r="R230" s="147"/>
      <c r="S230" s="147"/>
      <c r="T230" s="148"/>
      <c r="U230" s="147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 t="s">
        <v>120</v>
      </c>
      <c r="AF230" s="139">
        <v>0</v>
      </c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39"/>
      <c r="BG230" s="139"/>
      <c r="BH230" s="139"/>
    </row>
    <row r="231" spans="1:60" outlineLevel="1" x14ac:dyDescent="0.2">
      <c r="A231" s="140"/>
      <c r="B231" s="140"/>
      <c r="C231" s="179" t="s">
        <v>332</v>
      </c>
      <c r="D231" s="149"/>
      <c r="E231" s="154">
        <v>8.3635999999999999</v>
      </c>
      <c r="F231" s="157"/>
      <c r="G231" s="157"/>
      <c r="H231" s="157"/>
      <c r="I231" s="157"/>
      <c r="J231" s="157"/>
      <c r="K231" s="157"/>
      <c r="L231" s="157"/>
      <c r="M231" s="157"/>
      <c r="N231" s="147"/>
      <c r="O231" s="147"/>
      <c r="P231" s="147"/>
      <c r="Q231" s="147"/>
      <c r="R231" s="147"/>
      <c r="S231" s="147"/>
      <c r="T231" s="148"/>
      <c r="U231" s="147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 t="s">
        <v>120</v>
      </c>
      <c r="AF231" s="139">
        <v>0</v>
      </c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39"/>
      <c r="BG231" s="139"/>
      <c r="BH231" s="139"/>
    </row>
    <row r="232" spans="1:60" outlineLevel="1" x14ac:dyDescent="0.2">
      <c r="A232" s="140"/>
      <c r="B232" s="140"/>
      <c r="C232" s="179" t="s">
        <v>333</v>
      </c>
      <c r="D232" s="149"/>
      <c r="E232" s="154">
        <v>10.5</v>
      </c>
      <c r="F232" s="157"/>
      <c r="G232" s="157"/>
      <c r="H232" s="157"/>
      <c r="I232" s="157"/>
      <c r="J232" s="157"/>
      <c r="K232" s="157"/>
      <c r="L232" s="157"/>
      <c r="M232" s="157"/>
      <c r="N232" s="147"/>
      <c r="O232" s="147"/>
      <c r="P232" s="147"/>
      <c r="Q232" s="147"/>
      <c r="R232" s="147"/>
      <c r="S232" s="147"/>
      <c r="T232" s="148"/>
      <c r="U232" s="147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 t="s">
        <v>120</v>
      </c>
      <c r="AF232" s="139">
        <v>0</v>
      </c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39"/>
      <c r="BG232" s="139"/>
      <c r="BH232" s="139"/>
    </row>
    <row r="233" spans="1:60" outlineLevel="1" x14ac:dyDescent="0.2">
      <c r="A233" s="140"/>
      <c r="B233" s="140"/>
      <c r="C233" s="179" t="s">
        <v>334</v>
      </c>
      <c r="D233" s="149"/>
      <c r="E233" s="154">
        <v>9.9684000000000008</v>
      </c>
      <c r="F233" s="157"/>
      <c r="G233" s="157"/>
      <c r="H233" s="157"/>
      <c r="I233" s="157"/>
      <c r="J233" s="157"/>
      <c r="K233" s="157"/>
      <c r="L233" s="157"/>
      <c r="M233" s="157"/>
      <c r="N233" s="147"/>
      <c r="O233" s="147"/>
      <c r="P233" s="147"/>
      <c r="Q233" s="147"/>
      <c r="R233" s="147"/>
      <c r="S233" s="147"/>
      <c r="T233" s="148"/>
      <c r="U233" s="147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 t="s">
        <v>120</v>
      </c>
      <c r="AF233" s="139">
        <v>0</v>
      </c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</row>
    <row r="234" spans="1:60" ht="22.5" outlineLevel="1" x14ac:dyDescent="0.2">
      <c r="A234" s="140">
        <v>23</v>
      </c>
      <c r="B234" s="140" t="s">
        <v>335</v>
      </c>
      <c r="C234" s="178" t="s">
        <v>336</v>
      </c>
      <c r="D234" s="146" t="s">
        <v>124</v>
      </c>
      <c r="E234" s="153">
        <v>16.52</v>
      </c>
      <c r="F234" s="156">
        <f>H234+J234</f>
        <v>0</v>
      </c>
      <c r="G234" s="157">
        <f>ROUND(E234*F234,2)</f>
        <v>0</v>
      </c>
      <c r="H234" s="157"/>
      <c r="I234" s="157">
        <f>ROUND(E234*H234,2)</f>
        <v>0</v>
      </c>
      <c r="J234" s="157"/>
      <c r="K234" s="157">
        <f>ROUND(E234*J234,2)</f>
        <v>0</v>
      </c>
      <c r="L234" s="157">
        <v>21</v>
      </c>
      <c r="M234" s="157">
        <f>G234*(1+L234/100)</f>
        <v>0</v>
      </c>
      <c r="N234" s="147">
        <v>9.2000000000000003E-4</v>
      </c>
      <c r="O234" s="147">
        <f>ROUND(E234*N234,5)</f>
        <v>1.52E-2</v>
      </c>
      <c r="P234" s="147">
        <v>2.7E-2</v>
      </c>
      <c r="Q234" s="147">
        <f>ROUND(E234*P234,5)</f>
        <v>0.44603999999999999</v>
      </c>
      <c r="R234" s="147"/>
      <c r="S234" s="147"/>
      <c r="T234" s="148">
        <v>0.26300000000000001</v>
      </c>
      <c r="U234" s="147">
        <f>ROUND(E234*T234,2)</f>
        <v>4.34</v>
      </c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 t="s">
        <v>118</v>
      </c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39"/>
      <c r="BG234" s="139"/>
      <c r="BH234" s="139"/>
    </row>
    <row r="235" spans="1:60" outlineLevel="1" x14ac:dyDescent="0.2">
      <c r="A235" s="140"/>
      <c r="B235" s="140"/>
      <c r="C235" s="179" t="s">
        <v>173</v>
      </c>
      <c r="D235" s="149"/>
      <c r="E235" s="154"/>
      <c r="F235" s="157"/>
      <c r="G235" s="157"/>
      <c r="H235" s="157"/>
      <c r="I235" s="157"/>
      <c r="J235" s="157"/>
      <c r="K235" s="157"/>
      <c r="L235" s="157"/>
      <c r="M235" s="157"/>
      <c r="N235" s="147"/>
      <c r="O235" s="147"/>
      <c r="P235" s="147"/>
      <c r="Q235" s="147"/>
      <c r="R235" s="147"/>
      <c r="S235" s="147"/>
      <c r="T235" s="148"/>
      <c r="U235" s="147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 t="s">
        <v>120</v>
      </c>
      <c r="AF235" s="139">
        <v>0</v>
      </c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39"/>
      <c r="BG235" s="139"/>
      <c r="BH235" s="139"/>
    </row>
    <row r="236" spans="1:60" outlineLevel="1" x14ac:dyDescent="0.2">
      <c r="A236" s="140"/>
      <c r="B236" s="140"/>
      <c r="C236" s="179" t="s">
        <v>337</v>
      </c>
      <c r="D236" s="149"/>
      <c r="E236" s="154">
        <v>16.52</v>
      </c>
      <c r="F236" s="157"/>
      <c r="G236" s="157"/>
      <c r="H236" s="157"/>
      <c r="I236" s="157"/>
      <c r="J236" s="157"/>
      <c r="K236" s="157"/>
      <c r="L236" s="157"/>
      <c r="M236" s="157"/>
      <c r="N236" s="147"/>
      <c r="O236" s="147"/>
      <c r="P236" s="147"/>
      <c r="Q236" s="147"/>
      <c r="R236" s="147"/>
      <c r="S236" s="147"/>
      <c r="T236" s="148"/>
      <c r="U236" s="147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 t="s">
        <v>120</v>
      </c>
      <c r="AF236" s="139">
        <v>0</v>
      </c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  <c r="AV236" s="139"/>
      <c r="AW236" s="139"/>
      <c r="AX236" s="139"/>
      <c r="AY236" s="139"/>
      <c r="AZ236" s="139"/>
      <c r="BA236" s="139"/>
      <c r="BB236" s="139"/>
      <c r="BC236" s="139"/>
      <c r="BD236" s="139"/>
      <c r="BE236" s="139"/>
      <c r="BF236" s="139"/>
      <c r="BG236" s="139"/>
      <c r="BH236" s="139"/>
    </row>
    <row r="237" spans="1:60" ht="22.5" outlineLevel="1" x14ac:dyDescent="0.2">
      <c r="A237" s="140">
        <v>24</v>
      </c>
      <c r="B237" s="140" t="s">
        <v>338</v>
      </c>
      <c r="C237" s="178" t="s">
        <v>339</v>
      </c>
      <c r="D237" s="146" t="s">
        <v>124</v>
      </c>
      <c r="E237" s="153">
        <v>22.5627</v>
      </c>
      <c r="F237" s="156">
        <f>H237+J237</f>
        <v>0</v>
      </c>
      <c r="G237" s="157">
        <f>ROUND(E237*F237,2)</f>
        <v>0</v>
      </c>
      <c r="H237" s="157"/>
      <c r="I237" s="157">
        <f>ROUND(E237*H237,2)</f>
        <v>0</v>
      </c>
      <c r="J237" s="157"/>
      <c r="K237" s="157">
        <f>ROUND(E237*J237,2)</f>
        <v>0</v>
      </c>
      <c r="L237" s="157">
        <v>21</v>
      </c>
      <c r="M237" s="157">
        <f>G237*(1+L237/100)</f>
        <v>0</v>
      </c>
      <c r="N237" s="147">
        <v>8.1999999999999998E-4</v>
      </c>
      <c r="O237" s="147">
        <f>ROUND(E237*N237,5)</f>
        <v>1.8499999999999999E-2</v>
      </c>
      <c r="P237" s="147">
        <v>2.3E-2</v>
      </c>
      <c r="Q237" s="147">
        <f>ROUND(E237*P237,5)</f>
        <v>0.51893999999999996</v>
      </c>
      <c r="R237" s="147"/>
      <c r="S237" s="147"/>
      <c r="T237" s="148">
        <v>0.215</v>
      </c>
      <c r="U237" s="147">
        <f>ROUND(E237*T237,2)</f>
        <v>4.8499999999999996</v>
      </c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 t="s">
        <v>118</v>
      </c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39"/>
      <c r="BG237" s="139"/>
      <c r="BH237" s="139"/>
    </row>
    <row r="238" spans="1:60" outlineLevel="1" x14ac:dyDescent="0.2">
      <c r="A238" s="140"/>
      <c r="B238" s="140"/>
      <c r="C238" s="179" t="s">
        <v>125</v>
      </c>
      <c r="D238" s="149"/>
      <c r="E238" s="154"/>
      <c r="F238" s="157"/>
      <c r="G238" s="157"/>
      <c r="H238" s="157"/>
      <c r="I238" s="157"/>
      <c r="J238" s="157"/>
      <c r="K238" s="157"/>
      <c r="L238" s="157"/>
      <c r="M238" s="157"/>
      <c r="N238" s="147"/>
      <c r="O238" s="147"/>
      <c r="P238" s="147"/>
      <c r="Q238" s="147"/>
      <c r="R238" s="147"/>
      <c r="S238" s="147"/>
      <c r="T238" s="148"/>
      <c r="U238" s="147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 t="s">
        <v>120</v>
      </c>
      <c r="AF238" s="139">
        <v>0</v>
      </c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</row>
    <row r="239" spans="1:60" outlineLevel="1" x14ac:dyDescent="0.2">
      <c r="A239" s="140"/>
      <c r="B239" s="140"/>
      <c r="C239" s="179" t="s">
        <v>340</v>
      </c>
      <c r="D239" s="149"/>
      <c r="E239" s="154">
        <v>17.539200000000001</v>
      </c>
      <c r="F239" s="157"/>
      <c r="G239" s="157"/>
      <c r="H239" s="157"/>
      <c r="I239" s="157"/>
      <c r="J239" s="157"/>
      <c r="K239" s="157"/>
      <c r="L239" s="157"/>
      <c r="M239" s="157"/>
      <c r="N239" s="147"/>
      <c r="O239" s="147"/>
      <c r="P239" s="147"/>
      <c r="Q239" s="147"/>
      <c r="R239" s="147"/>
      <c r="S239" s="147"/>
      <c r="T239" s="148"/>
      <c r="U239" s="147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 t="s">
        <v>120</v>
      </c>
      <c r="AF239" s="139">
        <v>0</v>
      </c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  <c r="BE239" s="139"/>
      <c r="BF239" s="139"/>
      <c r="BG239" s="139"/>
      <c r="BH239" s="139"/>
    </row>
    <row r="240" spans="1:60" outlineLevel="1" x14ac:dyDescent="0.2">
      <c r="A240" s="140"/>
      <c r="B240" s="140"/>
      <c r="C240" s="179" t="s">
        <v>341</v>
      </c>
      <c r="D240" s="149"/>
      <c r="E240" s="154">
        <v>5.0235000000000003</v>
      </c>
      <c r="F240" s="157"/>
      <c r="G240" s="157"/>
      <c r="H240" s="157"/>
      <c r="I240" s="157"/>
      <c r="J240" s="157"/>
      <c r="K240" s="157"/>
      <c r="L240" s="157"/>
      <c r="M240" s="157"/>
      <c r="N240" s="147"/>
      <c r="O240" s="147"/>
      <c r="P240" s="147"/>
      <c r="Q240" s="147"/>
      <c r="R240" s="147"/>
      <c r="S240" s="147"/>
      <c r="T240" s="148"/>
      <c r="U240" s="147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 t="s">
        <v>120</v>
      </c>
      <c r="AF240" s="139">
        <v>0</v>
      </c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</row>
    <row r="241" spans="1:60" ht="22.5" outlineLevel="1" x14ac:dyDescent="0.2">
      <c r="A241" s="140">
        <v>25</v>
      </c>
      <c r="B241" s="140" t="s">
        <v>342</v>
      </c>
      <c r="C241" s="178" t="s">
        <v>343</v>
      </c>
      <c r="D241" s="146" t="s">
        <v>124</v>
      </c>
      <c r="E241" s="153">
        <v>14.6557</v>
      </c>
      <c r="F241" s="156">
        <f>H241+J241</f>
        <v>0</v>
      </c>
      <c r="G241" s="157">
        <f>ROUND(E241*F241,2)</f>
        <v>0</v>
      </c>
      <c r="H241" s="157"/>
      <c r="I241" s="157">
        <f>ROUND(E241*H241,2)</f>
        <v>0</v>
      </c>
      <c r="J241" s="157"/>
      <c r="K241" s="157">
        <f>ROUND(E241*J241,2)</f>
        <v>0</v>
      </c>
      <c r="L241" s="157">
        <v>21</v>
      </c>
      <c r="M241" s="157">
        <f>G241*(1+L241/100)</f>
        <v>0</v>
      </c>
      <c r="N241" s="147">
        <v>0</v>
      </c>
      <c r="O241" s="147">
        <f>ROUND(E241*N241,5)</f>
        <v>0</v>
      </c>
      <c r="P241" s="147">
        <v>3.5000000000000003E-2</v>
      </c>
      <c r="Q241" s="147">
        <f>ROUND(E241*P241,5)</f>
        <v>0.51295000000000002</v>
      </c>
      <c r="R241" s="147"/>
      <c r="S241" s="147"/>
      <c r="T241" s="148">
        <v>0.03</v>
      </c>
      <c r="U241" s="147">
        <f>ROUND(E241*T241,2)</f>
        <v>0.44</v>
      </c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 t="s">
        <v>118</v>
      </c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39"/>
      <c r="BG241" s="139"/>
      <c r="BH241" s="139"/>
    </row>
    <row r="242" spans="1:60" outlineLevel="1" x14ac:dyDescent="0.2">
      <c r="A242" s="140"/>
      <c r="B242" s="140"/>
      <c r="C242" s="179" t="s">
        <v>125</v>
      </c>
      <c r="D242" s="149"/>
      <c r="E242" s="154"/>
      <c r="F242" s="157"/>
      <c r="G242" s="157"/>
      <c r="H242" s="157"/>
      <c r="I242" s="157"/>
      <c r="J242" s="157"/>
      <c r="K242" s="157"/>
      <c r="L242" s="157"/>
      <c r="M242" s="157"/>
      <c r="N242" s="147"/>
      <c r="O242" s="147"/>
      <c r="P242" s="147"/>
      <c r="Q242" s="147"/>
      <c r="R242" s="147"/>
      <c r="S242" s="147"/>
      <c r="T242" s="148"/>
      <c r="U242" s="147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 t="s">
        <v>120</v>
      </c>
      <c r="AF242" s="139">
        <v>0</v>
      </c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39"/>
      <c r="BG242" s="139"/>
      <c r="BH242" s="139"/>
    </row>
    <row r="243" spans="1:60" outlineLevel="1" x14ac:dyDescent="0.2">
      <c r="A243" s="140"/>
      <c r="B243" s="140"/>
      <c r="C243" s="179" t="s">
        <v>305</v>
      </c>
      <c r="D243" s="149"/>
      <c r="E243" s="154">
        <v>2.4</v>
      </c>
      <c r="F243" s="157"/>
      <c r="G243" s="157"/>
      <c r="H243" s="157"/>
      <c r="I243" s="157"/>
      <c r="J243" s="157"/>
      <c r="K243" s="157"/>
      <c r="L243" s="157"/>
      <c r="M243" s="157"/>
      <c r="N243" s="147"/>
      <c r="O243" s="147"/>
      <c r="P243" s="147"/>
      <c r="Q243" s="147"/>
      <c r="R243" s="147"/>
      <c r="S243" s="147"/>
      <c r="T243" s="148"/>
      <c r="U243" s="147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 t="s">
        <v>120</v>
      </c>
      <c r="AF243" s="139">
        <v>0</v>
      </c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39"/>
      <c r="BG243" s="139"/>
      <c r="BH243" s="139"/>
    </row>
    <row r="244" spans="1:60" outlineLevel="1" x14ac:dyDescent="0.2">
      <c r="A244" s="140"/>
      <c r="B244" s="140"/>
      <c r="C244" s="179" t="s">
        <v>306</v>
      </c>
      <c r="D244" s="149"/>
      <c r="E244" s="154">
        <v>0.72250000000000003</v>
      </c>
      <c r="F244" s="157"/>
      <c r="G244" s="157"/>
      <c r="H244" s="157"/>
      <c r="I244" s="157"/>
      <c r="J244" s="157"/>
      <c r="K244" s="157"/>
      <c r="L244" s="157"/>
      <c r="M244" s="157"/>
      <c r="N244" s="147"/>
      <c r="O244" s="147"/>
      <c r="P244" s="147"/>
      <c r="Q244" s="147"/>
      <c r="R244" s="147"/>
      <c r="S244" s="147"/>
      <c r="T244" s="148"/>
      <c r="U244" s="147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 t="s">
        <v>120</v>
      </c>
      <c r="AF244" s="139">
        <v>0</v>
      </c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</row>
    <row r="245" spans="1:60" outlineLevel="1" x14ac:dyDescent="0.2">
      <c r="A245" s="140"/>
      <c r="B245" s="140"/>
      <c r="C245" s="179" t="s">
        <v>307</v>
      </c>
      <c r="D245" s="149"/>
      <c r="E245" s="154">
        <v>1.87</v>
      </c>
      <c r="F245" s="157"/>
      <c r="G245" s="157"/>
      <c r="H245" s="157"/>
      <c r="I245" s="157"/>
      <c r="J245" s="157"/>
      <c r="K245" s="157"/>
      <c r="L245" s="157"/>
      <c r="M245" s="157"/>
      <c r="N245" s="147"/>
      <c r="O245" s="147"/>
      <c r="P245" s="147"/>
      <c r="Q245" s="147"/>
      <c r="R245" s="147"/>
      <c r="S245" s="147"/>
      <c r="T245" s="148"/>
      <c r="U245" s="147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 t="s">
        <v>120</v>
      </c>
      <c r="AF245" s="139">
        <v>0</v>
      </c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39"/>
      <c r="BG245" s="139"/>
      <c r="BH245" s="139"/>
    </row>
    <row r="246" spans="1:60" outlineLevel="1" x14ac:dyDescent="0.2">
      <c r="A246" s="140"/>
      <c r="B246" s="140"/>
      <c r="C246" s="179" t="s">
        <v>308</v>
      </c>
      <c r="D246" s="149"/>
      <c r="E246" s="154">
        <v>0.29249999999999998</v>
      </c>
      <c r="F246" s="157"/>
      <c r="G246" s="157"/>
      <c r="H246" s="157"/>
      <c r="I246" s="157"/>
      <c r="J246" s="157"/>
      <c r="K246" s="157"/>
      <c r="L246" s="157"/>
      <c r="M246" s="157"/>
      <c r="N246" s="147"/>
      <c r="O246" s="147"/>
      <c r="P246" s="147"/>
      <c r="Q246" s="147"/>
      <c r="R246" s="147"/>
      <c r="S246" s="147"/>
      <c r="T246" s="148"/>
      <c r="U246" s="147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 t="s">
        <v>120</v>
      </c>
      <c r="AF246" s="139">
        <v>0</v>
      </c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39"/>
      <c r="BG246" s="139"/>
      <c r="BH246" s="139"/>
    </row>
    <row r="247" spans="1:60" outlineLevel="1" x14ac:dyDescent="0.2">
      <c r="A247" s="140"/>
      <c r="B247" s="140"/>
      <c r="C247" s="179" t="s">
        <v>309</v>
      </c>
      <c r="D247" s="149"/>
      <c r="E247" s="154">
        <v>0.27500000000000002</v>
      </c>
      <c r="F247" s="157"/>
      <c r="G247" s="157"/>
      <c r="H247" s="157"/>
      <c r="I247" s="157"/>
      <c r="J247" s="157"/>
      <c r="K247" s="157"/>
      <c r="L247" s="157"/>
      <c r="M247" s="157"/>
      <c r="N247" s="147"/>
      <c r="O247" s="147"/>
      <c r="P247" s="147"/>
      <c r="Q247" s="147"/>
      <c r="R247" s="147"/>
      <c r="S247" s="147"/>
      <c r="T247" s="148"/>
      <c r="U247" s="147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 t="s">
        <v>120</v>
      </c>
      <c r="AF247" s="139">
        <v>0</v>
      </c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  <c r="AX247" s="139"/>
      <c r="AY247" s="139"/>
      <c r="AZ247" s="139"/>
      <c r="BA247" s="139"/>
      <c r="BB247" s="139"/>
      <c r="BC247" s="139"/>
      <c r="BD247" s="139"/>
      <c r="BE247" s="139"/>
      <c r="BF247" s="139"/>
      <c r="BG247" s="139"/>
      <c r="BH247" s="139"/>
    </row>
    <row r="248" spans="1:60" outlineLevel="1" x14ac:dyDescent="0.2">
      <c r="A248" s="140"/>
      <c r="B248" s="140"/>
      <c r="C248" s="179" t="s">
        <v>310</v>
      </c>
      <c r="D248" s="149"/>
      <c r="E248" s="154">
        <v>2.2557</v>
      </c>
      <c r="F248" s="157"/>
      <c r="G248" s="157"/>
      <c r="H248" s="157"/>
      <c r="I248" s="157"/>
      <c r="J248" s="157"/>
      <c r="K248" s="157"/>
      <c r="L248" s="157"/>
      <c r="M248" s="157"/>
      <c r="N248" s="147"/>
      <c r="O248" s="147"/>
      <c r="P248" s="147"/>
      <c r="Q248" s="147"/>
      <c r="R248" s="147"/>
      <c r="S248" s="147"/>
      <c r="T248" s="148"/>
      <c r="U248" s="147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 t="s">
        <v>120</v>
      </c>
      <c r="AF248" s="139">
        <v>0</v>
      </c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</row>
    <row r="249" spans="1:60" outlineLevel="1" x14ac:dyDescent="0.2">
      <c r="A249" s="140"/>
      <c r="B249" s="140"/>
      <c r="C249" s="179" t="s">
        <v>173</v>
      </c>
      <c r="D249" s="149"/>
      <c r="E249" s="154"/>
      <c r="F249" s="157"/>
      <c r="G249" s="157"/>
      <c r="H249" s="157"/>
      <c r="I249" s="157"/>
      <c r="J249" s="157"/>
      <c r="K249" s="157"/>
      <c r="L249" s="157"/>
      <c r="M249" s="157"/>
      <c r="N249" s="147"/>
      <c r="O249" s="147"/>
      <c r="P249" s="147"/>
      <c r="Q249" s="147"/>
      <c r="R249" s="147"/>
      <c r="S249" s="147"/>
      <c r="T249" s="148"/>
      <c r="U249" s="147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 t="s">
        <v>120</v>
      </c>
      <c r="AF249" s="139">
        <v>0</v>
      </c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</row>
    <row r="250" spans="1:60" outlineLevel="1" x14ac:dyDescent="0.2">
      <c r="A250" s="140"/>
      <c r="B250" s="140"/>
      <c r="C250" s="179" t="s">
        <v>311</v>
      </c>
      <c r="D250" s="149"/>
      <c r="E250" s="154">
        <v>4.32</v>
      </c>
      <c r="F250" s="157"/>
      <c r="G250" s="157"/>
      <c r="H250" s="157"/>
      <c r="I250" s="157"/>
      <c r="J250" s="157"/>
      <c r="K250" s="157"/>
      <c r="L250" s="157"/>
      <c r="M250" s="157"/>
      <c r="N250" s="147"/>
      <c r="O250" s="147"/>
      <c r="P250" s="147"/>
      <c r="Q250" s="147"/>
      <c r="R250" s="147"/>
      <c r="S250" s="147"/>
      <c r="T250" s="148"/>
      <c r="U250" s="147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 t="s">
        <v>120</v>
      </c>
      <c r="AF250" s="139">
        <v>0</v>
      </c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39"/>
      <c r="BG250" s="139"/>
      <c r="BH250" s="139"/>
    </row>
    <row r="251" spans="1:60" outlineLevel="1" x14ac:dyDescent="0.2">
      <c r="A251" s="140"/>
      <c r="B251" s="140"/>
      <c r="C251" s="179" t="s">
        <v>312</v>
      </c>
      <c r="D251" s="149"/>
      <c r="E251" s="154">
        <v>1.08</v>
      </c>
      <c r="F251" s="157"/>
      <c r="G251" s="157"/>
      <c r="H251" s="157"/>
      <c r="I251" s="157"/>
      <c r="J251" s="157"/>
      <c r="K251" s="157"/>
      <c r="L251" s="157"/>
      <c r="M251" s="157"/>
      <c r="N251" s="147"/>
      <c r="O251" s="147"/>
      <c r="P251" s="147"/>
      <c r="Q251" s="147"/>
      <c r="R251" s="147"/>
      <c r="S251" s="147"/>
      <c r="T251" s="148"/>
      <c r="U251" s="147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 t="s">
        <v>120</v>
      </c>
      <c r="AF251" s="139">
        <v>0</v>
      </c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39"/>
      <c r="BG251" s="139"/>
      <c r="BH251" s="139"/>
    </row>
    <row r="252" spans="1:60" outlineLevel="1" x14ac:dyDescent="0.2">
      <c r="A252" s="140"/>
      <c r="B252" s="140"/>
      <c r="C252" s="179" t="s">
        <v>313</v>
      </c>
      <c r="D252" s="149"/>
      <c r="E252" s="154">
        <v>0.84</v>
      </c>
      <c r="F252" s="157"/>
      <c r="G252" s="157"/>
      <c r="H252" s="157"/>
      <c r="I252" s="157"/>
      <c r="J252" s="157"/>
      <c r="K252" s="157"/>
      <c r="L252" s="157"/>
      <c r="M252" s="157"/>
      <c r="N252" s="147"/>
      <c r="O252" s="147"/>
      <c r="P252" s="147"/>
      <c r="Q252" s="147"/>
      <c r="R252" s="147"/>
      <c r="S252" s="147"/>
      <c r="T252" s="148"/>
      <c r="U252" s="147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 t="s">
        <v>120</v>
      </c>
      <c r="AF252" s="139">
        <v>0</v>
      </c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  <c r="AX252" s="139"/>
      <c r="AY252" s="139"/>
      <c r="AZ252" s="139"/>
      <c r="BA252" s="139"/>
      <c r="BB252" s="139"/>
      <c r="BC252" s="139"/>
      <c r="BD252" s="139"/>
      <c r="BE252" s="139"/>
      <c r="BF252" s="139"/>
      <c r="BG252" s="139"/>
      <c r="BH252" s="139"/>
    </row>
    <row r="253" spans="1:60" outlineLevel="1" x14ac:dyDescent="0.2">
      <c r="A253" s="140"/>
      <c r="B253" s="140"/>
      <c r="C253" s="179" t="s">
        <v>314</v>
      </c>
      <c r="D253" s="149"/>
      <c r="E253" s="154">
        <v>0.6</v>
      </c>
      <c r="F253" s="157"/>
      <c r="G253" s="157"/>
      <c r="H253" s="157"/>
      <c r="I253" s="157"/>
      <c r="J253" s="157"/>
      <c r="K253" s="157"/>
      <c r="L253" s="157"/>
      <c r="M253" s="157"/>
      <c r="N253" s="147"/>
      <c r="O253" s="147"/>
      <c r="P253" s="147"/>
      <c r="Q253" s="147"/>
      <c r="R253" s="147"/>
      <c r="S253" s="147"/>
      <c r="T253" s="148"/>
      <c r="U253" s="147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 t="s">
        <v>120</v>
      </c>
      <c r="AF253" s="139">
        <v>0</v>
      </c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39"/>
      <c r="BG253" s="139"/>
      <c r="BH253" s="139"/>
    </row>
    <row r="254" spans="1:60" ht="22.5" outlineLevel="1" x14ac:dyDescent="0.2">
      <c r="A254" s="140">
        <v>26</v>
      </c>
      <c r="B254" s="140" t="s">
        <v>344</v>
      </c>
      <c r="C254" s="178" t="s">
        <v>345</v>
      </c>
      <c r="D254" s="146" t="s">
        <v>124</v>
      </c>
      <c r="E254" s="153">
        <v>326.5077</v>
      </c>
      <c r="F254" s="156">
        <f>H254+J254</f>
        <v>0</v>
      </c>
      <c r="G254" s="157">
        <f>ROUND(E254*F254,2)</f>
        <v>0</v>
      </c>
      <c r="H254" s="157"/>
      <c r="I254" s="157">
        <f>ROUND(E254*H254,2)</f>
        <v>0</v>
      </c>
      <c r="J254" s="157"/>
      <c r="K254" s="157">
        <f>ROUND(E254*J254,2)</f>
        <v>0</v>
      </c>
      <c r="L254" s="157">
        <v>21</v>
      </c>
      <c r="M254" s="157">
        <f>G254*(1+L254/100)</f>
        <v>0</v>
      </c>
      <c r="N254" s="147">
        <v>0</v>
      </c>
      <c r="O254" s="147">
        <f>ROUND(E254*N254,5)</f>
        <v>0</v>
      </c>
      <c r="P254" s="147">
        <v>3.5000000000000003E-2</v>
      </c>
      <c r="Q254" s="147">
        <f>ROUND(E254*P254,5)</f>
        <v>11.427770000000001</v>
      </c>
      <c r="R254" s="147"/>
      <c r="S254" s="147"/>
      <c r="T254" s="148">
        <v>0.06</v>
      </c>
      <c r="U254" s="147">
        <f>ROUND(E254*T254,2)</f>
        <v>19.59</v>
      </c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 t="s">
        <v>118</v>
      </c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39"/>
      <c r="BG254" s="139"/>
      <c r="BH254" s="139"/>
    </row>
    <row r="255" spans="1:60" outlineLevel="1" x14ac:dyDescent="0.2">
      <c r="A255" s="140"/>
      <c r="B255" s="140"/>
      <c r="C255" s="179" t="s">
        <v>125</v>
      </c>
      <c r="D255" s="149"/>
      <c r="E255" s="154"/>
      <c r="F255" s="157"/>
      <c r="G255" s="157"/>
      <c r="H255" s="157"/>
      <c r="I255" s="157"/>
      <c r="J255" s="157"/>
      <c r="K255" s="157"/>
      <c r="L255" s="157"/>
      <c r="M255" s="157"/>
      <c r="N255" s="147"/>
      <c r="O255" s="147"/>
      <c r="P255" s="147"/>
      <c r="Q255" s="147"/>
      <c r="R255" s="147"/>
      <c r="S255" s="147"/>
      <c r="T255" s="148"/>
      <c r="U255" s="147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 t="s">
        <v>120</v>
      </c>
      <c r="AF255" s="139">
        <v>0</v>
      </c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</row>
    <row r="256" spans="1:60" outlineLevel="1" x14ac:dyDescent="0.2">
      <c r="A256" s="140"/>
      <c r="B256" s="140"/>
      <c r="C256" s="179" t="s">
        <v>317</v>
      </c>
      <c r="D256" s="149"/>
      <c r="E256" s="154">
        <v>56.375</v>
      </c>
      <c r="F256" s="157"/>
      <c r="G256" s="157"/>
      <c r="H256" s="157"/>
      <c r="I256" s="157"/>
      <c r="J256" s="157"/>
      <c r="K256" s="157"/>
      <c r="L256" s="157"/>
      <c r="M256" s="157"/>
      <c r="N256" s="147"/>
      <c r="O256" s="147"/>
      <c r="P256" s="147"/>
      <c r="Q256" s="147"/>
      <c r="R256" s="147"/>
      <c r="S256" s="147"/>
      <c r="T256" s="148"/>
      <c r="U256" s="147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 t="s">
        <v>120</v>
      </c>
      <c r="AF256" s="139">
        <v>0</v>
      </c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</row>
    <row r="257" spans="1:60" outlineLevel="1" x14ac:dyDescent="0.2">
      <c r="A257" s="140"/>
      <c r="B257" s="140"/>
      <c r="C257" s="179" t="s">
        <v>318</v>
      </c>
      <c r="D257" s="149"/>
      <c r="E257" s="154">
        <v>3.649</v>
      </c>
      <c r="F257" s="157"/>
      <c r="G257" s="157"/>
      <c r="H257" s="157"/>
      <c r="I257" s="157"/>
      <c r="J257" s="157"/>
      <c r="K257" s="157"/>
      <c r="L257" s="157"/>
      <c r="M257" s="157"/>
      <c r="N257" s="147"/>
      <c r="O257" s="147"/>
      <c r="P257" s="147"/>
      <c r="Q257" s="147"/>
      <c r="R257" s="147"/>
      <c r="S257" s="147"/>
      <c r="T257" s="148"/>
      <c r="U257" s="147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 t="s">
        <v>120</v>
      </c>
      <c r="AF257" s="139">
        <v>0</v>
      </c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39"/>
      <c r="BG257" s="139"/>
      <c r="BH257" s="139"/>
    </row>
    <row r="258" spans="1:60" outlineLevel="1" x14ac:dyDescent="0.2">
      <c r="A258" s="140"/>
      <c r="B258" s="140"/>
      <c r="C258" s="179" t="s">
        <v>319</v>
      </c>
      <c r="D258" s="149"/>
      <c r="E258" s="154">
        <v>3.3839999999999999</v>
      </c>
      <c r="F258" s="157"/>
      <c r="G258" s="157"/>
      <c r="H258" s="157"/>
      <c r="I258" s="157"/>
      <c r="J258" s="157"/>
      <c r="K258" s="157"/>
      <c r="L258" s="157"/>
      <c r="M258" s="157"/>
      <c r="N258" s="147"/>
      <c r="O258" s="147"/>
      <c r="P258" s="147"/>
      <c r="Q258" s="147"/>
      <c r="R258" s="147"/>
      <c r="S258" s="147"/>
      <c r="T258" s="148"/>
      <c r="U258" s="147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 t="s">
        <v>120</v>
      </c>
      <c r="AF258" s="139">
        <v>0</v>
      </c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39"/>
      <c r="BG258" s="139"/>
      <c r="BH258" s="139"/>
    </row>
    <row r="259" spans="1:60" outlineLevel="1" x14ac:dyDescent="0.2">
      <c r="A259" s="140"/>
      <c r="B259" s="140"/>
      <c r="C259" s="179" t="s">
        <v>320</v>
      </c>
      <c r="D259" s="149"/>
      <c r="E259" s="154">
        <v>2.34</v>
      </c>
      <c r="F259" s="157"/>
      <c r="G259" s="157"/>
      <c r="H259" s="157"/>
      <c r="I259" s="157"/>
      <c r="J259" s="157"/>
      <c r="K259" s="157"/>
      <c r="L259" s="157"/>
      <c r="M259" s="157"/>
      <c r="N259" s="147"/>
      <c r="O259" s="147"/>
      <c r="P259" s="147"/>
      <c r="Q259" s="147"/>
      <c r="R259" s="147"/>
      <c r="S259" s="147"/>
      <c r="T259" s="148"/>
      <c r="U259" s="147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 t="s">
        <v>120</v>
      </c>
      <c r="AF259" s="139">
        <v>0</v>
      </c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39"/>
      <c r="BG259" s="139"/>
      <c r="BH259" s="139"/>
    </row>
    <row r="260" spans="1:60" outlineLevel="1" x14ac:dyDescent="0.2">
      <c r="A260" s="140"/>
      <c r="B260" s="140"/>
      <c r="C260" s="179" t="s">
        <v>321</v>
      </c>
      <c r="D260" s="149"/>
      <c r="E260" s="154">
        <v>8.61</v>
      </c>
      <c r="F260" s="157"/>
      <c r="G260" s="157"/>
      <c r="H260" s="157"/>
      <c r="I260" s="157"/>
      <c r="J260" s="157"/>
      <c r="K260" s="157"/>
      <c r="L260" s="157"/>
      <c r="M260" s="157"/>
      <c r="N260" s="147"/>
      <c r="O260" s="147"/>
      <c r="P260" s="147"/>
      <c r="Q260" s="147"/>
      <c r="R260" s="147"/>
      <c r="S260" s="147"/>
      <c r="T260" s="148"/>
      <c r="U260" s="147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 t="s">
        <v>120</v>
      </c>
      <c r="AF260" s="139">
        <v>0</v>
      </c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</row>
    <row r="261" spans="1:60" outlineLevel="1" x14ac:dyDescent="0.2">
      <c r="A261" s="140"/>
      <c r="B261" s="140"/>
      <c r="C261" s="179" t="s">
        <v>322</v>
      </c>
      <c r="D261" s="149"/>
      <c r="E261" s="154">
        <v>15.067500000000001</v>
      </c>
      <c r="F261" s="157"/>
      <c r="G261" s="157"/>
      <c r="H261" s="157"/>
      <c r="I261" s="157"/>
      <c r="J261" s="157"/>
      <c r="K261" s="157"/>
      <c r="L261" s="157"/>
      <c r="M261" s="157"/>
      <c r="N261" s="147"/>
      <c r="O261" s="147"/>
      <c r="P261" s="147"/>
      <c r="Q261" s="147"/>
      <c r="R261" s="147"/>
      <c r="S261" s="147"/>
      <c r="T261" s="148"/>
      <c r="U261" s="147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 t="s">
        <v>120</v>
      </c>
      <c r="AF261" s="139">
        <v>0</v>
      </c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39"/>
      <c r="BG261" s="139"/>
      <c r="BH261" s="139"/>
    </row>
    <row r="262" spans="1:60" outlineLevel="1" x14ac:dyDescent="0.2">
      <c r="A262" s="140"/>
      <c r="B262" s="140"/>
      <c r="C262" s="179" t="s">
        <v>323</v>
      </c>
      <c r="D262" s="149"/>
      <c r="E262" s="154">
        <v>1.4175</v>
      </c>
      <c r="F262" s="157"/>
      <c r="G262" s="157"/>
      <c r="H262" s="157"/>
      <c r="I262" s="157"/>
      <c r="J262" s="157"/>
      <c r="K262" s="157"/>
      <c r="L262" s="157"/>
      <c r="M262" s="157"/>
      <c r="N262" s="147"/>
      <c r="O262" s="147"/>
      <c r="P262" s="147"/>
      <c r="Q262" s="147"/>
      <c r="R262" s="147"/>
      <c r="S262" s="147"/>
      <c r="T262" s="148"/>
      <c r="U262" s="147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 t="s">
        <v>120</v>
      </c>
      <c r="AF262" s="139">
        <v>0</v>
      </c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</row>
    <row r="263" spans="1:60" outlineLevel="1" x14ac:dyDescent="0.2">
      <c r="A263" s="140"/>
      <c r="B263" s="140"/>
      <c r="C263" s="179" t="s">
        <v>324</v>
      </c>
      <c r="D263" s="149"/>
      <c r="E263" s="154">
        <v>3.06</v>
      </c>
      <c r="F263" s="157"/>
      <c r="G263" s="157"/>
      <c r="H263" s="157"/>
      <c r="I263" s="157"/>
      <c r="J263" s="157"/>
      <c r="K263" s="157"/>
      <c r="L263" s="157"/>
      <c r="M263" s="157"/>
      <c r="N263" s="147"/>
      <c r="O263" s="147"/>
      <c r="P263" s="147"/>
      <c r="Q263" s="147"/>
      <c r="R263" s="147"/>
      <c r="S263" s="147"/>
      <c r="T263" s="148"/>
      <c r="U263" s="147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 t="s">
        <v>120</v>
      </c>
      <c r="AF263" s="139">
        <v>0</v>
      </c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39"/>
      <c r="BG263" s="139"/>
      <c r="BH263" s="139"/>
    </row>
    <row r="264" spans="1:60" outlineLevel="1" x14ac:dyDescent="0.2">
      <c r="A264" s="140"/>
      <c r="B264" s="140"/>
      <c r="C264" s="179" t="s">
        <v>325</v>
      </c>
      <c r="D264" s="149"/>
      <c r="E264" s="154">
        <v>6.4574999999999996</v>
      </c>
      <c r="F264" s="157"/>
      <c r="G264" s="157"/>
      <c r="H264" s="157"/>
      <c r="I264" s="157"/>
      <c r="J264" s="157"/>
      <c r="K264" s="157"/>
      <c r="L264" s="157"/>
      <c r="M264" s="157"/>
      <c r="N264" s="147"/>
      <c r="O264" s="147"/>
      <c r="P264" s="147"/>
      <c r="Q264" s="147"/>
      <c r="R264" s="147"/>
      <c r="S264" s="147"/>
      <c r="T264" s="148"/>
      <c r="U264" s="147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 t="s">
        <v>120</v>
      </c>
      <c r="AF264" s="139">
        <v>0</v>
      </c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  <c r="AV264" s="139"/>
      <c r="AW264" s="139"/>
      <c r="AX264" s="139"/>
      <c r="AY264" s="139"/>
      <c r="AZ264" s="139"/>
      <c r="BA264" s="139"/>
      <c r="BB264" s="139"/>
      <c r="BC264" s="139"/>
      <c r="BD264" s="139"/>
      <c r="BE264" s="139"/>
      <c r="BF264" s="139"/>
      <c r="BG264" s="139"/>
      <c r="BH264" s="139"/>
    </row>
    <row r="265" spans="1:60" outlineLevel="1" x14ac:dyDescent="0.2">
      <c r="A265" s="140"/>
      <c r="B265" s="140"/>
      <c r="C265" s="179" t="s">
        <v>326</v>
      </c>
      <c r="D265" s="149"/>
      <c r="E265" s="154">
        <v>4.4457000000000004</v>
      </c>
      <c r="F265" s="157"/>
      <c r="G265" s="157"/>
      <c r="H265" s="157"/>
      <c r="I265" s="157"/>
      <c r="J265" s="157"/>
      <c r="K265" s="157"/>
      <c r="L265" s="157"/>
      <c r="M265" s="157"/>
      <c r="N265" s="147"/>
      <c r="O265" s="147"/>
      <c r="P265" s="147"/>
      <c r="Q265" s="147"/>
      <c r="R265" s="147"/>
      <c r="S265" s="147"/>
      <c r="T265" s="148"/>
      <c r="U265" s="147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 t="s">
        <v>120</v>
      </c>
      <c r="AF265" s="139">
        <v>0</v>
      </c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</row>
    <row r="266" spans="1:60" outlineLevel="1" x14ac:dyDescent="0.2">
      <c r="A266" s="140"/>
      <c r="B266" s="140"/>
      <c r="C266" s="179" t="s">
        <v>340</v>
      </c>
      <c r="D266" s="149"/>
      <c r="E266" s="154">
        <v>17.539200000000001</v>
      </c>
      <c r="F266" s="157"/>
      <c r="G266" s="157"/>
      <c r="H266" s="157"/>
      <c r="I266" s="157"/>
      <c r="J266" s="157"/>
      <c r="K266" s="157"/>
      <c r="L266" s="157"/>
      <c r="M266" s="157"/>
      <c r="N266" s="147"/>
      <c r="O266" s="147"/>
      <c r="P266" s="147"/>
      <c r="Q266" s="147"/>
      <c r="R266" s="147"/>
      <c r="S266" s="147"/>
      <c r="T266" s="148"/>
      <c r="U266" s="147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 t="s">
        <v>120</v>
      </c>
      <c r="AF266" s="139">
        <v>0</v>
      </c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39"/>
      <c r="BB266" s="139"/>
      <c r="BC266" s="139"/>
      <c r="BD266" s="139"/>
      <c r="BE266" s="139"/>
      <c r="BF266" s="139"/>
      <c r="BG266" s="139"/>
      <c r="BH266" s="139"/>
    </row>
    <row r="267" spans="1:60" outlineLevel="1" x14ac:dyDescent="0.2">
      <c r="A267" s="140"/>
      <c r="B267" s="140"/>
      <c r="C267" s="179" t="s">
        <v>341</v>
      </c>
      <c r="D267" s="149"/>
      <c r="E267" s="154">
        <v>5.0235000000000003</v>
      </c>
      <c r="F267" s="157"/>
      <c r="G267" s="157"/>
      <c r="H267" s="157"/>
      <c r="I267" s="157"/>
      <c r="J267" s="157"/>
      <c r="K267" s="157"/>
      <c r="L267" s="157"/>
      <c r="M267" s="157"/>
      <c r="N267" s="147"/>
      <c r="O267" s="147"/>
      <c r="P267" s="147"/>
      <c r="Q267" s="147"/>
      <c r="R267" s="147"/>
      <c r="S267" s="147"/>
      <c r="T267" s="148"/>
      <c r="U267" s="147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 t="s">
        <v>120</v>
      </c>
      <c r="AF267" s="139">
        <v>0</v>
      </c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39"/>
      <c r="BB267" s="139"/>
      <c r="BC267" s="139"/>
      <c r="BD267" s="139"/>
      <c r="BE267" s="139"/>
      <c r="BF267" s="139"/>
      <c r="BG267" s="139"/>
      <c r="BH267" s="139"/>
    </row>
    <row r="268" spans="1:60" outlineLevel="1" x14ac:dyDescent="0.2">
      <c r="A268" s="140"/>
      <c r="B268" s="140"/>
      <c r="C268" s="179" t="s">
        <v>173</v>
      </c>
      <c r="D268" s="149"/>
      <c r="E268" s="154"/>
      <c r="F268" s="157"/>
      <c r="G268" s="157"/>
      <c r="H268" s="157"/>
      <c r="I268" s="157"/>
      <c r="J268" s="157"/>
      <c r="K268" s="157"/>
      <c r="L268" s="157"/>
      <c r="M268" s="157"/>
      <c r="N268" s="147"/>
      <c r="O268" s="147"/>
      <c r="P268" s="147"/>
      <c r="Q268" s="147"/>
      <c r="R268" s="147"/>
      <c r="S268" s="147"/>
      <c r="T268" s="148"/>
      <c r="U268" s="147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 t="s">
        <v>120</v>
      </c>
      <c r="AF268" s="139">
        <v>0</v>
      </c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  <c r="BD268" s="139"/>
      <c r="BE268" s="139"/>
      <c r="BF268" s="139"/>
      <c r="BG268" s="139"/>
      <c r="BH268" s="139"/>
    </row>
    <row r="269" spans="1:60" outlineLevel="1" x14ac:dyDescent="0.2">
      <c r="A269" s="140"/>
      <c r="B269" s="140"/>
      <c r="C269" s="179" t="s">
        <v>327</v>
      </c>
      <c r="D269" s="149"/>
      <c r="E269" s="154">
        <v>1.68</v>
      </c>
      <c r="F269" s="157"/>
      <c r="G269" s="157"/>
      <c r="H269" s="157"/>
      <c r="I269" s="157"/>
      <c r="J269" s="157"/>
      <c r="K269" s="157"/>
      <c r="L269" s="157"/>
      <c r="M269" s="157"/>
      <c r="N269" s="147"/>
      <c r="O269" s="147"/>
      <c r="P269" s="147"/>
      <c r="Q269" s="147"/>
      <c r="R269" s="147"/>
      <c r="S269" s="147"/>
      <c r="T269" s="148"/>
      <c r="U269" s="147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 t="s">
        <v>120</v>
      </c>
      <c r="AF269" s="139">
        <v>0</v>
      </c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39"/>
      <c r="BG269" s="139"/>
      <c r="BH269" s="139"/>
    </row>
    <row r="270" spans="1:60" outlineLevel="1" x14ac:dyDescent="0.2">
      <c r="A270" s="140"/>
      <c r="B270" s="140"/>
      <c r="C270" s="179" t="s">
        <v>328</v>
      </c>
      <c r="D270" s="149"/>
      <c r="E270" s="154">
        <v>1.44</v>
      </c>
      <c r="F270" s="157"/>
      <c r="G270" s="157"/>
      <c r="H270" s="157"/>
      <c r="I270" s="157"/>
      <c r="J270" s="157"/>
      <c r="K270" s="157"/>
      <c r="L270" s="157"/>
      <c r="M270" s="157"/>
      <c r="N270" s="147"/>
      <c r="O270" s="147"/>
      <c r="P270" s="147"/>
      <c r="Q270" s="147"/>
      <c r="R270" s="147"/>
      <c r="S270" s="147"/>
      <c r="T270" s="148"/>
      <c r="U270" s="147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 t="s">
        <v>120</v>
      </c>
      <c r="AF270" s="139">
        <v>0</v>
      </c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39"/>
      <c r="BG270" s="139"/>
      <c r="BH270" s="139"/>
    </row>
    <row r="271" spans="1:60" outlineLevel="1" x14ac:dyDescent="0.2">
      <c r="A271" s="140"/>
      <c r="B271" s="140"/>
      <c r="C271" s="179" t="s">
        <v>329</v>
      </c>
      <c r="D271" s="149"/>
      <c r="E271" s="154">
        <v>133.69399999999999</v>
      </c>
      <c r="F271" s="157"/>
      <c r="G271" s="157"/>
      <c r="H271" s="157"/>
      <c r="I271" s="157"/>
      <c r="J271" s="157"/>
      <c r="K271" s="157"/>
      <c r="L271" s="157"/>
      <c r="M271" s="157"/>
      <c r="N271" s="147"/>
      <c r="O271" s="147"/>
      <c r="P271" s="147"/>
      <c r="Q271" s="147"/>
      <c r="R271" s="147"/>
      <c r="S271" s="147"/>
      <c r="T271" s="148"/>
      <c r="U271" s="147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 t="s">
        <v>120</v>
      </c>
      <c r="AF271" s="139">
        <v>0</v>
      </c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  <c r="AX271" s="139"/>
      <c r="AY271" s="139"/>
      <c r="AZ271" s="139"/>
      <c r="BA271" s="139"/>
      <c r="BB271" s="139"/>
      <c r="BC271" s="139"/>
      <c r="BD271" s="139"/>
      <c r="BE271" s="139"/>
      <c r="BF271" s="139"/>
      <c r="BG271" s="139"/>
      <c r="BH271" s="139"/>
    </row>
    <row r="272" spans="1:60" outlineLevel="1" x14ac:dyDescent="0.2">
      <c r="A272" s="140"/>
      <c r="B272" s="140"/>
      <c r="C272" s="179" t="s">
        <v>330</v>
      </c>
      <c r="D272" s="149"/>
      <c r="E272" s="154">
        <v>8.4448000000000008</v>
      </c>
      <c r="F272" s="157"/>
      <c r="G272" s="157"/>
      <c r="H272" s="157"/>
      <c r="I272" s="157"/>
      <c r="J272" s="157"/>
      <c r="K272" s="157"/>
      <c r="L272" s="157"/>
      <c r="M272" s="157"/>
      <c r="N272" s="147"/>
      <c r="O272" s="147"/>
      <c r="P272" s="147"/>
      <c r="Q272" s="147"/>
      <c r="R272" s="147"/>
      <c r="S272" s="147"/>
      <c r="T272" s="148"/>
      <c r="U272" s="147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 t="s">
        <v>120</v>
      </c>
      <c r="AF272" s="139">
        <v>0</v>
      </c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39"/>
      <c r="BG272" s="139"/>
      <c r="BH272" s="139"/>
    </row>
    <row r="273" spans="1:60" outlineLevel="1" x14ac:dyDescent="0.2">
      <c r="A273" s="140"/>
      <c r="B273" s="140"/>
      <c r="C273" s="179" t="s">
        <v>337</v>
      </c>
      <c r="D273" s="149"/>
      <c r="E273" s="154">
        <v>16.52</v>
      </c>
      <c r="F273" s="157"/>
      <c r="G273" s="157"/>
      <c r="H273" s="157"/>
      <c r="I273" s="157"/>
      <c r="J273" s="157"/>
      <c r="K273" s="157"/>
      <c r="L273" s="157"/>
      <c r="M273" s="157"/>
      <c r="N273" s="147"/>
      <c r="O273" s="147"/>
      <c r="P273" s="147"/>
      <c r="Q273" s="147"/>
      <c r="R273" s="147"/>
      <c r="S273" s="147"/>
      <c r="T273" s="148"/>
      <c r="U273" s="147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 t="s">
        <v>120</v>
      </c>
      <c r="AF273" s="139">
        <v>0</v>
      </c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</row>
    <row r="274" spans="1:60" outlineLevel="1" x14ac:dyDescent="0.2">
      <c r="A274" s="140"/>
      <c r="B274" s="140"/>
      <c r="C274" s="179" t="s">
        <v>331</v>
      </c>
      <c r="D274" s="149"/>
      <c r="E274" s="154">
        <v>8.5280000000000005</v>
      </c>
      <c r="F274" s="157"/>
      <c r="G274" s="157"/>
      <c r="H274" s="157"/>
      <c r="I274" s="157"/>
      <c r="J274" s="157"/>
      <c r="K274" s="157"/>
      <c r="L274" s="157"/>
      <c r="M274" s="157"/>
      <c r="N274" s="147"/>
      <c r="O274" s="147"/>
      <c r="P274" s="147"/>
      <c r="Q274" s="147"/>
      <c r="R274" s="147"/>
      <c r="S274" s="147"/>
      <c r="T274" s="148"/>
      <c r="U274" s="147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 t="s">
        <v>120</v>
      </c>
      <c r="AF274" s="139">
        <v>0</v>
      </c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</row>
    <row r="275" spans="1:60" outlineLevel="1" x14ac:dyDescent="0.2">
      <c r="A275" s="140"/>
      <c r="B275" s="140"/>
      <c r="C275" s="179" t="s">
        <v>332</v>
      </c>
      <c r="D275" s="149"/>
      <c r="E275" s="154">
        <v>8.3635999999999999</v>
      </c>
      <c r="F275" s="157"/>
      <c r="G275" s="157"/>
      <c r="H275" s="157"/>
      <c r="I275" s="157"/>
      <c r="J275" s="157"/>
      <c r="K275" s="157"/>
      <c r="L275" s="157"/>
      <c r="M275" s="157"/>
      <c r="N275" s="147"/>
      <c r="O275" s="147"/>
      <c r="P275" s="147"/>
      <c r="Q275" s="147"/>
      <c r="R275" s="147"/>
      <c r="S275" s="147"/>
      <c r="T275" s="148"/>
      <c r="U275" s="147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 t="s">
        <v>120</v>
      </c>
      <c r="AF275" s="139">
        <v>0</v>
      </c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</row>
    <row r="276" spans="1:60" outlineLevel="1" x14ac:dyDescent="0.2">
      <c r="A276" s="140"/>
      <c r="B276" s="140"/>
      <c r="C276" s="179" t="s">
        <v>333</v>
      </c>
      <c r="D276" s="149"/>
      <c r="E276" s="154">
        <v>10.5</v>
      </c>
      <c r="F276" s="157"/>
      <c r="G276" s="157"/>
      <c r="H276" s="157"/>
      <c r="I276" s="157"/>
      <c r="J276" s="157"/>
      <c r="K276" s="157"/>
      <c r="L276" s="157"/>
      <c r="M276" s="157"/>
      <c r="N276" s="147"/>
      <c r="O276" s="147"/>
      <c r="P276" s="147"/>
      <c r="Q276" s="147"/>
      <c r="R276" s="147"/>
      <c r="S276" s="147"/>
      <c r="T276" s="148"/>
      <c r="U276" s="147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 t="s">
        <v>120</v>
      </c>
      <c r="AF276" s="139">
        <v>0</v>
      </c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</row>
    <row r="277" spans="1:60" outlineLevel="1" x14ac:dyDescent="0.2">
      <c r="A277" s="140"/>
      <c r="B277" s="140"/>
      <c r="C277" s="179" t="s">
        <v>334</v>
      </c>
      <c r="D277" s="149"/>
      <c r="E277" s="154">
        <v>9.9684000000000008</v>
      </c>
      <c r="F277" s="157"/>
      <c r="G277" s="157"/>
      <c r="H277" s="157"/>
      <c r="I277" s="157"/>
      <c r="J277" s="157"/>
      <c r="K277" s="157"/>
      <c r="L277" s="157"/>
      <c r="M277" s="157"/>
      <c r="N277" s="147"/>
      <c r="O277" s="147"/>
      <c r="P277" s="147"/>
      <c r="Q277" s="147"/>
      <c r="R277" s="147"/>
      <c r="S277" s="147"/>
      <c r="T277" s="148"/>
      <c r="U277" s="147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 t="s">
        <v>120</v>
      </c>
      <c r="AF277" s="139">
        <v>0</v>
      </c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39"/>
      <c r="BG277" s="139"/>
      <c r="BH277" s="139"/>
    </row>
    <row r="278" spans="1:60" outlineLevel="1" x14ac:dyDescent="0.2">
      <c r="A278" s="140">
        <v>27</v>
      </c>
      <c r="B278" s="140" t="s">
        <v>346</v>
      </c>
      <c r="C278" s="178" t="s">
        <v>347</v>
      </c>
      <c r="D278" s="146" t="s">
        <v>217</v>
      </c>
      <c r="E278" s="153">
        <v>146.5</v>
      </c>
      <c r="F278" s="156">
        <f>H278+J278</f>
        <v>0</v>
      </c>
      <c r="G278" s="157">
        <f>ROUND(E278*F278,2)</f>
        <v>0</v>
      </c>
      <c r="H278" s="157"/>
      <c r="I278" s="157">
        <f>ROUND(E278*H278,2)</f>
        <v>0</v>
      </c>
      <c r="J278" s="157"/>
      <c r="K278" s="157">
        <f>ROUND(E278*J278,2)</f>
        <v>0</v>
      </c>
      <c r="L278" s="157">
        <v>21</v>
      </c>
      <c r="M278" s="157">
        <f>G278*(1+L278/100)</f>
        <v>0</v>
      </c>
      <c r="N278" s="147">
        <v>0</v>
      </c>
      <c r="O278" s="147">
        <f>ROUND(E278*N278,5)</f>
        <v>0</v>
      </c>
      <c r="P278" s="147">
        <v>1.507E-2</v>
      </c>
      <c r="Q278" s="147">
        <f>ROUND(E278*P278,5)</f>
        <v>2.2077599999999999</v>
      </c>
      <c r="R278" s="147"/>
      <c r="S278" s="147"/>
      <c r="T278" s="148">
        <v>0.11</v>
      </c>
      <c r="U278" s="147">
        <f>ROUND(E278*T278,2)</f>
        <v>16.12</v>
      </c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 t="s">
        <v>118</v>
      </c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39"/>
      <c r="BF278" s="139"/>
      <c r="BG278" s="139"/>
      <c r="BH278" s="139"/>
    </row>
    <row r="279" spans="1:60" outlineLevel="1" x14ac:dyDescent="0.2">
      <c r="A279" s="140"/>
      <c r="B279" s="140"/>
      <c r="C279" s="179" t="s">
        <v>125</v>
      </c>
      <c r="D279" s="149"/>
      <c r="E279" s="154"/>
      <c r="F279" s="157"/>
      <c r="G279" s="157"/>
      <c r="H279" s="157"/>
      <c r="I279" s="157"/>
      <c r="J279" s="157"/>
      <c r="K279" s="157"/>
      <c r="L279" s="157"/>
      <c r="M279" s="157"/>
      <c r="N279" s="147"/>
      <c r="O279" s="147"/>
      <c r="P279" s="147"/>
      <c r="Q279" s="147"/>
      <c r="R279" s="147"/>
      <c r="S279" s="147"/>
      <c r="T279" s="148"/>
      <c r="U279" s="147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 t="s">
        <v>120</v>
      </c>
      <c r="AF279" s="139">
        <v>0</v>
      </c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</row>
    <row r="280" spans="1:60" outlineLevel="1" x14ac:dyDescent="0.2">
      <c r="A280" s="140"/>
      <c r="B280" s="140"/>
      <c r="C280" s="179" t="s">
        <v>348</v>
      </c>
      <c r="D280" s="149"/>
      <c r="E280" s="154">
        <v>15</v>
      </c>
      <c r="F280" s="157"/>
      <c r="G280" s="157"/>
      <c r="H280" s="157"/>
      <c r="I280" s="157"/>
      <c r="J280" s="157"/>
      <c r="K280" s="157"/>
      <c r="L280" s="157"/>
      <c r="M280" s="157"/>
      <c r="N280" s="147"/>
      <c r="O280" s="147"/>
      <c r="P280" s="147"/>
      <c r="Q280" s="147"/>
      <c r="R280" s="147"/>
      <c r="S280" s="147"/>
      <c r="T280" s="148"/>
      <c r="U280" s="147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 t="s">
        <v>120</v>
      </c>
      <c r="AF280" s="139">
        <v>0</v>
      </c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39"/>
      <c r="BG280" s="139"/>
      <c r="BH280" s="139"/>
    </row>
    <row r="281" spans="1:60" outlineLevel="1" x14ac:dyDescent="0.2">
      <c r="A281" s="140"/>
      <c r="B281" s="140"/>
      <c r="C281" s="179" t="s">
        <v>349</v>
      </c>
      <c r="D281" s="149"/>
      <c r="E281" s="154">
        <v>12.5</v>
      </c>
      <c r="F281" s="157"/>
      <c r="G281" s="157"/>
      <c r="H281" s="157"/>
      <c r="I281" s="157"/>
      <c r="J281" s="157"/>
      <c r="K281" s="157"/>
      <c r="L281" s="157"/>
      <c r="M281" s="157"/>
      <c r="N281" s="147"/>
      <c r="O281" s="147"/>
      <c r="P281" s="147"/>
      <c r="Q281" s="147"/>
      <c r="R281" s="147"/>
      <c r="S281" s="147"/>
      <c r="T281" s="148"/>
      <c r="U281" s="147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 t="s">
        <v>120</v>
      </c>
      <c r="AF281" s="139">
        <v>0</v>
      </c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</row>
    <row r="282" spans="1:60" outlineLevel="1" x14ac:dyDescent="0.2">
      <c r="A282" s="140"/>
      <c r="B282" s="140"/>
      <c r="C282" s="179" t="s">
        <v>350</v>
      </c>
      <c r="D282" s="149"/>
      <c r="E282" s="154">
        <v>12.5</v>
      </c>
      <c r="F282" s="157"/>
      <c r="G282" s="157"/>
      <c r="H282" s="157"/>
      <c r="I282" s="157"/>
      <c r="J282" s="157"/>
      <c r="K282" s="157"/>
      <c r="L282" s="157"/>
      <c r="M282" s="157"/>
      <c r="N282" s="147"/>
      <c r="O282" s="147"/>
      <c r="P282" s="147"/>
      <c r="Q282" s="147"/>
      <c r="R282" s="147"/>
      <c r="S282" s="147"/>
      <c r="T282" s="148"/>
      <c r="U282" s="147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 t="s">
        <v>120</v>
      </c>
      <c r="AF282" s="139">
        <v>0</v>
      </c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39"/>
      <c r="BB282" s="139"/>
      <c r="BC282" s="139"/>
      <c r="BD282" s="139"/>
      <c r="BE282" s="139"/>
      <c r="BF282" s="139"/>
      <c r="BG282" s="139"/>
      <c r="BH282" s="139"/>
    </row>
    <row r="283" spans="1:60" outlineLevel="1" x14ac:dyDescent="0.2">
      <c r="A283" s="140"/>
      <c r="B283" s="140"/>
      <c r="C283" s="179" t="s">
        <v>351</v>
      </c>
      <c r="D283" s="149"/>
      <c r="E283" s="154">
        <v>14.5</v>
      </c>
      <c r="F283" s="157"/>
      <c r="G283" s="157"/>
      <c r="H283" s="157"/>
      <c r="I283" s="157"/>
      <c r="J283" s="157"/>
      <c r="K283" s="157"/>
      <c r="L283" s="157"/>
      <c r="M283" s="157"/>
      <c r="N283" s="147"/>
      <c r="O283" s="147"/>
      <c r="P283" s="147"/>
      <c r="Q283" s="147"/>
      <c r="R283" s="147"/>
      <c r="S283" s="147"/>
      <c r="T283" s="148"/>
      <c r="U283" s="147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 t="s">
        <v>120</v>
      </c>
      <c r="AF283" s="139">
        <v>0</v>
      </c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39"/>
      <c r="BG283" s="139"/>
      <c r="BH283" s="139"/>
    </row>
    <row r="284" spans="1:60" outlineLevel="1" x14ac:dyDescent="0.2">
      <c r="A284" s="140"/>
      <c r="B284" s="140"/>
      <c r="C284" s="179" t="s">
        <v>173</v>
      </c>
      <c r="D284" s="149"/>
      <c r="E284" s="154"/>
      <c r="F284" s="157"/>
      <c r="G284" s="157"/>
      <c r="H284" s="157"/>
      <c r="I284" s="157"/>
      <c r="J284" s="157"/>
      <c r="K284" s="157"/>
      <c r="L284" s="157"/>
      <c r="M284" s="157"/>
      <c r="N284" s="147"/>
      <c r="O284" s="147"/>
      <c r="P284" s="147"/>
      <c r="Q284" s="147"/>
      <c r="R284" s="147"/>
      <c r="S284" s="147"/>
      <c r="T284" s="148"/>
      <c r="U284" s="147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 t="s">
        <v>120</v>
      </c>
      <c r="AF284" s="139">
        <v>0</v>
      </c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</row>
    <row r="285" spans="1:60" outlineLevel="1" x14ac:dyDescent="0.2">
      <c r="A285" s="140"/>
      <c r="B285" s="140"/>
      <c r="C285" s="179" t="s">
        <v>352</v>
      </c>
      <c r="D285" s="149"/>
      <c r="E285" s="154">
        <v>20.6</v>
      </c>
      <c r="F285" s="157"/>
      <c r="G285" s="157"/>
      <c r="H285" s="157"/>
      <c r="I285" s="157"/>
      <c r="J285" s="157"/>
      <c r="K285" s="157"/>
      <c r="L285" s="157"/>
      <c r="M285" s="157"/>
      <c r="N285" s="147"/>
      <c r="O285" s="147"/>
      <c r="P285" s="147"/>
      <c r="Q285" s="147"/>
      <c r="R285" s="147"/>
      <c r="S285" s="147"/>
      <c r="T285" s="148"/>
      <c r="U285" s="147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 t="s">
        <v>120</v>
      </c>
      <c r="AF285" s="139">
        <v>0</v>
      </c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  <c r="AX285" s="139"/>
      <c r="AY285" s="139"/>
      <c r="AZ285" s="139"/>
      <c r="BA285" s="139"/>
      <c r="BB285" s="139"/>
      <c r="BC285" s="139"/>
      <c r="BD285" s="139"/>
      <c r="BE285" s="139"/>
      <c r="BF285" s="139"/>
      <c r="BG285" s="139"/>
      <c r="BH285" s="139"/>
    </row>
    <row r="286" spans="1:60" outlineLevel="1" x14ac:dyDescent="0.2">
      <c r="A286" s="140"/>
      <c r="B286" s="140"/>
      <c r="C286" s="179" t="s">
        <v>353</v>
      </c>
      <c r="D286" s="149"/>
      <c r="E286" s="154">
        <v>23.3</v>
      </c>
      <c r="F286" s="157"/>
      <c r="G286" s="157"/>
      <c r="H286" s="157"/>
      <c r="I286" s="157"/>
      <c r="J286" s="157"/>
      <c r="K286" s="157"/>
      <c r="L286" s="157"/>
      <c r="M286" s="157"/>
      <c r="N286" s="147"/>
      <c r="O286" s="147"/>
      <c r="P286" s="147"/>
      <c r="Q286" s="147"/>
      <c r="R286" s="147"/>
      <c r="S286" s="147"/>
      <c r="T286" s="148"/>
      <c r="U286" s="147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 t="s">
        <v>120</v>
      </c>
      <c r="AF286" s="139">
        <v>0</v>
      </c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  <c r="AX286" s="139"/>
      <c r="AY286" s="139"/>
      <c r="AZ286" s="139"/>
      <c r="BA286" s="139"/>
      <c r="BB286" s="139"/>
      <c r="BC286" s="139"/>
      <c r="BD286" s="139"/>
      <c r="BE286" s="139"/>
      <c r="BF286" s="139"/>
      <c r="BG286" s="139"/>
      <c r="BH286" s="139"/>
    </row>
    <row r="287" spans="1:60" outlineLevel="1" x14ac:dyDescent="0.2">
      <c r="A287" s="140"/>
      <c r="B287" s="140"/>
      <c r="C287" s="179" t="s">
        <v>354</v>
      </c>
      <c r="D287" s="149"/>
      <c r="E287" s="154">
        <v>23.4</v>
      </c>
      <c r="F287" s="157"/>
      <c r="G287" s="157"/>
      <c r="H287" s="157"/>
      <c r="I287" s="157"/>
      <c r="J287" s="157"/>
      <c r="K287" s="157"/>
      <c r="L287" s="157"/>
      <c r="M287" s="157"/>
      <c r="N287" s="147"/>
      <c r="O287" s="147"/>
      <c r="P287" s="147"/>
      <c r="Q287" s="147"/>
      <c r="R287" s="147"/>
      <c r="S287" s="147"/>
      <c r="T287" s="148"/>
      <c r="U287" s="147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 t="s">
        <v>120</v>
      </c>
      <c r="AF287" s="139">
        <v>0</v>
      </c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  <c r="AX287" s="139"/>
      <c r="AY287" s="139"/>
      <c r="AZ287" s="139"/>
      <c r="BA287" s="139"/>
      <c r="BB287" s="139"/>
      <c r="BC287" s="139"/>
      <c r="BD287" s="139"/>
      <c r="BE287" s="139"/>
      <c r="BF287" s="139"/>
      <c r="BG287" s="139"/>
      <c r="BH287" s="139"/>
    </row>
    <row r="288" spans="1:60" outlineLevel="1" x14ac:dyDescent="0.2">
      <c r="A288" s="140"/>
      <c r="B288" s="140"/>
      <c r="C288" s="179" t="s">
        <v>355</v>
      </c>
      <c r="D288" s="149"/>
      <c r="E288" s="154">
        <v>24.7</v>
      </c>
      <c r="F288" s="157"/>
      <c r="G288" s="157"/>
      <c r="H288" s="157"/>
      <c r="I288" s="157"/>
      <c r="J288" s="157"/>
      <c r="K288" s="157"/>
      <c r="L288" s="157"/>
      <c r="M288" s="157"/>
      <c r="N288" s="147"/>
      <c r="O288" s="147"/>
      <c r="P288" s="147"/>
      <c r="Q288" s="147"/>
      <c r="R288" s="147"/>
      <c r="S288" s="147"/>
      <c r="T288" s="148"/>
      <c r="U288" s="147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 t="s">
        <v>120</v>
      </c>
      <c r="AF288" s="139">
        <v>0</v>
      </c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39"/>
      <c r="BG288" s="139"/>
      <c r="BH288" s="139"/>
    </row>
    <row r="289" spans="1:60" x14ac:dyDescent="0.2">
      <c r="A289" s="141" t="s">
        <v>113</v>
      </c>
      <c r="B289" s="141" t="s">
        <v>74</v>
      </c>
      <c r="C289" s="180" t="s">
        <v>75</v>
      </c>
      <c r="D289" s="150"/>
      <c r="E289" s="155"/>
      <c r="F289" s="158"/>
      <c r="G289" s="158">
        <f>SUMIF(AE290:AE291,"&lt;&gt;NOR",G290:G291)</f>
        <v>0</v>
      </c>
      <c r="H289" s="158"/>
      <c r="I289" s="158">
        <f>SUM(I290:I291)</f>
        <v>0</v>
      </c>
      <c r="J289" s="158"/>
      <c r="K289" s="158">
        <f>SUM(K290:K291)</f>
        <v>0</v>
      </c>
      <c r="L289" s="158"/>
      <c r="M289" s="158">
        <f>SUM(M290:M291)</f>
        <v>0</v>
      </c>
      <c r="N289" s="151"/>
      <c r="O289" s="151">
        <f>SUM(O290:O291)</f>
        <v>0</v>
      </c>
      <c r="P289" s="151"/>
      <c r="Q289" s="151">
        <f>SUM(Q290:Q291)</f>
        <v>0</v>
      </c>
      <c r="R289" s="151"/>
      <c r="S289" s="151"/>
      <c r="T289" s="152"/>
      <c r="U289" s="151">
        <f>SUM(U290:U291)</f>
        <v>33.85</v>
      </c>
      <c r="AE289" t="s">
        <v>114</v>
      </c>
    </row>
    <row r="290" spans="1:60" outlineLevel="1" x14ac:dyDescent="0.2">
      <c r="A290" s="140">
        <v>28</v>
      </c>
      <c r="B290" s="140" t="s">
        <v>356</v>
      </c>
      <c r="C290" s="178" t="s">
        <v>357</v>
      </c>
      <c r="D290" s="146" t="s">
        <v>302</v>
      </c>
      <c r="E290" s="153">
        <v>17.89</v>
      </c>
      <c r="F290" s="156">
        <f>H290+J290</f>
        <v>0</v>
      </c>
      <c r="G290" s="157">
        <f>ROUND(E290*F290,2)</f>
        <v>0</v>
      </c>
      <c r="H290" s="157"/>
      <c r="I290" s="157">
        <f>ROUND(E290*H290,2)</f>
        <v>0</v>
      </c>
      <c r="J290" s="157"/>
      <c r="K290" s="157">
        <f>ROUND(E290*J290,2)</f>
        <v>0</v>
      </c>
      <c r="L290" s="157">
        <v>21</v>
      </c>
      <c r="M290" s="157">
        <f>G290*(1+L290/100)</f>
        <v>0</v>
      </c>
      <c r="N290" s="147">
        <v>0</v>
      </c>
      <c r="O290" s="147">
        <f>ROUND(E290*N290,5)</f>
        <v>0</v>
      </c>
      <c r="P290" s="147">
        <v>0</v>
      </c>
      <c r="Q290" s="147">
        <f>ROUND(E290*P290,5)</f>
        <v>0</v>
      </c>
      <c r="R290" s="147"/>
      <c r="S290" s="147"/>
      <c r="T290" s="148">
        <v>1.8919999999999999</v>
      </c>
      <c r="U290" s="147">
        <f>ROUND(E290*T290,2)</f>
        <v>33.85</v>
      </c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 t="s">
        <v>118</v>
      </c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  <c r="AX290" s="139"/>
      <c r="AY290" s="139"/>
      <c r="AZ290" s="139"/>
      <c r="BA290" s="139"/>
      <c r="BB290" s="139"/>
      <c r="BC290" s="139"/>
      <c r="BD290" s="139"/>
      <c r="BE290" s="139"/>
      <c r="BF290" s="139"/>
      <c r="BG290" s="139"/>
      <c r="BH290" s="139"/>
    </row>
    <row r="291" spans="1:60" outlineLevel="1" x14ac:dyDescent="0.2">
      <c r="A291" s="140"/>
      <c r="B291" s="140"/>
      <c r="C291" s="179" t="s">
        <v>358</v>
      </c>
      <c r="D291" s="149"/>
      <c r="E291" s="154">
        <v>17.89</v>
      </c>
      <c r="F291" s="157"/>
      <c r="G291" s="157"/>
      <c r="H291" s="157"/>
      <c r="I291" s="157"/>
      <c r="J291" s="157"/>
      <c r="K291" s="157"/>
      <c r="L291" s="157"/>
      <c r="M291" s="157"/>
      <c r="N291" s="147"/>
      <c r="O291" s="147"/>
      <c r="P291" s="147"/>
      <c r="Q291" s="147"/>
      <c r="R291" s="147"/>
      <c r="S291" s="147"/>
      <c r="T291" s="148"/>
      <c r="U291" s="147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 t="s">
        <v>120</v>
      </c>
      <c r="AF291" s="139">
        <v>0</v>
      </c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  <c r="AX291" s="139"/>
      <c r="AY291" s="139"/>
      <c r="AZ291" s="139"/>
      <c r="BA291" s="139"/>
      <c r="BB291" s="139"/>
      <c r="BC291" s="139"/>
      <c r="BD291" s="139"/>
      <c r="BE291" s="139"/>
      <c r="BF291" s="139"/>
      <c r="BG291" s="139"/>
      <c r="BH291" s="139"/>
    </row>
    <row r="292" spans="1:60" x14ac:dyDescent="0.2">
      <c r="A292" s="141" t="s">
        <v>113</v>
      </c>
      <c r="B292" s="141" t="s">
        <v>76</v>
      </c>
      <c r="C292" s="180" t="s">
        <v>77</v>
      </c>
      <c r="D292" s="150"/>
      <c r="E292" s="155"/>
      <c r="F292" s="158"/>
      <c r="G292" s="158">
        <f>SUMIF(AE293:AE332,"&lt;&gt;NOR",G293:G332)</f>
        <v>0</v>
      </c>
      <c r="H292" s="158"/>
      <c r="I292" s="158">
        <f>SUM(I293:I332)</f>
        <v>0</v>
      </c>
      <c r="J292" s="158"/>
      <c r="K292" s="158">
        <f>SUM(K293:K332)</f>
        <v>0</v>
      </c>
      <c r="L292" s="158"/>
      <c r="M292" s="158">
        <f>SUM(M293:M332)</f>
        <v>0</v>
      </c>
      <c r="N292" s="151"/>
      <c r="O292" s="151">
        <f>SUM(O293:O332)</f>
        <v>0.71833999999999998</v>
      </c>
      <c r="P292" s="151"/>
      <c r="Q292" s="151">
        <f>SUM(Q293:Q332)</f>
        <v>0</v>
      </c>
      <c r="R292" s="151"/>
      <c r="S292" s="151"/>
      <c r="T292" s="152"/>
      <c r="U292" s="151">
        <f>SUM(U293:U332)</f>
        <v>168.29</v>
      </c>
      <c r="AE292" t="s">
        <v>114</v>
      </c>
    </row>
    <row r="293" spans="1:60" outlineLevel="1" x14ac:dyDescent="0.2">
      <c r="A293" s="140">
        <v>29</v>
      </c>
      <c r="B293" s="140" t="s">
        <v>359</v>
      </c>
      <c r="C293" s="178" t="s">
        <v>360</v>
      </c>
      <c r="D293" s="146" t="s">
        <v>217</v>
      </c>
      <c r="E293" s="153">
        <v>23.4</v>
      </c>
      <c r="F293" s="156">
        <f>H293+J293</f>
        <v>0</v>
      </c>
      <c r="G293" s="157">
        <f>ROUND(E293*F293,2)</f>
        <v>0</v>
      </c>
      <c r="H293" s="157"/>
      <c r="I293" s="157">
        <f>ROUND(E293*H293,2)</f>
        <v>0</v>
      </c>
      <c r="J293" s="157"/>
      <c r="K293" s="157">
        <f>ROUND(E293*J293,2)</f>
        <v>0</v>
      </c>
      <c r="L293" s="157">
        <v>21</v>
      </c>
      <c r="M293" s="157">
        <f>G293*(1+L293/100)</f>
        <v>0</v>
      </c>
      <c r="N293" s="147">
        <v>3.0100000000000001E-3</v>
      </c>
      <c r="O293" s="147">
        <f>ROUND(E293*N293,5)</f>
        <v>7.0430000000000006E-2</v>
      </c>
      <c r="P293" s="147">
        <v>0</v>
      </c>
      <c r="Q293" s="147">
        <f>ROUND(E293*P293,5)</f>
        <v>0</v>
      </c>
      <c r="R293" s="147"/>
      <c r="S293" s="147"/>
      <c r="T293" s="148">
        <v>0.81642000000000003</v>
      </c>
      <c r="U293" s="147">
        <f>ROUND(E293*T293,2)</f>
        <v>19.100000000000001</v>
      </c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 t="s">
        <v>133</v>
      </c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  <c r="AV293" s="139"/>
      <c r="AW293" s="139"/>
      <c r="AX293" s="139"/>
      <c r="AY293" s="139"/>
      <c r="AZ293" s="139"/>
      <c r="BA293" s="139"/>
      <c r="BB293" s="139"/>
      <c r="BC293" s="139"/>
      <c r="BD293" s="139"/>
      <c r="BE293" s="139"/>
      <c r="BF293" s="139"/>
      <c r="BG293" s="139"/>
      <c r="BH293" s="139"/>
    </row>
    <row r="294" spans="1:60" outlineLevel="1" x14ac:dyDescent="0.2">
      <c r="A294" s="140"/>
      <c r="B294" s="140"/>
      <c r="C294" s="179" t="s">
        <v>125</v>
      </c>
      <c r="D294" s="149"/>
      <c r="E294" s="154"/>
      <c r="F294" s="157"/>
      <c r="G294" s="157"/>
      <c r="H294" s="157"/>
      <c r="I294" s="157"/>
      <c r="J294" s="157"/>
      <c r="K294" s="157"/>
      <c r="L294" s="157"/>
      <c r="M294" s="157"/>
      <c r="N294" s="147"/>
      <c r="O294" s="147"/>
      <c r="P294" s="147"/>
      <c r="Q294" s="147"/>
      <c r="R294" s="147"/>
      <c r="S294" s="147"/>
      <c r="T294" s="148"/>
      <c r="U294" s="147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 t="s">
        <v>120</v>
      </c>
      <c r="AF294" s="139">
        <v>0</v>
      </c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  <c r="AX294" s="139"/>
      <c r="AY294" s="139"/>
      <c r="AZ294" s="139"/>
      <c r="BA294" s="139"/>
      <c r="BB294" s="139"/>
      <c r="BC294" s="139"/>
      <c r="BD294" s="139"/>
      <c r="BE294" s="139"/>
      <c r="BF294" s="139"/>
      <c r="BG294" s="139"/>
      <c r="BH294" s="139"/>
    </row>
    <row r="295" spans="1:60" outlineLevel="1" x14ac:dyDescent="0.2">
      <c r="A295" s="140"/>
      <c r="B295" s="140"/>
      <c r="C295" s="179" t="s">
        <v>361</v>
      </c>
      <c r="D295" s="149"/>
      <c r="E295" s="154">
        <v>1</v>
      </c>
      <c r="F295" s="157"/>
      <c r="G295" s="157"/>
      <c r="H295" s="157"/>
      <c r="I295" s="157"/>
      <c r="J295" s="157"/>
      <c r="K295" s="157"/>
      <c r="L295" s="157"/>
      <c r="M295" s="157"/>
      <c r="N295" s="147"/>
      <c r="O295" s="147"/>
      <c r="P295" s="147"/>
      <c r="Q295" s="147"/>
      <c r="R295" s="147"/>
      <c r="S295" s="147"/>
      <c r="T295" s="148"/>
      <c r="U295" s="147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 t="s">
        <v>120</v>
      </c>
      <c r="AF295" s="139">
        <v>0</v>
      </c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39"/>
      <c r="BG295" s="139"/>
      <c r="BH295" s="139"/>
    </row>
    <row r="296" spans="1:60" outlineLevel="1" x14ac:dyDescent="0.2">
      <c r="A296" s="140"/>
      <c r="B296" s="140"/>
      <c r="C296" s="179" t="s">
        <v>362</v>
      </c>
      <c r="D296" s="149"/>
      <c r="E296" s="154">
        <v>0.8</v>
      </c>
      <c r="F296" s="157"/>
      <c r="G296" s="157"/>
      <c r="H296" s="157"/>
      <c r="I296" s="157"/>
      <c r="J296" s="157"/>
      <c r="K296" s="157"/>
      <c r="L296" s="157"/>
      <c r="M296" s="157"/>
      <c r="N296" s="147"/>
      <c r="O296" s="147"/>
      <c r="P296" s="147"/>
      <c r="Q296" s="147"/>
      <c r="R296" s="147"/>
      <c r="S296" s="147"/>
      <c r="T296" s="148"/>
      <c r="U296" s="147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 t="s">
        <v>120</v>
      </c>
      <c r="AF296" s="139">
        <v>0</v>
      </c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  <c r="AT296" s="139"/>
      <c r="AU296" s="139"/>
      <c r="AV296" s="139"/>
      <c r="AW296" s="139"/>
      <c r="AX296" s="139"/>
      <c r="AY296" s="139"/>
      <c r="AZ296" s="139"/>
      <c r="BA296" s="139"/>
      <c r="BB296" s="139"/>
      <c r="BC296" s="139"/>
      <c r="BD296" s="139"/>
      <c r="BE296" s="139"/>
      <c r="BF296" s="139"/>
      <c r="BG296" s="139"/>
      <c r="BH296" s="139"/>
    </row>
    <row r="297" spans="1:60" outlineLevel="1" x14ac:dyDescent="0.2">
      <c r="A297" s="140"/>
      <c r="B297" s="140"/>
      <c r="C297" s="179" t="s">
        <v>363</v>
      </c>
      <c r="D297" s="149"/>
      <c r="E297" s="154">
        <v>0.7</v>
      </c>
      <c r="F297" s="157"/>
      <c r="G297" s="157"/>
      <c r="H297" s="157"/>
      <c r="I297" s="157"/>
      <c r="J297" s="157"/>
      <c r="K297" s="157"/>
      <c r="L297" s="157"/>
      <c r="M297" s="157"/>
      <c r="N297" s="147"/>
      <c r="O297" s="147"/>
      <c r="P297" s="147"/>
      <c r="Q297" s="147"/>
      <c r="R297" s="147"/>
      <c r="S297" s="147"/>
      <c r="T297" s="148"/>
      <c r="U297" s="147"/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 t="s">
        <v>120</v>
      </c>
      <c r="AF297" s="139">
        <v>0</v>
      </c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</row>
    <row r="298" spans="1:60" outlineLevel="1" x14ac:dyDescent="0.2">
      <c r="A298" s="140"/>
      <c r="B298" s="140"/>
      <c r="C298" s="179" t="s">
        <v>364</v>
      </c>
      <c r="D298" s="149"/>
      <c r="E298" s="154">
        <v>3.9</v>
      </c>
      <c r="F298" s="157"/>
      <c r="G298" s="157"/>
      <c r="H298" s="157"/>
      <c r="I298" s="157"/>
      <c r="J298" s="157"/>
      <c r="K298" s="157"/>
      <c r="L298" s="157"/>
      <c r="M298" s="157"/>
      <c r="N298" s="147"/>
      <c r="O298" s="147"/>
      <c r="P298" s="147"/>
      <c r="Q298" s="147"/>
      <c r="R298" s="147"/>
      <c r="S298" s="147"/>
      <c r="T298" s="148"/>
      <c r="U298" s="147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 t="s">
        <v>120</v>
      </c>
      <c r="AF298" s="139">
        <v>0</v>
      </c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  <c r="AX298" s="139"/>
      <c r="AY298" s="139"/>
      <c r="AZ298" s="139"/>
      <c r="BA298" s="139"/>
      <c r="BB298" s="139"/>
      <c r="BC298" s="139"/>
      <c r="BD298" s="139"/>
      <c r="BE298" s="139"/>
      <c r="BF298" s="139"/>
      <c r="BG298" s="139"/>
      <c r="BH298" s="139"/>
    </row>
    <row r="299" spans="1:60" outlineLevel="1" x14ac:dyDescent="0.2">
      <c r="A299" s="140"/>
      <c r="B299" s="140"/>
      <c r="C299" s="179" t="s">
        <v>173</v>
      </c>
      <c r="D299" s="149"/>
      <c r="E299" s="154"/>
      <c r="F299" s="157"/>
      <c r="G299" s="157"/>
      <c r="H299" s="157"/>
      <c r="I299" s="157"/>
      <c r="J299" s="157"/>
      <c r="K299" s="157"/>
      <c r="L299" s="157"/>
      <c r="M299" s="157"/>
      <c r="N299" s="147"/>
      <c r="O299" s="147"/>
      <c r="P299" s="147"/>
      <c r="Q299" s="147"/>
      <c r="R299" s="147"/>
      <c r="S299" s="147"/>
      <c r="T299" s="148"/>
      <c r="U299" s="147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 t="s">
        <v>120</v>
      </c>
      <c r="AF299" s="139">
        <v>0</v>
      </c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</row>
    <row r="300" spans="1:60" outlineLevel="1" x14ac:dyDescent="0.2">
      <c r="A300" s="140"/>
      <c r="B300" s="140"/>
      <c r="C300" s="179" t="s">
        <v>365</v>
      </c>
      <c r="D300" s="149"/>
      <c r="E300" s="154">
        <v>1.6</v>
      </c>
      <c r="F300" s="157"/>
      <c r="G300" s="157"/>
      <c r="H300" s="157"/>
      <c r="I300" s="157"/>
      <c r="J300" s="157"/>
      <c r="K300" s="157"/>
      <c r="L300" s="157"/>
      <c r="M300" s="157"/>
      <c r="N300" s="147"/>
      <c r="O300" s="147"/>
      <c r="P300" s="147"/>
      <c r="Q300" s="147"/>
      <c r="R300" s="147"/>
      <c r="S300" s="147"/>
      <c r="T300" s="148"/>
      <c r="U300" s="147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 t="s">
        <v>120</v>
      </c>
      <c r="AF300" s="139">
        <v>0</v>
      </c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</row>
    <row r="301" spans="1:60" outlineLevel="1" x14ac:dyDescent="0.2">
      <c r="A301" s="140"/>
      <c r="B301" s="140"/>
      <c r="C301" s="179" t="s">
        <v>366</v>
      </c>
      <c r="D301" s="149"/>
      <c r="E301" s="154">
        <v>1.3</v>
      </c>
      <c r="F301" s="157"/>
      <c r="G301" s="157"/>
      <c r="H301" s="157"/>
      <c r="I301" s="157"/>
      <c r="J301" s="157"/>
      <c r="K301" s="157"/>
      <c r="L301" s="157"/>
      <c r="M301" s="157"/>
      <c r="N301" s="147"/>
      <c r="O301" s="147"/>
      <c r="P301" s="147"/>
      <c r="Q301" s="147"/>
      <c r="R301" s="147"/>
      <c r="S301" s="147"/>
      <c r="T301" s="148"/>
      <c r="U301" s="147"/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 t="s">
        <v>120</v>
      </c>
      <c r="AF301" s="139">
        <v>0</v>
      </c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</row>
    <row r="302" spans="1:60" outlineLevel="1" x14ac:dyDescent="0.2">
      <c r="A302" s="140"/>
      <c r="B302" s="140"/>
      <c r="C302" s="179" t="s">
        <v>367</v>
      </c>
      <c r="D302" s="149"/>
      <c r="E302" s="154">
        <v>6.9</v>
      </c>
      <c r="F302" s="157"/>
      <c r="G302" s="157"/>
      <c r="H302" s="157"/>
      <c r="I302" s="157"/>
      <c r="J302" s="157"/>
      <c r="K302" s="157"/>
      <c r="L302" s="157"/>
      <c r="M302" s="157"/>
      <c r="N302" s="147"/>
      <c r="O302" s="147"/>
      <c r="P302" s="147"/>
      <c r="Q302" s="147"/>
      <c r="R302" s="147"/>
      <c r="S302" s="147"/>
      <c r="T302" s="148"/>
      <c r="U302" s="147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 t="s">
        <v>120</v>
      </c>
      <c r="AF302" s="139">
        <v>0</v>
      </c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  <c r="AX302" s="139"/>
      <c r="AY302" s="139"/>
      <c r="AZ302" s="139"/>
      <c r="BA302" s="139"/>
      <c r="BB302" s="139"/>
      <c r="BC302" s="139"/>
      <c r="BD302" s="139"/>
      <c r="BE302" s="139"/>
      <c r="BF302" s="139"/>
      <c r="BG302" s="139"/>
      <c r="BH302" s="139"/>
    </row>
    <row r="303" spans="1:60" outlineLevel="1" x14ac:dyDescent="0.2">
      <c r="A303" s="140"/>
      <c r="B303" s="140"/>
      <c r="C303" s="179" t="s">
        <v>368</v>
      </c>
      <c r="D303" s="149"/>
      <c r="E303" s="154">
        <v>7.2</v>
      </c>
      <c r="F303" s="157"/>
      <c r="G303" s="157"/>
      <c r="H303" s="157"/>
      <c r="I303" s="157"/>
      <c r="J303" s="157"/>
      <c r="K303" s="157"/>
      <c r="L303" s="157"/>
      <c r="M303" s="157"/>
      <c r="N303" s="147"/>
      <c r="O303" s="147"/>
      <c r="P303" s="147"/>
      <c r="Q303" s="147"/>
      <c r="R303" s="147"/>
      <c r="S303" s="147"/>
      <c r="T303" s="148"/>
      <c r="U303" s="147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 t="s">
        <v>120</v>
      </c>
      <c r="AF303" s="139">
        <v>0</v>
      </c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</row>
    <row r="304" spans="1:60" outlineLevel="1" x14ac:dyDescent="0.2">
      <c r="A304" s="140">
        <v>30</v>
      </c>
      <c r="B304" s="140" t="s">
        <v>369</v>
      </c>
      <c r="C304" s="178" t="s">
        <v>370</v>
      </c>
      <c r="D304" s="146" t="s">
        <v>217</v>
      </c>
      <c r="E304" s="153">
        <v>88.05</v>
      </c>
      <c r="F304" s="156">
        <f>H304+J304</f>
        <v>0</v>
      </c>
      <c r="G304" s="157">
        <f>ROUND(E304*F304,2)</f>
        <v>0</v>
      </c>
      <c r="H304" s="157"/>
      <c r="I304" s="157">
        <f>ROUND(E304*H304,2)</f>
        <v>0</v>
      </c>
      <c r="J304" s="157"/>
      <c r="K304" s="157">
        <f>ROUND(E304*J304,2)</f>
        <v>0</v>
      </c>
      <c r="L304" s="157">
        <v>21</v>
      </c>
      <c r="M304" s="157">
        <f>G304*(1+L304/100)</f>
        <v>0</v>
      </c>
      <c r="N304" s="147">
        <v>3.4499999999999999E-3</v>
      </c>
      <c r="O304" s="147">
        <f>ROUND(E304*N304,5)</f>
        <v>0.30376999999999998</v>
      </c>
      <c r="P304" s="147">
        <v>0</v>
      </c>
      <c r="Q304" s="147">
        <f>ROUND(E304*P304,5)</f>
        <v>0</v>
      </c>
      <c r="R304" s="147"/>
      <c r="S304" s="147"/>
      <c r="T304" s="148">
        <v>0.83577000000000001</v>
      </c>
      <c r="U304" s="147">
        <f>ROUND(E304*T304,2)</f>
        <v>73.59</v>
      </c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 t="s">
        <v>133</v>
      </c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</row>
    <row r="305" spans="1:60" outlineLevel="1" x14ac:dyDescent="0.2">
      <c r="A305" s="140"/>
      <c r="B305" s="140"/>
      <c r="C305" s="179" t="s">
        <v>125</v>
      </c>
      <c r="D305" s="149"/>
      <c r="E305" s="154"/>
      <c r="F305" s="157"/>
      <c r="G305" s="157"/>
      <c r="H305" s="157"/>
      <c r="I305" s="157"/>
      <c r="J305" s="157"/>
      <c r="K305" s="157"/>
      <c r="L305" s="157"/>
      <c r="M305" s="157"/>
      <c r="N305" s="147"/>
      <c r="O305" s="147"/>
      <c r="P305" s="147"/>
      <c r="Q305" s="147"/>
      <c r="R305" s="147"/>
      <c r="S305" s="147"/>
      <c r="T305" s="148"/>
      <c r="U305" s="147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 t="s">
        <v>120</v>
      </c>
      <c r="AF305" s="139">
        <v>0</v>
      </c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</row>
    <row r="306" spans="1:60" outlineLevel="1" x14ac:dyDescent="0.2">
      <c r="A306" s="140"/>
      <c r="B306" s="140"/>
      <c r="C306" s="179" t="s">
        <v>371</v>
      </c>
      <c r="D306" s="149"/>
      <c r="E306" s="154">
        <v>2.6</v>
      </c>
      <c r="F306" s="157"/>
      <c r="G306" s="157"/>
      <c r="H306" s="157"/>
      <c r="I306" s="157"/>
      <c r="J306" s="157"/>
      <c r="K306" s="157"/>
      <c r="L306" s="157"/>
      <c r="M306" s="157"/>
      <c r="N306" s="147"/>
      <c r="O306" s="147"/>
      <c r="P306" s="147"/>
      <c r="Q306" s="147"/>
      <c r="R306" s="147"/>
      <c r="S306" s="147"/>
      <c r="T306" s="148"/>
      <c r="U306" s="147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 t="s">
        <v>120</v>
      </c>
      <c r="AF306" s="139">
        <v>0</v>
      </c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</row>
    <row r="307" spans="1:60" outlineLevel="1" x14ac:dyDescent="0.2">
      <c r="A307" s="140"/>
      <c r="B307" s="140"/>
      <c r="C307" s="179" t="s">
        <v>372</v>
      </c>
      <c r="D307" s="149"/>
      <c r="E307" s="154">
        <v>1.7</v>
      </c>
      <c r="F307" s="157"/>
      <c r="G307" s="157"/>
      <c r="H307" s="157"/>
      <c r="I307" s="157"/>
      <c r="J307" s="157"/>
      <c r="K307" s="157"/>
      <c r="L307" s="157"/>
      <c r="M307" s="157"/>
      <c r="N307" s="147"/>
      <c r="O307" s="147"/>
      <c r="P307" s="147"/>
      <c r="Q307" s="147"/>
      <c r="R307" s="147"/>
      <c r="S307" s="147"/>
      <c r="T307" s="148"/>
      <c r="U307" s="147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 t="s">
        <v>120</v>
      </c>
      <c r="AF307" s="139">
        <v>0</v>
      </c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</row>
    <row r="308" spans="1:60" outlineLevel="1" x14ac:dyDescent="0.2">
      <c r="A308" s="140"/>
      <c r="B308" s="140"/>
      <c r="C308" s="179" t="s">
        <v>373</v>
      </c>
      <c r="D308" s="149"/>
      <c r="E308" s="154">
        <v>9.6</v>
      </c>
      <c r="F308" s="157"/>
      <c r="G308" s="157"/>
      <c r="H308" s="157"/>
      <c r="I308" s="157"/>
      <c r="J308" s="157"/>
      <c r="K308" s="157"/>
      <c r="L308" s="157"/>
      <c r="M308" s="157"/>
      <c r="N308" s="147"/>
      <c r="O308" s="147"/>
      <c r="P308" s="147"/>
      <c r="Q308" s="147"/>
      <c r="R308" s="147"/>
      <c r="S308" s="147"/>
      <c r="T308" s="148"/>
      <c r="U308" s="147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 t="s">
        <v>120</v>
      </c>
      <c r="AF308" s="139">
        <v>0</v>
      </c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</row>
    <row r="309" spans="1:60" outlineLevel="1" x14ac:dyDescent="0.2">
      <c r="A309" s="140"/>
      <c r="B309" s="140"/>
      <c r="C309" s="179" t="s">
        <v>374</v>
      </c>
      <c r="D309" s="149"/>
      <c r="E309" s="154">
        <v>1.8</v>
      </c>
      <c r="F309" s="157"/>
      <c r="G309" s="157"/>
      <c r="H309" s="157"/>
      <c r="I309" s="157"/>
      <c r="J309" s="157"/>
      <c r="K309" s="157"/>
      <c r="L309" s="157"/>
      <c r="M309" s="157"/>
      <c r="N309" s="147"/>
      <c r="O309" s="147"/>
      <c r="P309" s="147"/>
      <c r="Q309" s="147"/>
      <c r="R309" s="147"/>
      <c r="S309" s="147"/>
      <c r="T309" s="148"/>
      <c r="U309" s="147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 t="s">
        <v>120</v>
      </c>
      <c r="AF309" s="139">
        <v>0</v>
      </c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</row>
    <row r="310" spans="1:60" outlineLevel="1" x14ac:dyDescent="0.2">
      <c r="A310" s="140"/>
      <c r="B310" s="140"/>
      <c r="C310" s="179" t="s">
        <v>375</v>
      </c>
      <c r="D310" s="149"/>
      <c r="E310" s="154">
        <v>7.2</v>
      </c>
      <c r="F310" s="157"/>
      <c r="G310" s="157"/>
      <c r="H310" s="157"/>
      <c r="I310" s="157"/>
      <c r="J310" s="157"/>
      <c r="K310" s="157"/>
      <c r="L310" s="157"/>
      <c r="M310" s="157"/>
      <c r="N310" s="147"/>
      <c r="O310" s="147"/>
      <c r="P310" s="147"/>
      <c r="Q310" s="147"/>
      <c r="R310" s="147"/>
      <c r="S310" s="147"/>
      <c r="T310" s="148"/>
      <c r="U310" s="147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 t="s">
        <v>120</v>
      </c>
      <c r="AF310" s="139">
        <v>0</v>
      </c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</row>
    <row r="311" spans="1:60" outlineLevel="1" x14ac:dyDescent="0.2">
      <c r="A311" s="140"/>
      <c r="B311" s="140"/>
      <c r="C311" s="179" t="s">
        <v>376</v>
      </c>
      <c r="D311" s="149"/>
      <c r="E311" s="154">
        <v>4.8</v>
      </c>
      <c r="F311" s="157"/>
      <c r="G311" s="157"/>
      <c r="H311" s="157"/>
      <c r="I311" s="157"/>
      <c r="J311" s="157"/>
      <c r="K311" s="157"/>
      <c r="L311" s="157"/>
      <c r="M311" s="157"/>
      <c r="N311" s="147"/>
      <c r="O311" s="147"/>
      <c r="P311" s="147"/>
      <c r="Q311" s="147"/>
      <c r="R311" s="147"/>
      <c r="S311" s="147"/>
      <c r="T311" s="148"/>
      <c r="U311" s="147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 t="s">
        <v>120</v>
      </c>
      <c r="AF311" s="139">
        <v>0</v>
      </c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</row>
    <row r="312" spans="1:60" outlineLevel="1" x14ac:dyDescent="0.2">
      <c r="A312" s="140"/>
      <c r="B312" s="140"/>
      <c r="C312" s="179" t="s">
        <v>173</v>
      </c>
      <c r="D312" s="149"/>
      <c r="E312" s="154"/>
      <c r="F312" s="157"/>
      <c r="G312" s="157"/>
      <c r="H312" s="157"/>
      <c r="I312" s="157"/>
      <c r="J312" s="157"/>
      <c r="K312" s="157"/>
      <c r="L312" s="157"/>
      <c r="M312" s="157"/>
      <c r="N312" s="147"/>
      <c r="O312" s="147"/>
      <c r="P312" s="147"/>
      <c r="Q312" s="147"/>
      <c r="R312" s="147"/>
      <c r="S312" s="147"/>
      <c r="T312" s="148"/>
      <c r="U312" s="147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 t="s">
        <v>120</v>
      </c>
      <c r="AF312" s="139">
        <v>0</v>
      </c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</row>
    <row r="313" spans="1:60" outlineLevel="1" x14ac:dyDescent="0.2">
      <c r="A313" s="140"/>
      <c r="B313" s="140"/>
      <c r="C313" s="179" t="s">
        <v>377</v>
      </c>
      <c r="D313" s="149"/>
      <c r="E313" s="154">
        <v>1.5</v>
      </c>
      <c r="F313" s="157"/>
      <c r="G313" s="157"/>
      <c r="H313" s="157"/>
      <c r="I313" s="157"/>
      <c r="J313" s="157"/>
      <c r="K313" s="157"/>
      <c r="L313" s="157"/>
      <c r="M313" s="157"/>
      <c r="N313" s="147"/>
      <c r="O313" s="147"/>
      <c r="P313" s="147"/>
      <c r="Q313" s="147"/>
      <c r="R313" s="147"/>
      <c r="S313" s="147"/>
      <c r="T313" s="148"/>
      <c r="U313" s="147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 t="s">
        <v>120</v>
      </c>
      <c r="AF313" s="139">
        <v>0</v>
      </c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</row>
    <row r="314" spans="1:60" outlineLevel="1" x14ac:dyDescent="0.2">
      <c r="A314" s="140"/>
      <c r="B314" s="140"/>
      <c r="C314" s="179" t="s">
        <v>378</v>
      </c>
      <c r="D314" s="149"/>
      <c r="E314" s="154">
        <v>1.1000000000000001</v>
      </c>
      <c r="F314" s="157"/>
      <c r="G314" s="157"/>
      <c r="H314" s="157"/>
      <c r="I314" s="157"/>
      <c r="J314" s="157"/>
      <c r="K314" s="157"/>
      <c r="L314" s="157"/>
      <c r="M314" s="157"/>
      <c r="N314" s="147"/>
      <c r="O314" s="147"/>
      <c r="P314" s="147"/>
      <c r="Q314" s="147"/>
      <c r="R314" s="147"/>
      <c r="S314" s="147"/>
      <c r="T314" s="148"/>
      <c r="U314" s="147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 t="s">
        <v>120</v>
      </c>
      <c r="AF314" s="139">
        <v>0</v>
      </c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</row>
    <row r="315" spans="1:60" outlineLevel="1" x14ac:dyDescent="0.2">
      <c r="A315" s="140"/>
      <c r="B315" s="140"/>
      <c r="C315" s="179" t="s">
        <v>379</v>
      </c>
      <c r="D315" s="149"/>
      <c r="E315" s="154">
        <v>29.4</v>
      </c>
      <c r="F315" s="157"/>
      <c r="G315" s="157"/>
      <c r="H315" s="157"/>
      <c r="I315" s="157"/>
      <c r="J315" s="157"/>
      <c r="K315" s="157"/>
      <c r="L315" s="157"/>
      <c r="M315" s="157"/>
      <c r="N315" s="147"/>
      <c r="O315" s="147"/>
      <c r="P315" s="147"/>
      <c r="Q315" s="147"/>
      <c r="R315" s="147"/>
      <c r="S315" s="147"/>
      <c r="T315" s="148"/>
      <c r="U315" s="147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 t="s">
        <v>120</v>
      </c>
      <c r="AF315" s="139">
        <v>0</v>
      </c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</row>
    <row r="316" spans="1:60" outlineLevel="1" x14ac:dyDescent="0.2">
      <c r="A316" s="140"/>
      <c r="B316" s="140"/>
      <c r="C316" s="179" t="s">
        <v>380</v>
      </c>
      <c r="D316" s="149"/>
      <c r="E316" s="154">
        <v>16.8</v>
      </c>
      <c r="F316" s="157"/>
      <c r="G316" s="157"/>
      <c r="H316" s="157"/>
      <c r="I316" s="157"/>
      <c r="J316" s="157"/>
      <c r="K316" s="157"/>
      <c r="L316" s="157"/>
      <c r="M316" s="157"/>
      <c r="N316" s="147"/>
      <c r="O316" s="147"/>
      <c r="P316" s="147"/>
      <c r="Q316" s="147"/>
      <c r="R316" s="147"/>
      <c r="S316" s="147"/>
      <c r="T316" s="148"/>
      <c r="U316" s="147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 t="s">
        <v>120</v>
      </c>
      <c r="AF316" s="139">
        <v>0</v>
      </c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  <c r="AV316" s="139"/>
      <c r="AW316" s="139"/>
      <c r="AX316" s="139"/>
      <c r="AY316" s="139"/>
      <c r="AZ316" s="139"/>
      <c r="BA316" s="139"/>
      <c r="BB316" s="139"/>
      <c r="BC316" s="139"/>
      <c r="BD316" s="139"/>
      <c r="BE316" s="139"/>
      <c r="BF316" s="139"/>
      <c r="BG316" s="139"/>
      <c r="BH316" s="139"/>
    </row>
    <row r="317" spans="1:60" outlineLevel="1" x14ac:dyDescent="0.2">
      <c r="A317" s="140"/>
      <c r="B317" s="140"/>
      <c r="C317" s="179" t="s">
        <v>381</v>
      </c>
      <c r="D317" s="149"/>
      <c r="E317" s="154">
        <v>1.55</v>
      </c>
      <c r="F317" s="157"/>
      <c r="G317" s="157"/>
      <c r="H317" s="157"/>
      <c r="I317" s="157"/>
      <c r="J317" s="157"/>
      <c r="K317" s="157"/>
      <c r="L317" s="157"/>
      <c r="M317" s="157"/>
      <c r="N317" s="147"/>
      <c r="O317" s="147"/>
      <c r="P317" s="147"/>
      <c r="Q317" s="147"/>
      <c r="R317" s="147"/>
      <c r="S317" s="147"/>
      <c r="T317" s="148"/>
      <c r="U317" s="147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 t="s">
        <v>120</v>
      </c>
      <c r="AF317" s="139">
        <v>0</v>
      </c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</row>
    <row r="318" spans="1:60" outlineLevel="1" x14ac:dyDescent="0.2">
      <c r="A318" s="140"/>
      <c r="B318" s="140"/>
      <c r="C318" s="179" t="s">
        <v>382</v>
      </c>
      <c r="D318" s="149"/>
      <c r="E318" s="154">
        <v>5.2</v>
      </c>
      <c r="F318" s="157"/>
      <c r="G318" s="157"/>
      <c r="H318" s="157"/>
      <c r="I318" s="157"/>
      <c r="J318" s="157"/>
      <c r="K318" s="157"/>
      <c r="L318" s="157"/>
      <c r="M318" s="157"/>
      <c r="N318" s="147"/>
      <c r="O318" s="147"/>
      <c r="P318" s="147"/>
      <c r="Q318" s="147"/>
      <c r="R318" s="147"/>
      <c r="S318" s="147"/>
      <c r="T318" s="148"/>
      <c r="U318" s="147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 t="s">
        <v>120</v>
      </c>
      <c r="AF318" s="139">
        <v>0</v>
      </c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</row>
    <row r="319" spans="1:60" outlineLevel="1" x14ac:dyDescent="0.2">
      <c r="A319" s="140"/>
      <c r="B319" s="140"/>
      <c r="C319" s="179" t="s">
        <v>383</v>
      </c>
      <c r="D319" s="149"/>
      <c r="E319" s="154">
        <v>4.8</v>
      </c>
      <c r="F319" s="157"/>
      <c r="G319" s="157"/>
      <c r="H319" s="157"/>
      <c r="I319" s="157"/>
      <c r="J319" s="157"/>
      <c r="K319" s="157"/>
      <c r="L319" s="157"/>
      <c r="M319" s="157"/>
      <c r="N319" s="147"/>
      <c r="O319" s="147"/>
      <c r="P319" s="147"/>
      <c r="Q319" s="147"/>
      <c r="R319" s="147"/>
      <c r="S319" s="147"/>
      <c r="T319" s="148"/>
      <c r="U319" s="147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 t="s">
        <v>120</v>
      </c>
      <c r="AF319" s="139">
        <v>0</v>
      </c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</row>
    <row r="320" spans="1:60" outlineLevel="1" x14ac:dyDescent="0.2">
      <c r="A320" s="140">
        <v>31</v>
      </c>
      <c r="B320" s="140" t="s">
        <v>384</v>
      </c>
      <c r="C320" s="178" t="s">
        <v>385</v>
      </c>
      <c r="D320" s="146" t="s">
        <v>217</v>
      </c>
      <c r="E320" s="153">
        <v>78.75</v>
      </c>
      <c r="F320" s="156">
        <f>H320+J320</f>
        <v>0</v>
      </c>
      <c r="G320" s="157">
        <f>ROUND(E320*F320,2)</f>
        <v>0</v>
      </c>
      <c r="H320" s="157"/>
      <c r="I320" s="157">
        <f>ROUND(E320*H320,2)</f>
        <v>0</v>
      </c>
      <c r="J320" s="157"/>
      <c r="K320" s="157">
        <f>ROUND(E320*J320,2)</f>
        <v>0</v>
      </c>
      <c r="L320" s="157">
        <v>21</v>
      </c>
      <c r="M320" s="157">
        <f>G320*(1+L320/100)</f>
        <v>0</v>
      </c>
      <c r="N320" s="147">
        <v>4.3699999999999998E-3</v>
      </c>
      <c r="O320" s="147">
        <f>ROUND(E320*N320,5)</f>
        <v>0.34414</v>
      </c>
      <c r="P320" s="147">
        <v>0</v>
      </c>
      <c r="Q320" s="147">
        <f>ROUND(E320*P320,5)</f>
        <v>0</v>
      </c>
      <c r="R320" s="147"/>
      <c r="S320" s="147"/>
      <c r="T320" s="148">
        <v>0.91610000000000003</v>
      </c>
      <c r="U320" s="147">
        <f>ROUND(E320*T320,2)</f>
        <v>72.14</v>
      </c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 t="s">
        <v>133</v>
      </c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</row>
    <row r="321" spans="1:60" outlineLevel="1" x14ac:dyDescent="0.2">
      <c r="A321" s="140"/>
      <c r="B321" s="140"/>
      <c r="C321" s="179" t="s">
        <v>125</v>
      </c>
      <c r="D321" s="149"/>
      <c r="E321" s="154"/>
      <c r="F321" s="157"/>
      <c r="G321" s="157"/>
      <c r="H321" s="157"/>
      <c r="I321" s="157"/>
      <c r="J321" s="157"/>
      <c r="K321" s="157"/>
      <c r="L321" s="157"/>
      <c r="M321" s="157"/>
      <c r="N321" s="147"/>
      <c r="O321" s="147"/>
      <c r="P321" s="147"/>
      <c r="Q321" s="147"/>
      <c r="R321" s="147"/>
      <c r="S321" s="147"/>
      <c r="T321" s="148"/>
      <c r="U321" s="147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 t="s">
        <v>120</v>
      </c>
      <c r="AF321" s="139">
        <v>0</v>
      </c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</row>
    <row r="322" spans="1:60" outlineLevel="1" x14ac:dyDescent="0.2">
      <c r="A322" s="140"/>
      <c r="B322" s="140"/>
      <c r="C322" s="179" t="s">
        <v>386</v>
      </c>
      <c r="D322" s="149"/>
      <c r="E322" s="154">
        <v>6</v>
      </c>
      <c r="F322" s="157"/>
      <c r="G322" s="157"/>
      <c r="H322" s="157"/>
      <c r="I322" s="157"/>
      <c r="J322" s="157"/>
      <c r="K322" s="157"/>
      <c r="L322" s="157"/>
      <c r="M322" s="157"/>
      <c r="N322" s="147"/>
      <c r="O322" s="147"/>
      <c r="P322" s="147"/>
      <c r="Q322" s="147"/>
      <c r="R322" s="147"/>
      <c r="S322" s="147"/>
      <c r="T322" s="148"/>
      <c r="U322" s="147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 t="s">
        <v>120</v>
      </c>
      <c r="AF322" s="139">
        <v>0</v>
      </c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</row>
    <row r="323" spans="1:60" outlineLevel="1" x14ac:dyDescent="0.2">
      <c r="A323" s="140"/>
      <c r="B323" s="140"/>
      <c r="C323" s="179" t="s">
        <v>387</v>
      </c>
      <c r="D323" s="149"/>
      <c r="E323" s="154">
        <v>2.6</v>
      </c>
      <c r="F323" s="157"/>
      <c r="G323" s="157"/>
      <c r="H323" s="157"/>
      <c r="I323" s="157"/>
      <c r="J323" s="157"/>
      <c r="K323" s="157"/>
      <c r="L323" s="157"/>
      <c r="M323" s="157"/>
      <c r="N323" s="147"/>
      <c r="O323" s="147"/>
      <c r="P323" s="147"/>
      <c r="Q323" s="147"/>
      <c r="R323" s="147"/>
      <c r="S323" s="147"/>
      <c r="T323" s="148"/>
      <c r="U323" s="147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 t="s">
        <v>120</v>
      </c>
      <c r="AF323" s="139">
        <v>0</v>
      </c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  <c r="AV323" s="139"/>
      <c r="AW323" s="139"/>
      <c r="AX323" s="139"/>
      <c r="AY323" s="139"/>
      <c r="AZ323" s="139"/>
      <c r="BA323" s="139"/>
      <c r="BB323" s="139"/>
      <c r="BC323" s="139"/>
      <c r="BD323" s="139"/>
      <c r="BE323" s="139"/>
      <c r="BF323" s="139"/>
      <c r="BG323" s="139"/>
      <c r="BH323" s="139"/>
    </row>
    <row r="324" spans="1:60" outlineLevel="1" x14ac:dyDescent="0.2">
      <c r="A324" s="140"/>
      <c r="B324" s="140"/>
      <c r="C324" s="179" t="s">
        <v>388</v>
      </c>
      <c r="D324" s="149"/>
      <c r="E324" s="154">
        <v>1.7</v>
      </c>
      <c r="F324" s="157"/>
      <c r="G324" s="157"/>
      <c r="H324" s="157"/>
      <c r="I324" s="157"/>
      <c r="J324" s="157"/>
      <c r="K324" s="157"/>
      <c r="L324" s="157"/>
      <c r="M324" s="157"/>
      <c r="N324" s="147"/>
      <c r="O324" s="147"/>
      <c r="P324" s="147"/>
      <c r="Q324" s="147"/>
      <c r="R324" s="147"/>
      <c r="S324" s="147"/>
      <c r="T324" s="148"/>
      <c r="U324" s="147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 t="s">
        <v>120</v>
      </c>
      <c r="AF324" s="139">
        <v>0</v>
      </c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</row>
    <row r="325" spans="1:60" outlineLevel="1" x14ac:dyDescent="0.2">
      <c r="A325" s="140"/>
      <c r="B325" s="140"/>
      <c r="C325" s="179" t="s">
        <v>389</v>
      </c>
      <c r="D325" s="149"/>
      <c r="E325" s="154">
        <v>1.95</v>
      </c>
      <c r="F325" s="157"/>
      <c r="G325" s="157"/>
      <c r="H325" s="157"/>
      <c r="I325" s="157"/>
      <c r="J325" s="157"/>
      <c r="K325" s="157"/>
      <c r="L325" s="157"/>
      <c r="M325" s="157"/>
      <c r="N325" s="147"/>
      <c r="O325" s="147"/>
      <c r="P325" s="147"/>
      <c r="Q325" s="147"/>
      <c r="R325" s="147"/>
      <c r="S325" s="147"/>
      <c r="T325" s="148"/>
      <c r="U325" s="147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 t="s">
        <v>120</v>
      </c>
      <c r="AF325" s="139">
        <v>0</v>
      </c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</row>
    <row r="326" spans="1:60" outlineLevel="1" x14ac:dyDescent="0.2">
      <c r="A326" s="140"/>
      <c r="B326" s="140"/>
      <c r="C326" s="179" t="s">
        <v>390</v>
      </c>
      <c r="D326" s="149"/>
      <c r="E326" s="154">
        <v>16.8</v>
      </c>
      <c r="F326" s="157"/>
      <c r="G326" s="157"/>
      <c r="H326" s="157"/>
      <c r="I326" s="157"/>
      <c r="J326" s="157"/>
      <c r="K326" s="157"/>
      <c r="L326" s="157"/>
      <c r="M326" s="157"/>
      <c r="N326" s="147"/>
      <c r="O326" s="147"/>
      <c r="P326" s="147"/>
      <c r="Q326" s="147"/>
      <c r="R326" s="147"/>
      <c r="S326" s="147"/>
      <c r="T326" s="148"/>
      <c r="U326" s="147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 t="s">
        <v>120</v>
      </c>
      <c r="AF326" s="139">
        <v>0</v>
      </c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</row>
    <row r="327" spans="1:60" outlineLevel="1" x14ac:dyDescent="0.2">
      <c r="A327" s="140"/>
      <c r="B327" s="140"/>
      <c r="C327" s="179" t="s">
        <v>391</v>
      </c>
      <c r="D327" s="149"/>
      <c r="E327" s="154">
        <v>12.6</v>
      </c>
      <c r="F327" s="157"/>
      <c r="G327" s="157"/>
      <c r="H327" s="157"/>
      <c r="I327" s="157"/>
      <c r="J327" s="157"/>
      <c r="K327" s="157"/>
      <c r="L327" s="157"/>
      <c r="M327" s="157"/>
      <c r="N327" s="147"/>
      <c r="O327" s="147"/>
      <c r="P327" s="147"/>
      <c r="Q327" s="147"/>
      <c r="R327" s="147"/>
      <c r="S327" s="147"/>
      <c r="T327" s="148"/>
      <c r="U327" s="147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 t="s">
        <v>120</v>
      </c>
      <c r="AF327" s="139">
        <v>0</v>
      </c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</row>
    <row r="328" spans="1:60" outlineLevel="1" x14ac:dyDescent="0.2">
      <c r="A328" s="140"/>
      <c r="B328" s="140"/>
      <c r="C328" s="179" t="s">
        <v>392</v>
      </c>
      <c r="D328" s="149"/>
      <c r="E328" s="154">
        <v>2.1</v>
      </c>
      <c r="F328" s="157"/>
      <c r="G328" s="157"/>
      <c r="H328" s="157"/>
      <c r="I328" s="157"/>
      <c r="J328" s="157"/>
      <c r="K328" s="157"/>
      <c r="L328" s="157"/>
      <c r="M328" s="157"/>
      <c r="N328" s="147"/>
      <c r="O328" s="147"/>
      <c r="P328" s="147"/>
      <c r="Q328" s="147"/>
      <c r="R328" s="147"/>
      <c r="S328" s="147"/>
      <c r="T328" s="148"/>
      <c r="U328" s="147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 t="s">
        <v>120</v>
      </c>
      <c r="AF328" s="139">
        <v>0</v>
      </c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</row>
    <row r="329" spans="1:60" outlineLevel="1" x14ac:dyDescent="0.2">
      <c r="A329" s="140"/>
      <c r="B329" s="140"/>
      <c r="C329" s="179" t="s">
        <v>173</v>
      </c>
      <c r="D329" s="149"/>
      <c r="E329" s="154"/>
      <c r="F329" s="157"/>
      <c r="G329" s="157"/>
      <c r="H329" s="157"/>
      <c r="I329" s="157"/>
      <c r="J329" s="157"/>
      <c r="K329" s="157"/>
      <c r="L329" s="157"/>
      <c r="M329" s="157"/>
      <c r="N329" s="147"/>
      <c r="O329" s="147"/>
      <c r="P329" s="147"/>
      <c r="Q329" s="147"/>
      <c r="R329" s="147"/>
      <c r="S329" s="147"/>
      <c r="T329" s="148"/>
      <c r="U329" s="147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 t="s">
        <v>120</v>
      </c>
      <c r="AF329" s="139">
        <v>0</v>
      </c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  <c r="AV329" s="139"/>
      <c r="AW329" s="139"/>
      <c r="AX329" s="139"/>
      <c r="AY329" s="139"/>
      <c r="AZ329" s="139"/>
      <c r="BA329" s="139"/>
      <c r="BB329" s="139"/>
      <c r="BC329" s="139"/>
      <c r="BD329" s="139"/>
      <c r="BE329" s="139"/>
      <c r="BF329" s="139"/>
      <c r="BG329" s="139"/>
      <c r="BH329" s="139"/>
    </row>
    <row r="330" spans="1:60" outlineLevel="1" x14ac:dyDescent="0.2">
      <c r="A330" s="140"/>
      <c r="B330" s="140"/>
      <c r="C330" s="179" t="s">
        <v>393</v>
      </c>
      <c r="D330" s="149"/>
      <c r="E330" s="154">
        <v>32.200000000000003</v>
      </c>
      <c r="F330" s="157"/>
      <c r="G330" s="157"/>
      <c r="H330" s="157"/>
      <c r="I330" s="157"/>
      <c r="J330" s="157"/>
      <c r="K330" s="157"/>
      <c r="L330" s="157"/>
      <c r="M330" s="157"/>
      <c r="N330" s="147"/>
      <c r="O330" s="147"/>
      <c r="P330" s="147"/>
      <c r="Q330" s="147"/>
      <c r="R330" s="147"/>
      <c r="S330" s="147"/>
      <c r="T330" s="148"/>
      <c r="U330" s="147"/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 t="s">
        <v>120</v>
      </c>
      <c r="AF330" s="139">
        <v>0</v>
      </c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</row>
    <row r="331" spans="1:60" outlineLevel="1" x14ac:dyDescent="0.2">
      <c r="A331" s="140"/>
      <c r="B331" s="140"/>
      <c r="C331" s="179" t="s">
        <v>394</v>
      </c>
      <c r="D331" s="149"/>
      <c r="E331" s="154">
        <v>2.8</v>
      </c>
      <c r="F331" s="157"/>
      <c r="G331" s="157"/>
      <c r="H331" s="157"/>
      <c r="I331" s="157"/>
      <c r="J331" s="157"/>
      <c r="K331" s="157"/>
      <c r="L331" s="157"/>
      <c r="M331" s="157"/>
      <c r="N331" s="147"/>
      <c r="O331" s="147"/>
      <c r="P331" s="147"/>
      <c r="Q331" s="147"/>
      <c r="R331" s="147"/>
      <c r="S331" s="147"/>
      <c r="T331" s="148"/>
      <c r="U331" s="147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 t="s">
        <v>120</v>
      </c>
      <c r="AF331" s="139">
        <v>0</v>
      </c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</row>
    <row r="332" spans="1:60" outlineLevel="1" x14ac:dyDescent="0.2">
      <c r="A332" s="140">
        <v>32</v>
      </c>
      <c r="B332" s="140" t="s">
        <v>395</v>
      </c>
      <c r="C332" s="178" t="s">
        <v>396</v>
      </c>
      <c r="D332" s="146" t="s">
        <v>302</v>
      </c>
      <c r="E332" s="153">
        <v>0.71799999999999997</v>
      </c>
      <c r="F332" s="156">
        <f>H332+J332</f>
        <v>0</v>
      </c>
      <c r="G332" s="157">
        <f>ROUND(E332*F332,2)</f>
        <v>0</v>
      </c>
      <c r="H332" s="157"/>
      <c r="I332" s="157">
        <f>ROUND(E332*H332,2)</f>
        <v>0</v>
      </c>
      <c r="J332" s="157"/>
      <c r="K332" s="157">
        <f>ROUND(E332*J332,2)</f>
        <v>0</v>
      </c>
      <c r="L332" s="157">
        <v>21</v>
      </c>
      <c r="M332" s="157">
        <f>G332*(1+L332/100)</f>
        <v>0</v>
      </c>
      <c r="N332" s="147">
        <v>0</v>
      </c>
      <c r="O332" s="147">
        <f>ROUND(E332*N332,5)</f>
        <v>0</v>
      </c>
      <c r="P332" s="147">
        <v>0</v>
      </c>
      <c r="Q332" s="147">
        <f>ROUND(E332*P332,5)</f>
        <v>0</v>
      </c>
      <c r="R332" s="147"/>
      <c r="S332" s="147"/>
      <c r="T332" s="148">
        <v>4.82</v>
      </c>
      <c r="U332" s="147">
        <f>ROUND(E332*T332,2)</f>
        <v>3.46</v>
      </c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 t="s">
        <v>118</v>
      </c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</row>
    <row r="333" spans="1:60" x14ac:dyDescent="0.2">
      <c r="A333" s="141" t="s">
        <v>113</v>
      </c>
      <c r="B333" s="141" t="s">
        <v>78</v>
      </c>
      <c r="C333" s="180" t="s">
        <v>79</v>
      </c>
      <c r="D333" s="150"/>
      <c r="E333" s="155"/>
      <c r="F333" s="158"/>
      <c r="G333" s="158">
        <f>SUMIF(AE334:AE410,"&lt;&gt;NOR",G334:G410)</f>
        <v>0</v>
      </c>
      <c r="H333" s="158"/>
      <c r="I333" s="158">
        <f>SUM(I334:I410)</f>
        <v>0</v>
      </c>
      <c r="J333" s="158"/>
      <c r="K333" s="158">
        <f>SUM(K334:K410)</f>
        <v>0</v>
      </c>
      <c r="L333" s="158"/>
      <c r="M333" s="158">
        <f>SUM(M334:M410)</f>
        <v>0</v>
      </c>
      <c r="N333" s="151"/>
      <c r="O333" s="151">
        <f>SUM(O334:O410)</f>
        <v>24.897260000000003</v>
      </c>
      <c r="P333" s="151"/>
      <c r="Q333" s="151">
        <f>SUM(Q334:Q410)</f>
        <v>0</v>
      </c>
      <c r="R333" s="151"/>
      <c r="S333" s="151"/>
      <c r="T333" s="152"/>
      <c r="U333" s="151">
        <f>SUM(U334:U410)</f>
        <v>988.22</v>
      </c>
      <c r="AE333" t="s">
        <v>114</v>
      </c>
    </row>
    <row r="334" spans="1:60" ht="22.5" outlineLevel="1" x14ac:dyDescent="0.2">
      <c r="A334" s="140">
        <v>33</v>
      </c>
      <c r="B334" s="140" t="s">
        <v>397</v>
      </c>
      <c r="C334" s="178" t="s">
        <v>398</v>
      </c>
      <c r="D334" s="146" t="s">
        <v>124</v>
      </c>
      <c r="E334" s="153">
        <v>193.71800000000002</v>
      </c>
      <c r="F334" s="156">
        <f>H334+J334</f>
        <v>0</v>
      </c>
      <c r="G334" s="157">
        <f>ROUND(E334*F334,2)</f>
        <v>0</v>
      </c>
      <c r="H334" s="157"/>
      <c r="I334" s="157">
        <f>ROUND(E334*H334,2)</f>
        <v>0</v>
      </c>
      <c r="J334" s="157"/>
      <c r="K334" s="157">
        <f>ROUND(E334*J334,2)</f>
        <v>0</v>
      </c>
      <c r="L334" s="157">
        <v>21</v>
      </c>
      <c r="M334" s="157">
        <f>G334*(1+L334/100)</f>
        <v>0</v>
      </c>
      <c r="N334" s="147">
        <v>1.1999999999999999E-3</v>
      </c>
      <c r="O334" s="147">
        <f>ROUND(E334*N334,5)</f>
        <v>0.23246</v>
      </c>
      <c r="P334" s="147">
        <v>0</v>
      </c>
      <c r="Q334" s="147">
        <f>ROUND(E334*P334,5)</f>
        <v>0</v>
      </c>
      <c r="R334" s="147"/>
      <c r="S334" s="147"/>
      <c r="T334" s="148">
        <v>2.72</v>
      </c>
      <c r="U334" s="147">
        <f>ROUND(E334*T334,2)</f>
        <v>526.91</v>
      </c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 t="s">
        <v>118</v>
      </c>
      <c r="AF334" s="139"/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</row>
    <row r="335" spans="1:60" outlineLevel="1" x14ac:dyDescent="0.2">
      <c r="A335" s="140"/>
      <c r="B335" s="140"/>
      <c r="C335" s="179" t="s">
        <v>125</v>
      </c>
      <c r="D335" s="149"/>
      <c r="E335" s="154"/>
      <c r="F335" s="157"/>
      <c r="G335" s="157"/>
      <c r="H335" s="157"/>
      <c r="I335" s="157"/>
      <c r="J335" s="157"/>
      <c r="K335" s="157"/>
      <c r="L335" s="157"/>
      <c r="M335" s="157"/>
      <c r="N335" s="147"/>
      <c r="O335" s="147"/>
      <c r="P335" s="147"/>
      <c r="Q335" s="147"/>
      <c r="R335" s="147"/>
      <c r="S335" s="147"/>
      <c r="T335" s="148"/>
      <c r="U335" s="147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 t="s">
        <v>120</v>
      </c>
      <c r="AF335" s="139">
        <v>0</v>
      </c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</row>
    <row r="336" spans="1:60" outlineLevel="1" x14ac:dyDescent="0.2">
      <c r="A336" s="140"/>
      <c r="B336" s="140"/>
      <c r="C336" s="179" t="s">
        <v>317</v>
      </c>
      <c r="D336" s="149"/>
      <c r="E336" s="154">
        <v>56.375</v>
      </c>
      <c r="F336" s="157"/>
      <c r="G336" s="157"/>
      <c r="H336" s="157"/>
      <c r="I336" s="157"/>
      <c r="J336" s="157"/>
      <c r="K336" s="157"/>
      <c r="L336" s="157"/>
      <c r="M336" s="157"/>
      <c r="N336" s="147"/>
      <c r="O336" s="147"/>
      <c r="P336" s="147"/>
      <c r="Q336" s="147"/>
      <c r="R336" s="147"/>
      <c r="S336" s="147"/>
      <c r="T336" s="148"/>
      <c r="U336" s="147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 t="s">
        <v>120</v>
      </c>
      <c r="AF336" s="139">
        <v>0</v>
      </c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</row>
    <row r="337" spans="1:60" outlineLevel="1" x14ac:dyDescent="0.2">
      <c r="A337" s="140"/>
      <c r="B337" s="140"/>
      <c r="C337" s="179" t="s">
        <v>318</v>
      </c>
      <c r="D337" s="149"/>
      <c r="E337" s="154">
        <v>3.649</v>
      </c>
      <c r="F337" s="157"/>
      <c r="G337" s="157"/>
      <c r="H337" s="157"/>
      <c r="I337" s="157"/>
      <c r="J337" s="157"/>
      <c r="K337" s="157"/>
      <c r="L337" s="157"/>
      <c r="M337" s="157"/>
      <c r="N337" s="147"/>
      <c r="O337" s="147"/>
      <c r="P337" s="147"/>
      <c r="Q337" s="147"/>
      <c r="R337" s="147"/>
      <c r="S337" s="147"/>
      <c r="T337" s="148"/>
      <c r="U337" s="147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 t="s">
        <v>120</v>
      </c>
      <c r="AF337" s="139">
        <v>0</v>
      </c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</row>
    <row r="338" spans="1:60" outlineLevel="1" x14ac:dyDescent="0.2">
      <c r="A338" s="140"/>
      <c r="B338" s="140"/>
      <c r="C338" s="179" t="s">
        <v>173</v>
      </c>
      <c r="D338" s="149"/>
      <c r="E338" s="154"/>
      <c r="F338" s="157"/>
      <c r="G338" s="157"/>
      <c r="H338" s="157"/>
      <c r="I338" s="157"/>
      <c r="J338" s="157"/>
      <c r="K338" s="157"/>
      <c r="L338" s="157"/>
      <c r="M338" s="157"/>
      <c r="N338" s="147"/>
      <c r="O338" s="147"/>
      <c r="P338" s="147"/>
      <c r="Q338" s="147"/>
      <c r="R338" s="147"/>
      <c r="S338" s="147"/>
      <c r="T338" s="148"/>
      <c r="U338" s="147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 t="s">
        <v>120</v>
      </c>
      <c r="AF338" s="139">
        <v>0</v>
      </c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  <c r="AV338" s="139"/>
      <c r="AW338" s="139"/>
      <c r="AX338" s="139"/>
      <c r="AY338" s="139"/>
      <c r="AZ338" s="139"/>
      <c r="BA338" s="139"/>
      <c r="BB338" s="139"/>
      <c r="BC338" s="139"/>
      <c r="BD338" s="139"/>
      <c r="BE338" s="139"/>
      <c r="BF338" s="139"/>
      <c r="BG338" s="139"/>
      <c r="BH338" s="139"/>
    </row>
    <row r="339" spans="1:60" outlineLevel="1" x14ac:dyDescent="0.2">
      <c r="A339" s="140"/>
      <c r="B339" s="140"/>
      <c r="C339" s="179" t="s">
        <v>329</v>
      </c>
      <c r="D339" s="149"/>
      <c r="E339" s="154">
        <v>133.69399999999999</v>
      </c>
      <c r="F339" s="157"/>
      <c r="G339" s="157"/>
      <c r="H339" s="157"/>
      <c r="I339" s="157"/>
      <c r="J339" s="157"/>
      <c r="K339" s="157"/>
      <c r="L339" s="157"/>
      <c r="M339" s="157"/>
      <c r="N339" s="147"/>
      <c r="O339" s="147"/>
      <c r="P339" s="147"/>
      <c r="Q339" s="147"/>
      <c r="R339" s="147"/>
      <c r="S339" s="147"/>
      <c r="T339" s="148"/>
      <c r="U339" s="147"/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 t="s">
        <v>120</v>
      </c>
      <c r="AF339" s="139">
        <v>0</v>
      </c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</row>
    <row r="340" spans="1:60" ht="22.5" outlineLevel="1" x14ac:dyDescent="0.2">
      <c r="A340" s="140">
        <v>34</v>
      </c>
      <c r="B340" s="140" t="s">
        <v>399</v>
      </c>
      <c r="C340" s="178" t="s">
        <v>400</v>
      </c>
      <c r="D340" s="146" t="s">
        <v>124</v>
      </c>
      <c r="E340" s="153">
        <v>60.024000000000001</v>
      </c>
      <c r="F340" s="156">
        <f>H340+J340</f>
        <v>0</v>
      </c>
      <c r="G340" s="157">
        <f>ROUND(E340*F340,2)</f>
        <v>0</v>
      </c>
      <c r="H340" s="157"/>
      <c r="I340" s="157">
        <f>ROUND(E340*H340,2)</f>
        <v>0</v>
      </c>
      <c r="J340" s="157"/>
      <c r="K340" s="157">
        <f>ROUND(E340*J340,2)</f>
        <v>0</v>
      </c>
      <c r="L340" s="157">
        <v>21</v>
      </c>
      <c r="M340" s="157">
        <f>G340*(1+L340/100)</f>
        <v>0</v>
      </c>
      <c r="N340" s="147">
        <v>5.3999999999999999E-2</v>
      </c>
      <c r="O340" s="147">
        <f>ROUND(E340*N340,5)</f>
        <v>3.2412999999999998</v>
      </c>
      <c r="P340" s="147">
        <v>0</v>
      </c>
      <c r="Q340" s="147">
        <f>ROUND(E340*P340,5)</f>
        <v>0</v>
      </c>
      <c r="R340" s="147"/>
      <c r="S340" s="147"/>
      <c r="T340" s="148">
        <v>0</v>
      </c>
      <c r="U340" s="147">
        <f>ROUND(E340*T340,2)</f>
        <v>0</v>
      </c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 t="s">
        <v>401</v>
      </c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  <c r="AX340" s="139"/>
      <c r="AY340" s="139"/>
      <c r="AZ340" s="139"/>
      <c r="BA340" s="139"/>
      <c r="BB340" s="139"/>
      <c r="BC340" s="139"/>
      <c r="BD340" s="139"/>
      <c r="BE340" s="139"/>
      <c r="BF340" s="139"/>
      <c r="BG340" s="139"/>
      <c r="BH340" s="139"/>
    </row>
    <row r="341" spans="1:60" outlineLevel="1" x14ac:dyDescent="0.2">
      <c r="A341" s="140"/>
      <c r="B341" s="140"/>
      <c r="C341" s="179" t="s">
        <v>125</v>
      </c>
      <c r="D341" s="149"/>
      <c r="E341" s="154"/>
      <c r="F341" s="157"/>
      <c r="G341" s="157"/>
      <c r="H341" s="157"/>
      <c r="I341" s="157"/>
      <c r="J341" s="157"/>
      <c r="K341" s="157"/>
      <c r="L341" s="157"/>
      <c r="M341" s="157"/>
      <c r="N341" s="147"/>
      <c r="O341" s="147"/>
      <c r="P341" s="147"/>
      <c r="Q341" s="147"/>
      <c r="R341" s="147"/>
      <c r="S341" s="147"/>
      <c r="T341" s="148"/>
      <c r="U341" s="147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 t="s">
        <v>120</v>
      </c>
      <c r="AF341" s="139">
        <v>0</v>
      </c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</row>
    <row r="342" spans="1:60" outlineLevel="1" x14ac:dyDescent="0.2">
      <c r="A342" s="140"/>
      <c r="B342" s="140"/>
      <c r="C342" s="179" t="s">
        <v>317</v>
      </c>
      <c r="D342" s="149"/>
      <c r="E342" s="154">
        <v>56.375</v>
      </c>
      <c r="F342" s="157"/>
      <c r="G342" s="157"/>
      <c r="H342" s="157"/>
      <c r="I342" s="157"/>
      <c r="J342" s="157"/>
      <c r="K342" s="157"/>
      <c r="L342" s="157"/>
      <c r="M342" s="157"/>
      <c r="N342" s="147"/>
      <c r="O342" s="147"/>
      <c r="P342" s="147"/>
      <c r="Q342" s="147"/>
      <c r="R342" s="147"/>
      <c r="S342" s="147"/>
      <c r="T342" s="148"/>
      <c r="U342" s="147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 t="s">
        <v>120</v>
      </c>
      <c r="AF342" s="139">
        <v>0</v>
      </c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  <c r="AX342" s="139"/>
      <c r="AY342" s="139"/>
      <c r="AZ342" s="139"/>
      <c r="BA342" s="139"/>
      <c r="BB342" s="139"/>
      <c r="BC342" s="139"/>
      <c r="BD342" s="139"/>
      <c r="BE342" s="139"/>
      <c r="BF342" s="139"/>
      <c r="BG342" s="139"/>
      <c r="BH342" s="139"/>
    </row>
    <row r="343" spans="1:60" outlineLevel="1" x14ac:dyDescent="0.2">
      <c r="A343" s="140"/>
      <c r="B343" s="140"/>
      <c r="C343" s="179" t="s">
        <v>318</v>
      </c>
      <c r="D343" s="149"/>
      <c r="E343" s="154">
        <v>3.649</v>
      </c>
      <c r="F343" s="157"/>
      <c r="G343" s="157"/>
      <c r="H343" s="157"/>
      <c r="I343" s="157"/>
      <c r="J343" s="157"/>
      <c r="K343" s="157"/>
      <c r="L343" s="157"/>
      <c r="M343" s="157"/>
      <c r="N343" s="147"/>
      <c r="O343" s="147"/>
      <c r="P343" s="147"/>
      <c r="Q343" s="147"/>
      <c r="R343" s="147"/>
      <c r="S343" s="147"/>
      <c r="T343" s="148"/>
      <c r="U343" s="147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 t="s">
        <v>120</v>
      </c>
      <c r="AF343" s="139">
        <v>0</v>
      </c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39"/>
      <c r="BG343" s="139"/>
      <c r="BH343" s="139"/>
    </row>
    <row r="344" spans="1:60" ht="22.5" outlineLevel="1" x14ac:dyDescent="0.2">
      <c r="A344" s="140">
        <v>35</v>
      </c>
      <c r="B344" s="140" t="s">
        <v>399</v>
      </c>
      <c r="C344" s="178" t="s">
        <v>402</v>
      </c>
      <c r="D344" s="146" t="s">
        <v>124</v>
      </c>
      <c r="E344" s="153">
        <v>133.69399999999999</v>
      </c>
      <c r="F344" s="156">
        <f>H344+J344</f>
        <v>0</v>
      </c>
      <c r="G344" s="157">
        <f>ROUND(E344*F344,2)</f>
        <v>0</v>
      </c>
      <c r="H344" s="157"/>
      <c r="I344" s="157">
        <f>ROUND(E344*H344,2)</f>
        <v>0</v>
      </c>
      <c r="J344" s="157"/>
      <c r="K344" s="157">
        <f>ROUND(E344*J344,2)</f>
        <v>0</v>
      </c>
      <c r="L344" s="157">
        <v>21</v>
      </c>
      <c r="M344" s="157">
        <f>G344*(1+L344/100)</f>
        <v>0</v>
      </c>
      <c r="N344" s="147">
        <v>5.3999999999999999E-2</v>
      </c>
      <c r="O344" s="147">
        <f>ROUND(E344*N344,5)</f>
        <v>7.2194799999999999</v>
      </c>
      <c r="P344" s="147">
        <v>0</v>
      </c>
      <c r="Q344" s="147">
        <f>ROUND(E344*P344,5)</f>
        <v>0</v>
      </c>
      <c r="R344" s="147"/>
      <c r="S344" s="147"/>
      <c r="T344" s="148">
        <v>0</v>
      </c>
      <c r="U344" s="147">
        <f>ROUND(E344*T344,2)</f>
        <v>0</v>
      </c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 t="s">
        <v>401</v>
      </c>
      <c r="AF344" s="139"/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  <c r="AT344" s="139"/>
      <c r="AU344" s="139"/>
      <c r="AV344" s="139"/>
      <c r="AW344" s="139"/>
      <c r="AX344" s="139"/>
      <c r="AY344" s="139"/>
      <c r="AZ344" s="139"/>
      <c r="BA344" s="139"/>
      <c r="BB344" s="139"/>
      <c r="BC344" s="139"/>
      <c r="BD344" s="139"/>
      <c r="BE344" s="139"/>
      <c r="BF344" s="139"/>
      <c r="BG344" s="139"/>
      <c r="BH344" s="139"/>
    </row>
    <row r="345" spans="1:60" outlineLevel="1" x14ac:dyDescent="0.2">
      <c r="A345" s="140"/>
      <c r="B345" s="140"/>
      <c r="C345" s="179" t="s">
        <v>173</v>
      </c>
      <c r="D345" s="149"/>
      <c r="E345" s="154"/>
      <c r="F345" s="157"/>
      <c r="G345" s="157"/>
      <c r="H345" s="157"/>
      <c r="I345" s="157"/>
      <c r="J345" s="157"/>
      <c r="K345" s="157"/>
      <c r="L345" s="157"/>
      <c r="M345" s="157"/>
      <c r="N345" s="147"/>
      <c r="O345" s="147"/>
      <c r="P345" s="147"/>
      <c r="Q345" s="147"/>
      <c r="R345" s="147"/>
      <c r="S345" s="147"/>
      <c r="T345" s="148"/>
      <c r="U345" s="147"/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 t="s">
        <v>120</v>
      </c>
      <c r="AF345" s="139">
        <v>0</v>
      </c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  <c r="AV345" s="139"/>
      <c r="AW345" s="139"/>
      <c r="AX345" s="139"/>
      <c r="AY345" s="139"/>
      <c r="AZ345" s="139"/>
      <c r="BA345" s="139"/>
      <c r="BB345" s="139"/>
      <c r="BC345" s="139"/>
      <c r="BD345" s="139"/>
      <c r="BE345" s="139"/>
      <c r="BF345" s="139"/>
      <c r="BG345" s="139"/>
      <c r="BH345" s="139"/>
    </row>
    <row r="346" spans="1:60" outlineLevel="1" x14ac:dyDescent="0.2">
      <c r="A346" s="140"/>
      <c r="B346" s="140"/>
      <c r="C346" s="179" t="s">
        <v>329</v>
      </c>
      <c r="D346" s="149"/>
      <c r="E346" s="154">
        <v>133.69399999999999</v>
      </c>
      <c r="F346" s="157"/>
      <c r="G346" s="157"/>
      <c r="H346" s="157"/>
      <c r="I346" s="157"/>
      <c r="J346" s="157"/>
      <c r="K346" s="157"/>
      <c r="L346" s="157"/>
      <c r="M346" s="157"/>
      <c r="N346" s="147"/>
      <c r="O346" s="147"/>
      <c r="P346" s="147"/>
      <c r="Q346" s="147"/>
      <c r="R346" s="147"/>
      <c r="S346" s="147"/>
      <c r="T346" s="148"/>
      <c r="U346" s="147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 t="s">
        <v>120</v>
      </c>
      <c r="AF346" s="139">
        <v>0</v>
      </c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</row>
    <row r="347" spans="1:60" outlineLevel="1" x14ac:dyDescent="0.2">
      <c r="A347" s="140">
        <v>36</v>
      </c>
      <c r="B347" s="140" t="s">
        <v>403</v>
      </c>
      <c r="C347" s="178" t="s">
        <v>404</v>
      </c>
      <c r="D347" s="146" t="s">
        <v>405</v>
      </c>
      <c r="E347" s="153">
        <v>86</v>
      </c>
      <c r="F347" s="156">
        <f>H347+J347</f>
        <v>0</v>
      </c>
      <c r="G347" s="157">
        <f>ROUND(E347*F347,2)</f>
        <v>0</v>
      </c>
      <c r="H347" s="157"/>
      <c r="I347" s="157">
        <f>ROUND(E347*H347,2)</f>
        <v>0</v>
      </c>
      <c r="J347" s="157"/>
      <c r="K347" s="157">
        <f>ROUND(E347*J347,2)</f>
        <v>0</v>
      </c>
      <c r="L347" s="157">
        <v>21</v>
      </c>
      <c r="M347" s="157">
        <f>G347*(1+L347/100)</f>
        <v>0</v>
      </c>
      <c r="N347" s="147">
        <v>2.3000000000000001E-4</v>
      </c>
      <c r="O347" s="147">
        <f>ROUND(E347*N347,5)</f>
        <v>1.9779999999999999E-2</v>
      </c>
      <c r="P347" s="147">
        <v>0</v>
      </c>
      <c r="Q347" s="147">
        <f>ROUND(E347*P347,5)</f>
        <v>0</v>
      </c>
      <c r="R347" s="147"/>
      <c r="S347" s="147"/>
      <c r="T347" s="148">
        <v>0</v>
      </c>
      <c r="U347" s="147">
        <f>ROUND(E347*T347,2)</f>
        <v>0</v>
      </c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 t="s">
        <v>401</v>
      </c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  <c r="AV347" s="139"/>
      <c r="AW347" s="139"/>
      <c r="AX347" s="139"/>
      <c r="AY347" s="139"/>
      <c r="AZ347" s="139"/>
      <c r="BA347" s="139"/>
      <c r="BB347" s="139"/>
      <c r="BC347" s="139"/>
      <c r="BD347" s="139"/>
      <c r="BE347" s="139"/>
      <c r="BF347" s="139"/>
      <c r="BG347" s="139"/>
      <c r="BH347" s="139"/>
    </row>
    <row r="348" spans="1:60" ht="22.5" outlineLevel="1" x14ac:dyDescent="0.2">
      <c r="A348" s="140">
        <v>37</v>
      </c>
      <c r="B348" s="140" t="s">
        <v>397</v>
      </c>
      <c r="C348" s="178" t="s">
        <v>406</v>
      </c>
      <c r="D348" s="146" t="s">
        <v>124</v>
      </c>
      <c r="E348" s="153">
        <v>147.44540000000003</v>
      </c>
      <c r="F348" s="156">
        <f>H348+J348</f>
        <v>0</v>
      </c>
      <c r="G348" s="157">
        <f>ROUND(E348*F348,2)</f>
        <v>0</v>
      </c>
      <c r="H348" s="157"/>
      <c r="I348" s="157">
        <f>ROUND(E348*H348,2)</f>
        <v>0</v>
      </c>
      <c r="J348" s="157"/>
      <c r="K348" s="157">
        <f>ROUND(E348*J348,2)</f>
        <v>0</v>
      </c>
      <c r="L348" s="157">
        <v>21</v>
      </c>
      <c r="M348" s="157">
        <f>G348*(1+L348/100)</f>
        <v>0</v>
      </c>
      <c r="N348" s="147">
        <v>1.1999999999999999E-3</v>
      </c>
      <c r="O348" s="147">
        <f>ROUND(E348*N348,5)</f>
        <v>0.17693</v>
      </c>
      <c r="P348" s="147">
        <v>0</v>
      </c>
      <c r="Q348" s="147">
        <f>ROUND(E348*P348,5)</f>
        <v>0</v>
      </c>
      <c r="R348" s="147"/>
      <c r="S348" s="147"/>
      <c r="T348" s="148">
        <v>2.72</v>
      </c>
      <c r="U348" s="147">
        <f>ROUND(E348*T348,2)</f>
        <v>401.05</v>
      </c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 t="s">
        <v>118</v>
      </c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</row>
    <row r="349" spans="1:60" outlineLevel="1" x14ac:dyDescent="0.2">
      <c r="A349" s="140"/>
      <c r="B349" s="140"/>
      <c r="C349" s="179" t="s">
        <v>125</v>
      </c>
      <c r="D349" s="149"/>
      <c r="E349" s="154"/>
      <c r="F349" s="157"/>
      <c r="G349" s="157"/>
      <c r="H349" s="157"/>
      <c r="I349" s="157"/>
      <c r="J349" s="157"/>
      <c r="K349" s="157"/>
      <c r="L349" s="157"/>
      <c r="M349" s="157"/>
      <c r="N349" s="147"/>
      <c r="O349" s="147"/>
      <c r="P349" s="147"/>
      <c r="Q349" s="147"/>
      <c r="R349" s="147"/>
      <c r="S349" s="147"/>
      <c r="T349" s="148"/>
      <c r="U349" s="147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 t="s">
        <v>120</v>
      </c>
      <c r="AF349" s="139">
        <v>0</v>
      </c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</row>
    <row r="350" spans="1:60" outlineLevel="1" x14ac:dyDescent="0.2">
      <c r="A350" s="140"/>
      <c r="B350" s="140"/>
      <c r="C350" s="179" t="s">
        <v>305</v>
      </c>
      <c r="D350" s="149"/>
      <c r="E350" s="154">
        <v>2.4</v>
      </c>
      <c r="F350" s="157"/>
      <c r="G350" s="157"/>
      <c r="H350" s="157"/>
      <c r="I350" s="157"/>
      <c r="J350" s="157"/>
      <c r="K350" s="157"/>
      <c r="L350" s="157"/>
      <c r="M350" s="157"/>
      <c r="N350" s="147"/>
      <c r="O350" s="147"/>
      <c r="P350" s="147"/>
      <c r="Q350" s="147"/>
      <c r="R350" s="147"/>
      <c r="S350" s="147"/>
      <c r="T350" s="148"/>
      <c r="U350" s="147"/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 t="s">
        <v>120</v>
      </c>
      <c r="AF350" s="139">
        <v>0</v>
      </c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  <c r="AV350" s="139"/>
      <c r="AW350" s="139"/>
      <c r="AX350" s="139"/>
      <c r="AY350" s="139"/>
      <c r="AZ350" s="139"/>
      <c r="BA350" s="139"/>
      <c r="BB350" s="139"/>
      <c r="BC350" s="139"/>
      <c r="BD350" s="139"/>
      <c r="BE350" s="139"/>
      <c r="BF350" s="139"/>
      <c r="BG350" s="139"/>
      <c r="BH350" s="139"/>
    </row>
    <row r="351" spans="1:60" outlineLevel="1" x14ac:dyDescent="0.2">
      <c r="A351" s="140"/>
      <c r="B351" s="140"/>
      <c r="C351" s="179" t="s">
        <v>306</v>
      </c>
      <c r="D351" s="149"/>
      <c r="E351" s="154">
        <v>0.72250000000000003</v>
      </c>
      <c r="F351" s="157"/>
      <c r="G351" s="157"/>
      <c r="H351" s="157"/>
      <c r="I351" s="157"/>
      <c r="J351" s="157"/>
      <c r="K351" s="157"/>
      <c r="L351" s="157"/>
      <c r="M351" s="157"/>
      <c r="N351" s="147"/>
      <c r="O351" s="147"/>
      <c r="P351" s="147"/>
      <c r="Q351" s="147"/>
      <c r="R351" s="147"/>
      <c r="S351" s="147"/>
      <c r="T351" s="148"/>
      <c r="U351" s="147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 t="s">
        <v>120</v>
      </c>
      <c r="AF351" s="139">
        <v>0</v>
      </c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  <c r="AX351" s="139"/>
      <c r="AY351" s="139"/>
      <c r="AZ351" s="139"/>
      <c r="BA351" s="139"/>
      <c r="BB351" s="139"/>
      <c r="BC351" s="139"/>
      <c r="BD351" s="139"/>
      <c r="BE351" s="139"/>
      <c r="BF351" s="139"/>
      <c r="BG351" s="139"/>
      <c r="BH351" s="139"/>
    </row>
    <row r="352" spans="1:60" outlineLevel="1" x14ac:dyDescent="0.2">
      <c r="A352" s="140"/>
      <c r="B352" s="140"/>
      <c r="C352" s="179" t="s">
        <v>307</v>
      </c>
      <c r="D352" s="149"/>
      <c r="E352" s="154">
        <v>1.87</v>
      </c>
      <c r="F352" s="157"/>
      <c r="G352" s="157"/>
      <c r="H352" s="157"/>
      <c r="I352" s="157"/>
      <c r="J352" s="157"/>
      <c r="K352" s="157"/>
      <c r="L352" s="157"/>
      <c r="M352" s="157"/>
      <c r="N352" s="147"/>
      <c r="O352" s="147"/>
      <c r="P352" s="147"/>
      <c r="Q352" s="147"/>
      <c r="R352" s="147"/>
      <c r="S352" s="147"/>
      <c r="T352" s="148"/>
      <c r="U352" s="147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 t="s">
        <v>120</v>
      </c>
      <c r="AF352" s="139">
        <v>0</v>
      </c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  <c r="AT352" s="139"/>
      <c r="AU352" s="139"/>
      <c r="AV352" s="139"/>
      <c r="AW352" s="139"/>
      <c r="AX352" s="139"/>
      <c r="AY352" s="139"/>
      <c r="AZ352" s="139"/>
      <c r="BA352" s="139"/>
      <c r="BB352" s="139"/>
      <c r="BC352" s="139"/>
      <c r="BD352" s="139"/>
      <c r="BE352" s="139"/>
      <c r="BF352" s="139"/>
      <c r="BG352" s="139"/>
      <c r="BH352" s="139"/>
    </row>
    <row r="353" spans="1:60" outlineLevel="1" x14ac:dyDescent="0.2">
      <c r="A353" s="140"/>
      <c r="B353" s="140"/>
      <c r="C353" s="179" t="s">
        <v>308</v>
      </c>
      <c r="D353" s="149"/>
      <c r="E353" s="154">
        <v>0.29249999999999998</v>
      </c>
      <c r="F353" s="157"/>
      <c r="G353" s="157"/>
      <c r="H353" s="157"/>
      <c r="I353" s="157"/>
      <c r="J353" s="157"/>
      <c r="K353" s="157"/>
      <c r="L353" s="157"/>
      <c r="M353" s="157"/>
      <c r="N353" s="147"/>
      <c r="O353" s="147"/>
      <c r="P353" s="147"/>
      <c r="Q353" s="147"/>
      <c r="R353" s="147"/>
      <c r="S353" s="147"/>
      <c r="T353" s="148"/>
      <c r="U353" s="147"/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 t="s">
        <v>120</v>
      </c>
      <c r="AF353" s="139">
        <v>0</v>
      </c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  <c r="AV353" s="139"/>
      <c r="AW353" s="139"/>
      <c r="AX353" s="139"/>
      <c r="AY353" s="139"/>
      <c r="AZ353" s="139"/>
      <c r="BA353" s="139"/>
      <c r="BB353" s="139"/>
      <c r="BC353" s="139"/>
      <c r="BD353" s="139"/>
      <c r="BE353" s="139"/>
      <c r="BF353" s="139"/>
      <c r="BG353" s="139"/>
      <c r="BH353" s="139"/>
    </row>
    <row r="354" spans="1:60" outlineLevel="1" x14ac:dyDescent="0.2">
      <c r="A354" s="140"/>
      <c r="B354" s="140"/>
      <c r="C354" s="179" t="s">
        <v>309</v>
      </c>
      <c r="D354" s="149"/>
      <c r="E354" s="154">
        <v>0.27500000000000002</v>
      </c>
      <c r="F354" s="157"/>
      <c r="G354" s="157"/>
      <c r="H354" s="157"/>
      <c r="I354" s="157"/>
      <c r="J354" s="157"/>
      <c r="K354" s="157"/>
      <c r="L354" s="157"/>
      <c r="M354" s="157"/>
      <c r="N354" s="147"/>
      <c r="O354" s="147"/>
      <c r="P354" s="147"/>
      <c r="Q354" s="147"/>
      <c r="R354" s="147"/>
      <c r="S354" s="147"/>
      <c r="T354" s="148"/>
      <c r="U354" s="147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 t="s">
        <v>120</v>
      </c>
      <c r="AF354" s="139">
        <v>0</v>
      </c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  <c r="AX354" s="139"/>
      <c r="AY354" s="139"/>
      <c r="AZ354" s="139"/>
      <c r="BA354" s="139"/>
      <c r="BB354" s="139"/>
      <c r="BC354" s="139"/>
      <c r="BD354" s="139"/>
      <c r="BE354" s="139"/>
      <c r="BF354" s="139"/>
      <c r="BG354" s="139"/>
      <c r="BH354" s="139"/>
    </row>
    <row r="355" spans="1:60" outlineLevel="1" x14ac:dyDescent="0.2">
      <c r="A355" s="140"/>
      <c r="B355" s="140"/>
      <c r="C355" s="179" t="s">
        <v>319</v>
      </c>
      <c r="D355" s="149"/>
      <c r="E355" s="154">
        <v>3.3839999999999999</v>
      </c>
      <c r="F355" s="157"/>
      <c r="G355" s="157"/>
      <c r="H355" s="157"/>
      <c r="I355" s="157"/>
      <c r="J355" s="157"/>
      <c r="K355" s="157"/>
      <c r="L355" s="157"/>
      <c r="M355" s="157"/>
      <c r="N355" s="147"/>
      <c r="O355" s="147"/>
      <c r="P355" s="147"/>
      <c r="Q355" s="147"/>
      <c r="R355" s="147"/>
      <c r="S355" s="147"/>
      <c r="T355" s="148"/>
      <c r="U355" s="147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 t="s">
        <v>120</v>
      </c>
      <c r="AF355" s="139">
        <v>0</v>
      </c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  <c r="AV355" s="139"/>
      <c r="AW355" s="139"/>
      <c r="AX355" s="139"/>
      <c r="AY355" s="139"/>
      <c r="AZ355" s="139"/>
      <c r="BA355" s="139"/>
      <c r="BB355" s="139"/>
      <c r="BC355" s="139"/>
      <c r="BD355" s="139"/>
      <c r="BE355" s="139"/>
      <c r="BF355" s="139"/>
      <c r="BG355" s="139"/>
      <c r="BH355" s="139"/>
    </row>
    <row r="356" spans="1:60" outlineLevel="1" x14ac:dyDescent="0.2">
      <c r="A356" s="140"/>
      <c r="B356" s="140"/>
      <c r="C356" s="179" t="s">
        <v>320</v>
      </c>
      <c r="D356" s="149"/>
      <c r="E356" s="154">
        <v>2.34</v>
      </c>
      <c r="F356" s="157"/>
      <c r="G356" s="157"/>
      <c r="H356" s="157"/>
      <c r="I356" s="157"/>
      <c r="J356" s="157"/>
      <c r="K356" s="157"/>
      <c r="L356" s="157"/>
      <c r="M356" s="157"/>
      <c r="N356" s="147"/>
      <c r="O356" s="147"/>
      <c r="P356" s="147"/>
      <c r="Q356" s="147"/>
      <c r="R356" s="147"/>
      <c r="S356" s="147"/>
      <c r="T356" s="148"/>
      <c r="U356" s="147"/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 t="s">
        <v>120</v>
      </c>
      <c r="AF356" s="139">
        <v>0</v>
      </c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  <c r="AT356" s="139"/>
      <c r="AU356" s="139"/>
      <c r="AV356" s="139"/>
      <c r="AW356" s="139"/>
      <c r="AX356" s="139"/>
      <c r="AY356" s="139"/>
      <c r="AZ356" s="139"/>
      <c r="BA356" s="139"/>
      <c r="BB356" s="139"/>
      <c r="BC356" s="139"/>
      <c r="BD356" s="139"/>
      <c r="BE356" s="139"/>
      <c r="BF356" s="139"/>
      <c r="BG356" s="139"/>
      <c r="BH356" s="139"/>
    </row>
    <row r="357" spans="1:60" outlineLevel="1" x14ac:dyDescent="0.2">
      <c r="A357" s="140"/>
      <c r="B357" s="140"/>
      <c r="C357" s="179" t="s">
        <v>321</v>
      </c>
      <c r="D357" s="149"/>
      <c r="E357" s="154">
        <v>8.61</v>
      </c>
      <c r="F357" s="157"/>
      <c r="G357" s="157"/>
      <c r="H357" s="157"/>
      <c r="I357" s="157"/>
      <c r="J357" s="157"/>
      <c r="K357" s="157"/>
      <c r="L357" s="157"/>
      <c r="M357" s="157"/>
      <c r="N357" s="147"/>
      <c r="O357" s="147"/>
      <c r="P357" s="147"/>
      <c r="Q357" s="147"/>
      <c r="R357" s="147"/>
      <c r="S357" s="147"/>
      <c r="T357" s="148"/>
      <c r="U357" s="147"/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 t="s">
        <v>120</v>
      </c>
      <c r="AF357" s="139">
        <v>0</v>
      </c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  <c r="AV357" s="139"/>
      <c r="AW357" s="139"/>
      <c r="AX357" s="139"/>
      <c r="AY357" s="139"/>
      <c r="AZ357" s="139"/>
      <c r="BA357" s="139"/>
      <c r="BB357" s="139"/>
      <c r="BC357" s="139"/>
      <c r="BD357" s="139"/>
      <c r="BE357" s="139"/>
      <c r="BF357" s="139"/>
      <c r="BG357" s="139"/>
      <c r="BH357" s="139"/>
    </row>
    <row r="358" spans="1:60" outlineLevel="1" x14ac:dyDescent="0.2">
      <c r="A358" s="140"/>
      <c r="B358" s="140"/>
      <c r="C358" s="179" t="s">
        <v>322</v>
      </c>
      <c r="D358" s="149"/>
      <c r="E358" s="154">
        <v>15.067500000000001</v>
      </c>
      <c r="F358" s="157"/>
      <c r="G358" s="157"/>
      <c r="H358" s="157"/>
      <c r="I358" s="157"/>
      <c r="J358" s="157"/>
      <c r="K358" s="157"/>
      <c r="L358" s="157"/>
      <c r="M358" s="157"/>
      <c r="N358" s="147"/>
      <c r="O358" s="147"/>
      <c r="P358" s="147"/>
      <c r="Q358" s="147"/>
      <c r="R358" s="147"/>
      <c r="S358" s="147"/>
      <c r="T358" s="148"/>
      <c r="U358" s="147"/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 t="s">
        <v>120</v>
      </c>
      <c r="AF358" s="139">
        <v>0</v>
      </c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  <c r="AV358" s="139"/>
      <c r="AW358" s="139"/>
      <c r="AX358" s="139"/>
      <c r="AY358" s="139"/>
      <c r="AZ358" s="139"/>
      <c r="BA358" s="139"/>
      <c r="BB358" s="139"/>
      <c r="BC358" s="139"/>
      <c r="BD358" s="139"/>
      <c r="BE358" s="139"/>
      <c r="BF358" s="139"/>
      <c r="BG358" s="139"/>
      <c r="BH358" s="139"/>
    </row>
    <row r="359" spans="1:60" outlineLevel="1" x14ac:dyDescent="0.2">
      <c r="A359" s="140"/>
      <c r="B359" s="140"/>
      <c r="C359" s="179" t="s">
        <v>323</v>
      </c>
      <c r="D359" s="149"/>
      <c r="E359" s="154">
        <v>1.4175</v>
      </c>
      <c r="F359" s="157"/>
      <c r="G359" s="157"/>
      <c r="H359" s="157"/>
      <c r="I359" s="157"/>
      <c r="J359" s="157"/>
      <c r="K359" s="157"/>
      <c r="L359" s="157"/>
      <c r="M359" s="157"/>
      <c r="N359" s="147"/>
      <c r="O359" s="147"/>
      <c r="P359" s="147"/>
      <c r="Q359" s="147"/>
      <c r="R359" s="147"/>
      <c r="S359" s="147"/>
      <c r="T359" s="148"/>
      <c r="U359" s="147"/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 t="s">
        <v>120</v>
      </c>
      <c r="AF359" s="139">
        <v>0</v>
      </c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  <c r="AV359" s="139"/>
      <c r="AW359" s="139"/>
      <c r="AX359" s="139"/>
      <c r="AY359" s="139"/>
      <c r="AZ359" s="139"/>
      <c r="BA359" s="139"/>
      <c r="BB359" s="139"/>
      <c r="BC359" s="139"/>
      <c r="BD359" s="139"/>
      <c r="BE359" s="139"/>
      <c r="BF359" s="139"/>
      <c r="BG359" s="139"/>
      <c r="BH359" s="139"/>
    </row>
    <row r="360" spans="1:60" outlineLevel="1" x14ac:dyDescent="0.2">
      <c r="A360" s="140"/>
      <c r="B360" s="140"/>
      <c r="C360" s="179" t="s">
        <v>324</v>
      </c>
      <c r="D360" s="149"/>
      <c r="E360" s="154">
        <v>3.06</v>
      </c>
      <c r="F360" s="157"/>
      <c r="G360" s="157"/>
      <c r="H360" s="157"/>
      <c r="I360" s="157"/>
      <c r="J360" s="157"/>
      <c r="K360" s="157"/>
      <c r="L360" s="157"/>
      <c r="M360" s="157"/>
      <c r="N360" s="147"/>
      <c r="O360" s="147"/>
      <c r="P360" s="147"/>
      <c r="Q360" s="147"/>
      <c r="R360" s="147"/>
      <c r="S360" s="147"/>
      <c r="T360" s="148"/>
      <c r="U360" s="147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 t="s">
        <v>120</v>
      </c>
      <c r="AF360" s="139">
        <v>0</v>
      </c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  <c r="AT360" s="139"/>
      <c r="AU360" s="139"/>
      <c r="AV360" s="139"/>
      <c r="AW360" s="139"/>
      <c r="AX360" s="139"/>
      <c r="AY360" s="139"/>
      <c r="AZ360" s="139"/>
      <c r="BA360" s="139"/>
      <c r="BB360" s="139"/>
      <c r="BC360" s="139"/>
      <c r="BD360" s="139"/>
      <c r="BE360" s="139"/>
      <c r="BF360" s="139"/>
      <c r="BG360" s="139"/>
      <c r="BH360" s="139"/>
    </row>
    <row r="361" spans="1:60" outlineLevel="1" x14ac:dyDescent="0.2">
      <c r="A361" s="140"/>
      <c r="B361" s="140"/>
      <c r="C361" s="179" t="s">
        <v>325</v>
      </c>
      <c r="D361" s="149"/>
      <c r="E361" s="154">
        <v>6.4574999999999996</v>
      </c>
      <c r="F361" s="157"/>
      <c r="G361" s="157"/>
      <c r="H361" s="157"/>
      <c r="I361" s="157"/>
      <c r="J361" s="157"/>
      <c r="K361" s="157"/>
      <c r="L361" s="157"/>
      <c r="M361" s="157"/>
      <c r="N361" s="147"/>
      <c r="O361" s="147"/>
      <c r="P361" s="147"/>
      <c r="Q361" s="147"/>
      <c r="R361" s="147"/>
      <c r="S361" s="147"/>
      <c r="T361" s="148"/>
      <c r="U361" s="147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 t="s">
        <v>120</v>
      </c>
      <c r="AF361" s="139">
        <v>0</v>
      </c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</row>
    <row r="362" spans="1:60" outlineLevel="1" x14ac:dyDescent="0.2">
      <c r="A362" s="140"/>
      <c r="B362" s="140"/>
      <c r="C362" s="179" t="s">
        <v>326</v>
      </c>
      <c r="D362" s="149"/>
      <c r="E362" s="154">
        <v>4.4457000000000004</v>
      </c>
      <c r="F362" s="157"/>
      <c r="G362" s="157"/>
      <c r="H362" s="157"/>
      <c r="I362" s="157"/>
      <c r="J362" s="157"/>
      <c r="K362" s="157"/>
      <c r="L362" s="157"/>
      <c r="M362" s="157"/>
      <c r="N362" s="147"/>
      <c r="O362" s="147"/>
      <c r="P362" s="147"/>
      <c r="Q362" s="147"/>
      <c r="R362" s="147"/>
      <c r="S362" s="147"/>
      <c r="T362" s="148"/>
      <c r="U362" s="147"/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 t="s">
        <v>120</v>
      </c>
      <c r="AF362" s="139">
        <v>0</v>
      </c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  <c r="AV362" s="139"/>
      <c r="AW362" s="139"/>
      <c r="AX362" s="139"/>
      <c r="AY362" s="139"/>
      <c r="AZ362" s="139"/>
      <c r="BA362" s="139"/>
      <c r="BB362" s="139"/>
      <c r="BC362" s="139"/>
      <c r="BD362" s="139"/>
      <c r="BE362" s="139"/>
      <c r="BF362" s="139"/>
      <c r="BG362" s="139"/>
      <c r="BH362" s="139"/>
    </row>
    <row r="363" spans="1:60" outlineLevel="1" x14ac:dyDescent="0.2">
      <c r="A363" s="140"/>
      <c r="B363" s="140"/>
      <c r="C363" s="179" t="s">
        <v>310</v>
      </c>
      <c r="D363" s="149"/>
      <c r="E363" s="154">
        <v>2.2557</v>
      </c>
      <c r="F363" s="157"/>
      <c r="G363" s="157"/>
      <c r="H363" s="157"/>
      <c r="I363" s="157"/>
      <c r="J363" s="157"/>
      <c r="K363" s="157"/>
      <c r="L363" s="157"/>
      <c r="M363" s="157"/>
      <c r="N363" s="147"/>
      <c r="O363" s="147"/>
      <c r="P363" s="147"/>
      <c r="Q363" s="147"/>
      <c r="R363" s="147"/>
      <c r="S363" s="147"/>
      <c r="T363" s="148"/>
      <c r="U363" s="147"/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 t="s">
        <v>120</v>
      </c>
      <c r="AF363" s="139">
        <v>0</v>
      </c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  <c r="BD363" s="139"/>
      <c r="BE363" s="139"/>
      <c r="BF363" s="139"/>
      <c r="BG363" s="139"/>
      <c r="BH363" s="139"/>
    </row>
    <row r="364" spans="1:60" outlineLevel="1" x14ac:dyDescent="0.2">
      <c r="A364" s="140"/>
      <c r="B364" s="140"/>
      <c r="C364" s="179" t="s">
        <v>340</v>
      </c>
      <c r="D364" s="149"/>
      <c r="E364" s="154">
        <v>17.539200000000001</v>
      </c>
      <c r="F364" s="157"/>
      <c r="G364" s="157"/>
      <c r="H364" s="157"/>
      <c r="I364" s="157"/>
      <c r="J364" s="157"/>
      <c r="K364" s="157"/>
      <c r="L364" s="157"/>
      <c r="M364" s="157"/>
      <c r="N364" s="147"/>
      <c r="O364" s="147"/>
      <c r="P364" s="147"/>
      <c r="Q364" s="147"/>
      <c r="R364" s="147"/>
      <c r="S364" s="147"/>
      <c r="T364" s="148"/>
      <c r="U364" s="147"/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 t="s">
        <v>120</v>
      </c>
      <c r="AF364" s="139">
        <v>0</v>
      </c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  <c r="AV364" s="139"/>
      <c r="AW364" s="139"/>
      <c r="AX364" s="139"/>
      <c r="AY364" s="139"/>
      <c r="AZ364" s="139"/>
      <c r="BA364" s="139"/>
      <c r="BB364" s="139"/>
      <c r="BC364" s="139"/>
      <c r="BD364" s="139"/>
      <c r="BE364" s="139"/>
      <c r="BF364" s="139"/>
      <c r="BG364" s="139"/>
      <c r="BH364" s="139"/>
    </row>
    <row r="365" spans="1:60" outlineLevel="1" x14ac:dyDescent="0.2">
      <c r="A365" s="140"/>
      <c r="B365" s="140"/>
      <c r="C365" s="179" t="s">
        <v>341</v>
      </c>
      <c r="D365" s="149"/>
      <c r="E365" s="154">
        <v>5.0235000000000003</v>
      </c>
      <c r="F365" s="157"/>
      <c r="G365" s="157"/>
      <c r="H365" s="157"/>
      <c r="I365" s="157"/>
      <c r="J365" s="157"/>
      <c r="K365" s="157"/>
      <c r="L365" s="157"/>
      <c r="M365" s="157"/>
      <c r="N365" s="147"/>
      <c r="O365" s="147"/>
      <c r="P365" s="147"/>
      <c r="Q365" s="147"/>
      <c r="R365" s="147"/>
      <c r="S365" s="147"/>
      <c r="T365" s="148"/>
      <c r="U365" s="147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 t="s">
        <v>120</v>
      </c>
      <c r="AF365" s="139">
        <v>0</v>
      </c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  <c r="AV365" s="139"/>
      <c r="AW365" s="139"/>
      <c r="AX365" s="139"/>
      <c r="AY365" s="139"/>
      <c r="AZ365" s="139"/>
      <c r="BA365" s="139"/>
      <c r="BB365" s="139"/>
      <c r="BC365" s="139"/>
      <c r="BD365" s="139"/>
      <c r="BE365" s="139"/>
      <c r="BF365" s="139"/>
      <c r="BG365" s="139"/>
      <c r="BH365" s="139"/>
    </row>
    <row r="366" spans="1:60" outlineLevel="1" x14ac:dyDescent="0.2">
      <c r="A366" s="140"/>
      <c r="B366" s="140"/>
      <c r="C366" s="179" t="s">
        <v>173</v>
      </c>
      <c r="D366" s="149"/>
      <c r="E366" s="154"/>
      <c r="F366" s="157"/>
      <c r="G366" s="157"/>
      <c r="H366" s="157"/>
      <c r="I366" s="157"/>
      <c r="J366" s="157"/>
      <c r="K366" s="157"/>
      <c r="L366" s="157"/>
      <c r="M366" s="157"/>
      <c r="N366" s="147"/>
      <c r="O366" s="147"/>
      <c r="P366" s="147"/>
      <c r="Q366" s="147"/>
      <c r="R366" s="147"/>
      <c r="S366" s="147"/>
      <c r="T366" s="148"/>
      <c r="U366" s="147"/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 t="s">
        <v>120</v>
      </c>
      <c r="AF366" s="139">
        <v>0</v>
      </c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  <c r="AV366" s="139"/>
      <c r="AW366" s="139"/>
      <c r="AX366" s="139"/>
      <c r="AY366" s="139"/>
      <c r="AZ366" s="139"/>
      <c r="BA366" s="139"/>
      <c r="BB366" s="139"/>
      <c r="BC366" s="139"/>
      <c r="BD366" s="139"/>
      <c r="BE366" s="139"/>
      <c r="BF366" s="139"/>
      <c r="BG366" s="139"/>
      <c r="BH366" s="139"/>
    </row>
    <row r="367" spans="1:60" outlineLevel="1" x14ac:dyDescent="0.2">
      <c r="A367" s="140"/>
      <c r="B367" s="140"/>
      <c r="C367" s="179" t="s">
        <v>311</v>
      </c>
      <c r="D367" s="149"/>
      <c r="E367" s="154">
        <v>4.32</v>
      </c>
      <c r="F367" s="157"/>
      <c r="G367" s="157"/>
      <c r="H367" s="157"/>
      <c r="I367" s="157"/>
      <c r="J367" s="157"/>
      <c r="K367" s="157"/>
      <c r="L367" s="157"/>
      <c r="M367" s="157"/>
      <c r="N367" s="147"/>
      <c r="O367" s="147"/>
      <c r="P367" s="147"/>
      <c r="Q367" s="147"/>
      <c r="R367" s="147"/>
      <c r="S367" s="147"/>
      <c r="T367" s="148"/>
      <c r="U367" s="147"/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 t="s">
        <v>120</v>
      </c>
      <c r="AF367" s="139">
        <v>0</v>
      </c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  <c r="AV367" s="139"/>
      <c r="AW367" s="139"/>
      <c r="AX367" s="139"/>
      <c r="AY367" s="139"/>
      <c r="AZ367" s="139"/>
      <c r="BA367" s="139"/>
      <c r="BB367" s="139"/>
      <c r="BC367" s="139"/>
      <c r="BD367" s="139"/>
      <c r="BE367" s="139"/>
      <c r="BF367" s="139"/>
      <c r="BG367" s="139"/>
      <c r="BH367" s="139"/>
    </row>
    <row r="368" spans="1:60" outlineLevel="1" x14ac:dyDescent="0.2">
      <c r="A368" s="140"/>
      <c r="B368" s="140"/>
      <c r="C368" s="179" t="s">
        <v>312</v>
      </c>
      <c r="D368" s="149"/>
      <c r="E368" s="154">
        <v>1.08</v>
      </c>
      <c r="F368" s="157"/>
      <c r="G368" s="157"/>
      <c r="H368" s="157"/>
      <c r="I368" s="157"/>
      <c r="J368" s="157"/>
      <c r="K368" s="157"/>
      <c r="L368" s="157"/>
      <c r="M368" s="157"/>
      <c r="N368" s="147"/>
      <c r="O368" s="147"/>
      <c r="P368" s="147"/>
      <c r="Q368" s="147"/>
      <c r="R368" s="147"/>
      <c r="S368" s="147"/>
      <c r="T368" s="148"/>
      <c r="U368" s="147"/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 t="s">
        <v>120</v>
      </c>
      <c r="AF368" s="139">
        <v>0</v>
      </c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  <c r="AV368" s="139"/>
      <c r="AW368" s="139"/>
      <c r="AX368" s="139"/>
      <c r="AY368" s="139"/>
      <c r="AZ368" s="139"/>
      <c r="BA368" s="139"/>
      <c r="BB368" s="139"/>
      <c r="BC368" s="139"/>
      <c r="BD368" s="139"/>
      <c r="BE368" s="139"/>
      <c r="BF368" s="139"/>
      <c r="BG368" s="139"/>
      <c r="BH368" s="139"/>
    </row>
    <row r="369" spans="1:60" outlineLevel="1" x14ac:dyDescent="0.2">
      <c r="A369" s="140"/>
      <c r="B369" s="140"/>
      <c r="C369" s="179" t="s">
        <v>327</v>
      </c>
      <c r="D369" s="149"/>
      <c r="E369" s="154">
        <v>1.68</v>
      </c>
      <c r="F369" s="157"/>
      <c r="G369" s="157"/>
      <c r="H369" s="157"/>
      <c r="I369" s="157"/>
      <c r="J369" s="157"/>
      <c r="K369" s="157"/>
      <c r="L369" s="157"/>
      <c r="M369" s="157"/>
      <c r="N369" s="147"/>
      <c r="O369" s="147"/>
      <c r="P369" s="147"/>
      <c r="Q369" s="147"/>
      <c r="R369" s="147"/>
      <c r="S369" s="147"/>
      <c r="T369" s="148"/>
      <c r="U369" s="147"/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 t="s">
        <v>120</v>
      </c>
      <c r="AF369" s="139">
        <v>0</v>
      </c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  <c r="AV369" s="139"/>
      <c r="AW369" s="139"/>
      <c r="AX369" s="139"/>
      <c r="AY369" s="139"/>
      <c r="AZ369" s="139"/>
      <c r="BA369" s="139"/>
      <c r="BB369" s="139"/>
      <c r="BC369" s="139"/>
      <c r="BD369" s="139"/>
      <c r="BE369" s="139"/>
      <c r="BF369" s="139"/>
      <c r="BG369" s="139"/>
      <c r="BH369" s="139"/>
    </row>
    <row r="370" spans="1:60" outlineLevel="1" x14ac:dyDescent="0.2">
      <c r="A370" s="140"/>
      <c r="B370" s="140"/>
      <c r="C370" s="179" t="s">
        <v>313</v>
      </c>
      <c r="D370" s="149"/>
      <c r="E370" s="154">
        <v>0.84</v>
      </c>
      <c r="F370" s="157"/>
      <c r="G370" s="157"/>
      <c r="H370" s="157"/>
      <c r="I370" s="157"/>
      <c r="J370" s="157"/>
      <c r="K370" s="157"/>
      <c r="L370" s="157"/>
      <c r="M370" s="157"/>
      <c r="N370" s="147"/>
      <c r="O370" s="147"/>
      <c r="P370" s="147"/>
      <c r="Q370" s="147"/>
      <c r="R370" s="147"/>
      <c r="S370" s="147"/>
      <c r="T370" s="148"/>
      <c r="U370" s="147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 t="s">
        <v>120</v>
      </c>
      <c r="AF370" s="139">
        <v>0</v>
      </c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39"/>
      <c r="BG370" s="139"/>
      <c r="BH370" s="139"/>
    </row>
    <row r="371" spans="1:60" outlineLevel="1" x14ac:dyDescent="0.2">
      <c r="A371" s="140"/>
      <c r="B371" s="140"/>
      <c r="C371" s="179" t="s">
        <v>314</v>
      </c>
      <c r="D371" s="149"/>
      <c r="E371" s="154">
        <v>0.6</v>
      </c>
      <c r="F371" s="157"/>
      <c r="G371" s="157"/>
      <c r="H371" s="157"/>
      <c r="I371" s="157"/>
      <c r="J371" s="157"/>
      <c r="K371" s="157"/>
      <c r="L371" s="157"/>
      <c r="M371" s="157"/>
      <c r="N371" s="147"/>
      <c r="O371" s="147"/>
      <c r="P371" s="147"/>
      <c r="Q371" s="147"/>
      <c r="R371" s="147"/>
      <c r="S371" s="147"/>
      <c r="T371" s="148"/>
      <c r="U371" s="147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 t="s">
        <v>120</v>
      </c>
      <c r="AF371" s="139">
        <v>0</v>
      </c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39"/>
      <c r="BG371" s="139"/>
      <c r="BH371" s="139"/>
    </row>
    <row r="372" spans="1:60" outlineLevel="1" x14ac:dyDescent="0.2">
      <c r="A372" s="140"/>
      <c r="B372" s="140"/>
      <c r="C372" s="179" t="s">
        <v>328</v>
      </c>
      <c r="D372" s="149"/>
      <c r="E372" s="154">
        <v>1.44</v>
      </c>
      <c r="F372" s="157"/>
      <c r="G372" s="157"/>
      <c r="H372" s="157"/>
      <c r="I372" s="157"/>
      <c r="J372" s="157"/>
      <c r="K372" s="157"/>
      <c r="L372" s="157"/>
      <c r="M372" s="157"/>
      <c r="N372" s="147"/>
      <c r="O372" s="147"/>
      <c r="P372" s="147"/>
      <c r="Q372" s="147"/>
      <c r="R372" s="147"/>
      <c r="S372" s="147"/>
      <c r="T372" s="148"/>
      <c r="U372" s="147"/>
      <c r="V372" s="139"/>
      <c r="W372" s="139"/>
      <c r="X372" s="139"/>
      <c r="Y372" s="139"/>
      <c r="Z372" s="139"/>
      <c r="AA372" s="139"/>
      <c r="AB372" s="139"/>
      <c r="AC372" s="139"/>
      <c r="AD372" s="139"/>
      <c r="AE372" s="139" t="s">
        <v>120</v>
      </c>
      <c r="AF372" s="139">
        <v>0</v>
      </c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  <c r="AV372" s="139"/>
      <c r="AW372" s="139"/>
      <c r="AX372" s="139"/>
      <c r="AY372" s="139"/>
      <c r="AZ372" s="139"/>
      <c r="BA372" s="139"/>
      <c r="BB372" s="139"/>
      <c r="BC372" s="139"/>
      <c r="BD372" s="139"/>
      <c r="BE372" s="139"/>
      <c r="BF372" s="139"/>
      <c r="BG372" s="139"/>
      <c r="BH372" s="139"/>
    </row>
    <row r="373" spans="1:60" outlineLevel="1" x14ac:dyDescent="0.2">
      <c r="A373" s="140"/>
      <c r="B373" s="140"/>
      <c r="C373" s="179" t="s">
        <v>330</v>
      </c>
      <c r="D373" s="149"/>
      <c r="E373" s="154">
        <v>8.4448000000000008</v>
      </c>
      <c r="F373" s="157"/>
      <c r="G373" s="157"/>
      <c r="H373" s="157"/>
      <c r="I373" s="157"/>
      <c r="J373" s="157"/>
      <c r="K373" s="157"/>
      <c r="L373" s="157"/>
      <c r="M373" s="157"/>
      <c r="N373" s="147"/>
      <c r="O373" s="147"/>
      <c r="P373" s="147"/>
      <c r="Q373" s="147"/>
      <c r="R373" s="147"/>
      <c r="S373" s="147"/>
      <c r="T373" s="148"/>
      <c r="U373" s="147"/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 t="s">
        <v>120</v>
      </c>
      <c r="AF373" s="139">
        <v>0</v>
      </c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  <c r="AV373" s="139"/>
      <c r="AW373" s="139"/>
      <c r="AX373" s="139"/>
      <c r="AY373" s="139"/>
      <c r="AZ373" s="139"/>
      <c r="BA373" s="139"/>
      <c r="BB373" s="139"/>
      <c r="BC373" s="139"/>
      <c r="BD373" s="139"/>
      <c r="BE373" s="139"/>
      <c r="BF373" s="139"/>
      <c r="BG373" s="139"/>
      <c r="BH373" s="139"/>
    </row>
    <row r="374" spans="1:60" outlineLevel="1" x14ac:dyDescent="0.2">
      <c r="A374" s="140"/>
      <c r="B374" s="140"/>
      <c r="C374" s="179" t="s">
        <v>337</v>
      </c>
      <c r="D374" s="149"/>
      <c r="E374" s="154">
        <v>16.52</v>
      </c>
      <c r="F374" s="157"/>
      <c r="G374" s="157"/>
      <c r="H374" s="157"/>
      <c r="I374" s="157"/>
      <c r="J374" s="157"/>
      <c r="K374" s="157"/>
      <c r="L374" s="157"/>
      <c r="M374" s="157"/>
      <c r="N374" s="147"/>
      <c r="O374" s="147"/>
      <c r="P374" s="147"/>
      <c r="Q374" s="147"/>
      <c r="R374" s="147"/>
      <c r="S374" s="147"/>
      <c r="T374" s="148"/>
      <c r="U374" s="147"/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 t="s">
        <v>120</v>
      </c>
      <c r="AF374" s="139">
        <v>0</v>
      </c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  <c r="AV374" s="139"/>
      <c r="AW374" s="139"/>
      <c r="AX374" s="139"/>
      <c r="AY374" s="139"/>
      <c r="AZ374" s="139"/>
      <c r="BA374" s="139"/>
      <c r="BB374" s="139"/>
      <c r="BC374" s="139"/>
      <c r="BD374" s="139"/>
      <c r="BE374" s="139"/>
      <c r="BF374" s="139"/>
      <c r="BG374" s="139"/>
      <c r="BH374" s="139"/>
    </row>
    <row r="375" spans="1:60" outlineLevel="1" x14ac:dyDescent="0.2">
      <c r="A375" s="140"/>
      <c r="B375" s="140"/>
      <c r="C375" s="179" t="s">
        <v>331</v>
      </c>
      <c r="D375" s="149"/>
      <c r="E375" s="154">
        <v>8.5280000000000005</v>
      </c>
      <c r="F375" s="157"/>
      <c r="G375" s="157"/>
      <c r="H375" s="157"/>
      <c r="I375" s="157"/>
      <c r="J375" s="157"/>
      <c r="K375" s="157"/>
      <c r="L375" s="157"/>
      <c r="M375" s="157"/>
      <c r="N375" s="147"/>
      <c r="O375" s="147"/>
      <c r="P375" s="147"/>
      <c r="Q375" s="147"/>
      <c r="R375" s="147"/>
      <c r="S375" s="147"/>
      <c r="T375" s="148"/>
      <c r="U375" s="147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 t="s">
        <v>120</v>
      </c>
      <c r="AF375" s="139">
        <v>0</v>
      </c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39"/>
      <c r="BG375" s="139"/>
      <c r="BH375" s="139"/>
    </row>
    <row r="376" spans="1:60" outlineLevel="1" x14ac:dyDescent="0.2">
      <c r="A376" s="140"/>
      <c r="B376" s="140"/>
      <c r="C376" s="179" t="s">
        <v>332</v>
      </c>
      <c r="D376" s="149"/>
      <c r="E376" s="154">
        <v>8.3635999999999999</v>
      </c>
      <c r="F376" s="157"/>
      <c r="G376" s="157"/>
      <c r="H376" s="157"/>
      <c r="I376" s="157"/>
      <c r="J376" s="157"/>
      <c r="K376" s="157"/>
      <c r="L376" s="157"/>
      <c r="M376" s="157"/>
      <c r="N376" s="147"/>
      <c r="O376" s="147"/>
      <c r="P376" s="147"/>
      <c r="Q376" s="147"/>
      <c r="R376" s="147"/>
      <c r="S376" s="147"/>
      <c r="T376" s="148"/>
      <c r="U376" s="147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 t="s">
        <v>120</v>
      </c>
      <c r="AF376" s="139">
        <v>0</v>
      </c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  <c r="AV376" s="139"/>
      <c r="AW376" s="139"/>
      <c r="AX376" s="139"/>
      <c r="AY376" s="139"/>
      <c r="AZ376" s="139"/>
      <c r="BA376" s="139"/>
      <c r="BB376" s="139"/>
      <c r="BC376" s="139"/>
      <c r="BD376" s="139"/>
      <c r="BE376" s="139"/>
      <c r="BF376" s="139"/>
      <c r="BG376" s="139"/>
      <c r="BH376" s="139"/>
    </row>
    <row r="377" spans="1:60" outlineLevel="1" x14ac:dyDescent="0.2">
      <c r="A377" s="140"/>
      <c r="B377" s="140"/>
      <c r="C377" s="179" t="s">
        <v>333</v>
      </c>
      <c r="D377" s="149"/>
      <c r="E377" s="154">
        <v>10.5</v>
      </c>
      <c r="F377" s="157"/>
      <c r="G377" s="157"/>
      <c r="H377" s="157"/>
      <c r="I377" s="157"/>
      <c r="J377" s="157"/>
      <c r="K377" s="157"/>
      <c r="L377" s="157"/>
      <c r="M377" s="157"/>
      <c r="N377" s="147"/>
      <c r="O377" s="147"/>
      <c r="P377" s="147"/>
      <c r="Q377" s="147"/>
      <c r="R377" s="147"/>
      <c r="S377" s="147"/>
      <c r="T377" s="148"/>
      <c r="U377" s="147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 t="s">
        <v>120</v>
      </c>
      <c r="AF377" s="139">
        <v>0</v>
      </c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  <c r="AV377" s="139"/>
      <c r="AW377" s="139"/>
      <c r="AX377" s="139"/>
      <c r="AY377" s="139"/>
      <c r="AZ377" s="139"/>
      <c r="BA377" s="139"/>
      <c r="BB377" s="139"/>
      <c r="BC377" s="139"/>
      <c r="BD377" s="139"/>
      <c r="BE377" s="139"/>
      <c r="BF377" s="139"/>
      <c r="BG377" s="139"/>
      <c r="BH377" s="139"/>
    </row>
    <row r="378" spans="1:60" outlineLevel="1" x14ac:dyDescent="0.2">
      <c r="A378" s="140"/>
      <c r="B378" s="140"/>
      <c r="C378" s="179" t="s">
        <v>334</v>
      </c>
      <c r="D378" s="149"/>
      <c r="E378" s="154">
        <v>9.9684000000000008</v>
      </c>
      <c r="F378" s="157"/>
      <c r="G378" s="157"/>
      <c r="H378" s="157"/>
      <c r="I378" s="157"/>
      <c r="J378" s="157"/>
      <c r="K378" s="157"/>
      <c r="L378" s="157"/>
      <c r="M378" s="157"/>
      <c r="N378" s="147"/>
      <c r="O378" s="147"/>
      <c r="P378" s="147"/>
      <c r="Q378" s="147"/>
      <c r="R378" s="147"/>
      <c r="S378" s="147"/>
      <c r="T378" s="148"/>
      <c r="U378" s="147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 t="s">
        <v>120</v>
      </c>
      <c r="AF378" s="139">
        <v>0</v>
      </c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39"/>
      <c r="BG378" s="139"/>
      <c r="BH378" s="139"/>
    </row>
    <row r="379" spans="1:60" ht="22.5" outlineLevel="1" x14ac:dyDescent="0.2">
      <c r="A379" s="140">
        <v>38</v>
      </c>
      <c r="B379" s="140" t="s">
        <v>407</v>
      </c>
      <c r="C379" s="178" t="s">
        <v>408</v>
      </c>
      <c r="D379" s="146" t="s">
        <v>124</v>
      </c>
      <c r="E379" s="153">
        <v>147.44540000000003</v>
      </c>
      <c r="F379" s="156">
        <f>H379+J379</f>
        <v>0</v>
      </c>
      <c r="G379" s="157">
        <f>ROUND(E379*F379,2)</f>
        <v>0</v>
      </c>
      <c r="H379" s="157"/>
      <c r="I379" s="157">
        <f>ROUND(E379*H379,2)</f>
        <v>0</v>
      </c>
      <c r="J379" s="157"/>
      <c r="K379" s="157">
        <f>ROUND(E379*J379,2)</f>
        <v>0</v>
      </c>
      <c r="L379" s="157">
        <v>21</v>
      </c>
      <c r="M379" s="157">
        <f>G379*(1+L379/100)</f>
        <v>0</v>
      </c>
      <c r="N379" s="147">
        <v>9.5000000000000001E-2</v>
      </c>
      <c r="O379" s="147">
        <f>ROUND(E379*N379,5)</f>
        <v>14.00731</v>
      </c>
      <c r="P379" s="147">
        <v>0</v>
      </c>
      <c r="Q379" s="147">
        <f>ROUND(E379*P379,5)</f>
        <v>0</v>
      </c>
      <c r="R379" s="147"/>
      <c r="S379" s="147"/>
      <c r="T379" s="148">
        <v>0</v>
      </c>
      <c r="U379" s="147">
        <f>ROUND(E379*T379,2)</f>
        <v>0</v>
      </c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 t="s">
        <v>401</v>
      </c>
      <c r="AF379" s="139"/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39"/>
      <c r="BG379" s="139"/>
      <c r="BH379" s="139"/>
    </row>
    <row r="380" spans="1:60" outlineLevel="1" x14ac:dyDescent="0.2">
      <c r="A380" s="140"/>
      <c r="B380" s="140"/>
      <c r="C380" s="179" t="s">
        <v>125</v>
      </c>
      <c r="D380" s="149"/>
      <c r="E380" s="154"/>
      <c r="F380" s="157"/>
      <c r="G380" s="157"/>
      <c r="H380" s="157"/>
      <c r="I380" s="157"/>
      <c r="J380" s="157"/>
      <c r="K380" s="157"/>
      <c r="L380" s="157"/>
      <c r="M380" s="157"/>
      <c r="N380" s="147"/>
      <c r="O380" s="147"/>
      <c r="P380" s="147"/>
      <c r="Q380" s="147"/>
      <c r="R380" s="147"/>
      <c r="S380" s="147"/>
      <c r="T380" s="148"/>
      <c r="U380" s="147"/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 t="s">
        <v>120</v>
      </c>
      <c r="AF380" s="139">
        <v>0</v>
      </c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  <c r="AV380" s="139"/>
      <c r="AW380" s="139"/>
      <c r="AX380" s="139"/>
      <c r="AY380" s="139"/>
      <c r="AZ380" s="139"/>
      <c r="BA380" s="139"/>
      <c r="BB380" s="139"/>
      <c r="BC380" s="139"/>
      <c r="BD380" s="139"/>
      <c r="BE380" s="139"/>
      <c r="BF380" s="139"/>
      <c r="BG380" s="139"/>
      <c r="BH380" s="139"/>
    </row>
    <row r="381" spans="1:60" outlineLevel="1" x14ac:dyDescent="0.2">
      <c r="A381" s="140"/>
      <c r="B381" s="140"/>
      <c r="C381" s="179" t="s">
        <v>305</v>
      </c>
      <c r="D381" s="149"/>
      <c r="E381" s="154">
        <v>2.4</v>
      </c>
      <c r="F381" s="157"/>
      <c r="G381" s="157"/>
      <c r="H381" s="157"/>
      <c r="I381" s="157"/>
      <c r="J381" s="157"/>
      <c r="K381" s="157"/>
      <c r="L381" s="157"/>
      <c r="M381" s="157"/>
      <c r="N381" s="147"/>
      <c r="O381" s="147"/>
      <c r="P381" s="147"/>
      <c r="Q381" s="147"/>
      <c r="R381" s="147"/>
      <c r="S381" s="147"/>
      <c r="T381" s="148"/>
      <c r="U381" s="147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 t="s">
        <v>120</v>
      </c>
      <c r="AF381" s="139">
        <v>0</v>
      </c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39"/>
      <c r="BG381" s="139"/>
      <c r="BH381" s="139"/>
    </row>
    <row r="382" spans="1:60" outlineLevel="1" x14ac:dyDescent="0.2">
      <c r="A382" s="140"/>
      <c r="B382" s="140"/>
      <c r="C382" s="179" t="s">
        <v>306</v>
      </c>
      <c r="D382" s="149"/>
      <c r="E382" s="154">
        <v>0.72250000000000003</v>
      </c>
      <c r="F382" s="157"/>
      <c r="G382" s="157"/>
      <c r="H382" s="157"/>
      <c r="I382" s="157"/>
      <c r="J382" s="157"/>
      <c r="K382" s="157"/>
      <c r="L382" s="157"/>
      <c r="M382" s="157"/>
      <c r="N382" s="147"/>
      <c r="O382" s="147"/>
      <c r="P382" s="147"/>
      <c r="Q382" s="147"/>
      <c r="R382" s="147"/>
      <c r="S382" s="147"/>
      <c r="T382" s="148"/>
      <c r="U382" s="147"/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 t="s">
        <v>120</v>
      </c>
      <c r="AF382" s="139">
        <v>0</v>
      </c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  <c r="AV382" s="139"/>
      <c r="AW382" s="139"/>
      <c r="AX382" s="139"/>
      <c r="AY382" s="139"/>
      <c r="AZ382" s="139"/>
      <c r="BA382" s="139"/>
      <c r="BB382" s="139"/>
      <c r="BC382" s="139"/>
      <c r="BD382" s="139"/>
      <c r="BE382" s="139"/>
      <c r="BF382" s="139"/>
      <c r="BG382" s="139"/>
      <c r="BH382" s="139"/>
    </row>
    <row r="383" spans="1:60" outlineLevel="1" x14ac:dyDescent="0.2">
      <c r="A383" s="140"/>
      <c r="B383" s="140"/>
      <c r="C383" s="179" t="s">
        <v>307</v>
      </c>
      <c r="D383" s="149"/>
      <c r="E383" s="154">
        <v>1.87</v>
      </c>
      <c r="F383" s="157"/>
      <c r="G383" s="157"/>
      <c r="H383" s="157"/>
      <c r="I383" s="157"/>
      <c r="J383" s="157"/>
      <c r="K383" s="157"/>
      <c r="L383" s="157"/>
      <c r="M383" s="157"/>
      <c r="N383" s="147"/>
      <c r="O383" s="147"/>
      <c r="P383" s="147"/>
      <c r="Q383" s="147"/>
      <c r="R383" s="147"/>
      <c r="S383" s="147"/>
      <c r="T383" s="148"/>
      <c r="U383" s="147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 t="s">
        <v>120</v>
      </c>
      <c r="AF383" s="139">
        <v>0</v>
      </c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  <c r="AV383" s="139"/>
      <c r="AW383" s="139"/>
      <c r="AX383" s="139"/>
      <c r="AY383" s="139"/>
      <c r="AZ383" s="139"/>
      <c r="BA383" s="139"/>
      <c r="BB383" s="139"/>
      <c r="BC383" s="139"/>
      <c r="BD383" s="139"/>
      <c r="BE383" s="139"/>
      <c r="BF383" s="139"/>
      <c r="BG383" s="139"/>
      <c r="BH383" s="139"/>
    </row>
    <row r="384" spans="1:60" outlineLevel="1" x14ac:dyDescent="0.2">
      <c r="A384" s="140"/>
      <c r="B384" s="140"/>
      <c r="C384" s="179" t="s">
        <v>308</v>
      </c>
      <c r="D384" s="149"/>
      <c r="E384" s="154">
        <v>0.29249999999999998</v>
      </c>
      <c r="F384" s="157"/>
      <c r="G384" s="157"/>
      <c r="H384" s="157"/>
      <c r="I384" s="157"/>
      <c r="J384" s="157"/>
      <c r="K384" s="157"/>
      <c r="L384" s="157"/>
      <c r="M384" s="157"/>
      <c r="N384" s="147"/>
      <c r="O384" s="147"/>
      <c r="P384" s="147"/>
      <c r="Q384" s="147"/>
      <c r="R384" s="147"/>
      <c r="S384" s="147"/>
      <c r="T384" s="148"/>
      <c r="U384" s="147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 t="s">
        <v>120</v>
      </c>
      <c r="AF384" s="139">
        <v>0</v>
      </c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39"/>
      <c r="BG384" s="139"/>
      <c r="BH384" s="139"/>
    </row>
    <row r="385" spans="1:60" outlineLevel="1" x14ac:dyDescent="0.2">
      <c r="A385" s="140"/>
      <c r="B385" s="140"/>
      <c r="C385" s="179" t="s">
        <v>309</v>
      </c>
      <c r="D385" s="149"/>
      <c r="E385" s="154">
        <v>0.27500000000000002</v>
      </c>
      <c r="F385" s="157"/>
      <c r="G385" s="157"/>
      <c r="H385" s="157"/>
      <c r="I385" s="157"/>
      <c r="J385" s="157"/>
      <c r="K385" s="157"/>
      <c r="L385" s="157"/>
      <c r="M385" s="157"/>
      <c r="N385" s="147"/>
      <c r="O385" s="147"/>
      <c r="P385" s="147"/>
      <c r="Q385" s="147"/>
      <c r="R385" s="147"/>
      <c r="S385" s="147"/>
      <c r="T385" s="148"/>
      <c r="U385" s="147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 t="s">
        <v>120</v>
      </c>
      <c r="AF385" s="139">
        <v>0</v>
      </c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  <c r="AV385" s="139"/>
      <c r="AW385" s="139"/>
      <c r="AX385" s="139"/>
      <c r="AY385" s="139"/>
      <c r="AZ385" s="139"/>
      <c r="BA385" s="139"/>
      <c r="BB385" s="139"/>
      <c r="BC385" s="139"/>
      <c r="BD385" s="139"/>
      <c r="BE385" s="139"/>
      <c r="BF385" s="139"/>
      <c r="BG385" s="139"/>
      <c r="BH385" s="139"/>
    </row>
    <row r="386" spans="1:60" outlineLevel="1" x14ac:dyDescent="0.2">
      <c r="A386" s="140"/>
      <c r="B386" s="140"/>
      <c r="C386" s="179" t="s">
        <v>319</v>
      </c>
      <c r="D386" s="149"/>
      <c r="E386" s="154">
        <v>3.3839999999999999</v>
      </c>
      <c r="F386" s="157"/>
      <c r="G386" s="157"/>
      <c r="H386" s="157"/>
      <c r="I386" s="157"/>
      <c r="J386" s="157"/>
      <c r="K386" s="157"/>
      <c r="L386" s="157"/>
      <c r="M386" s="157"/>
      <c r="N386" s="147"/>
      <c r="O386" s="147"/>
      <c r="P386" s="147"/>
      <c r="Q386" s="147"/>
      <c r="R386" s="147"/>
      <c r="S386" s="147"/>
      <c r="T386" s="148"/>
      <c r="U386" s="147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 t="s">
        <v>120</v>
      </c>
      <c r="AF386" s="139">
        <v>0</v>
      </c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  <c r="AV386" s="139"/>
      <c r="AW386" s="139"/>
      <c r="AX386" s="139"/>
      <c r="AY386" s="139"/>
      <c r="AZ386" s="139"/>
      <c r="BA386" s="139"/>
      <c r="BB386" s="139"/>
      <c r="BC386" s="139"/>
      <c r="BD386" s="139"/>
      <c r="BE386" s="139"/>
      <c r="BF386" s="139"/>
      <c r="BG386" s="139"/>
      <c r="BH386" s="139"/>
    </row>
    <row r="387" spans="1:60" outlineLevel="1" x14ac:dyDescent="0.2">
      <c r="A387" s="140"/>
      <c r="B387" s="140"/>
      <c r="C387" s="179" t="s">
        <v>320</v>
      </c>
      <c r="D387" s="149"/>
      <c r="E387" s="154">
        <v>2.34</v>
      </c>
      <c r="F387" s="157"/>
      <c r="G387" s="157"/>
      <c r="H387" s="157"/>
      <c r="I387" s="157"/>
      <c r="J387" s="157"/>
      <c r="K387" s="157"/>
      <c r="L387" s="157"/>
      <c r="M387" s="157"/>
      <c r="N387" s="147"/>
      <c r="O387" s="147"/>
      <c r="P387" s="147"/>
      <c r="Q387" s="147"/>
      <c r="R387" s="147"/>
      <c r="S387" s="147"/>
      <c r="T387" s="148"/>
      <c r="U387" s="147"/>
      <c r="V387" s="139"/>
      <c r="W387" s="139"/>
      <c r="X387" s="139"/>
      <c r="Y387" s="139"/>
      <c r="Z387" s="139"/>
      <c r="AA387" s="139"/>
      <c r="AB387" s="139"/>
      <c r="AC387" s="139"/>
      <c r="AD387" s="139"/>
      <c r="AE387" s="139" t="s">
        <v>120</v>
      </c>
      <c r="AF387" s="139">
        <v>0</v>
      </c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  <c r="AT387" s="139"/>
      <c r="AU387" s="139"/>
      <c r="AV387" s="139"/>
      <c r="AW387" s="139"/>
      <c r="AX387" s="139"/>
      <c r="AY387" s="139"/>
      <c r="AZ387" s="139"/>
      <c r="BA387" s="139"/>
      <c r="BB387" s="139"/>
      <c r="BC387" s="139"/>
      <c r="BD387" s="139"/>
      <c r="BE387" s="139"/>
      <c r="BF387" s="139"/>
      <c r="BG387" s="139"/>
      <c r="BH387" s="139"/>
    </row>
    <row r="388" spans="1:60" outlineLevel="1" x14ac:dyDescent="0.2">
      <c r="A388" s="140"/>
      <c r="B388" s="140"/>
      <c r="C388" s="179" t="s">
        <v>321</v>
      </c>
      <c r="D388" s="149"/>
      <c r="E388" s="154">
        <v>8.61</v>
      </c>
      <c r="F388" s="157"/>
      <c r="G388" s="157"/>
      <c r="H388" s="157"/>
      <c r="I388" s="157"/>
      <c r="J388" s="157"/>
      <c r="K388" s="157"/>
      <c r="L388" s="157"/>
      <c r="M388" s="157"/>
      <c r="N388" s="147"/>
      <c r="O388" s="147"/>
      <c r="P388" s="147"/>
      <c r="Q388" s="147"/>
      <c r="R388" s="147"/>
      <c r="S388" s="147"/>
      <c r="T388" s="148"/>
      <c r="U388" s="147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 t="s">
        <v>120</v>
      </c>
      <c r="AF388" s="139">
        <v>0</v>
      </c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  <c r="AX388" s="139"/>
      <c r="AY388" s="139"/>
      <c r="AZ388" s="139"/>
      <c r="BA388" s="139"/>
      <c r="BB388" s="139"/>
      <c r="BC388" s="139"/>
      <c r="BD388" s="139"/>
      <c r="BE388" s="139"/>
      <c r="BF388" s="139"/>
      <c r="BG388" s="139"/>
      <c r="BH388" s="139"/>
    </row>
    <row r="389" spans="1:60" outlineLevel="1" x14ac:dyDescent="0.2">
      <c r="A389" s="140"/>
      <c r="B389" s="140"/>
      <c r="C389" s="179" t="s">
        <v>322</v>
      </c>
      <c r="D389" s="149"/>
      <c r="E389" s="154">
        <v>15.067500000000001</v>
      </c>
      <c r="F389" s="157"/>
      <c r="G389" s="157"/>
      <c r="H389" s="157"/>
      <c r="I389" s="157"/>
      <c r="J389" s="157"/>
      <c r="K389" s="157"/>
      <c r="L389" s="157"/>
      <c r="M389" s="157"/>
      <c r="N389" s="147"/>
      <c r="O389" s="147"/>
      <c r="P389" s="147"/>
      <c r="Q389" s="147"/>
      <c r="R389" s="147"/>
      <c r="S389" s="147"/>
      <c r="T389" s="148"/>
      <c r="U389" s="147"/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 t="s">
        <v>120</v>
      </c>
      <c r="AF389" s="139">
        <v>0</v>
      </c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  <c r="AX389" s="139"/>
      <c r="AY389" s="139"/>
      <c r="AZ389" s="139"/>
      <c r="BA389" s="139"/>
      <c r="BB389" s="139"/>
      <c r="BC389" s="139"/>
      <c r="BD389" s="139"/>
      <c r="BE389" s="139"/>
      <c r="BF389" s="139"/>
      <c r="BG389" s="139"/>
      <c r="BH389" s="139"/>
    </row>
    <row r="390" spans="1:60" outlineLevel="1" x14ac:dyDescent="0.2">
      <c r="A390" s="140"/>
      <c r="B390" s="140"/>
      <c r="C390" s="179" t="s">
        <v>323</v>
      </c>
      <c r="D390" s="149"/>
      <c r="E390" s="154">
        <v>1.4175</v>
      </c>
      <c r="F390" s="157"/>
      <c r="G390" s="157"/>
      <c r="H390" s="157"/>
      <c r="I390" s="157"/>
      <c r="J390" s="157"/>
      <c r="K390" s="157"/>
      <c r="L390" s="157"/>
      <c r="M390" s="157"/>
      <c r="N390" s="147"/>
      <c r="O390" s="147"/>
      <c r="P390" s="147"/>
      <c r="Q390" s="147"/>
      <c r="R390" s="147"/>
      <c r="S390" s="147"/>
      <c r="T390" s="148"/>
      <c r="U390" s="147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 t="s">
        <v>120</v>
      </c>
      <c r="AF390" s="139">
        <v>0</v>
      </c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  <c r="AX390" s="139"/>
      <c r="AY390" s="139"/>
      <c r="AZ390" s="139"/>
      <c r="BA390" s="139"/>
      <c r="BB390" s="139"/>
      <c r="BC390" s="139"/>
      <c r="BD390" s="139"/>
      <c r="BE390" s="139"/>
      <c r="BF390" s="139"/>
      <c r="BG390" s="139"/>
      <c r="BH390" s="139"/>
    </row>
    <row r="391" spans="1:60" outlineLevel="1" x14ac:dyDescent="0.2">
      <c r="A391" s="140"/>
      <c r="B391" s="140"/>
      <c r="C391" s="179" t="s">
        <v>324</v>
      </c>
      <c r="D391" s="149"/>
      <c r="E391" s="154">
        <v>3.06</v>
      </c>
      <c r="F391" s="157"/>
      <c r="G391" s="157"/>
      <c r="H391" s="157"/>
      <c r="I391" s="157"/>
      <c r="J391" s="157"/>
      <c r="K391" s="157"/>
      <c r="L391" s="157"/>
      <c r="M391" s="157"/>
      <c r="N391" s="147"/>
      <c r="O391" s="147"/>
      <c r="P391" s="147"/>
      <c r="Q391" s="147"/>
      <c r="R391" s="147"/>
      <c r="S391" s="147"/>
      <c r="T391" s="148"/>
      <c r="U391" s="147"/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 t="s">
        <v>120</v>
      </c>
      <c r="AF391" s="139">
        <v>0</v>
      </c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39"/>
      <c r="BG391" s="139"/>
      <c r="BH391" s="139"/>
    </row>
    <row r="392" spans="1:60" outlineLevel="1" x14ac:dyDescent="0.2">
      <c r="A392" s="140"/>
      <c r="B392" s="140"/>
      <c r="C392" s="179" t="s">
        <v>325</v>
      </c>
      <c r="D392" s="149"/>
      <c r="E392" s="154">
        <v>6.4574999999999996</v>
      </c>
      <c r="F392" s="157"/>
      <c r="G392" s="157"/>
      <c r="H392" s="157"/>
      <c r="I392" s="157"/>
      <c r="J392" s="157"/>
      <c r="K392" s="157"/>
      <c r="L392" s="157"/>
      <c r="M392" s="157"/>
      <c r="N392" s="147"/>
      <c r="O392" s="147"/>
      <c r="P392" s="147"/>
      <c r="Q392" s="147"/>
      <c r="R392" s="147"/>
      <c r="S392" s="147"/>
      <c r="T392" s="148"/>
      <c r="U392" s="147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 t="s">
        <v>120</v>
      </c>
      <c r="AF392" s="139">
        <v>0</v>
      </c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139"/>
      <c r="BA392" s="139"/>
      <c r="BB392" s="139"/>
      <c r="BC392" s="139"/>
      <c r="BD392" s="139"/>
      <c r="BE392" s="139"/>
      <c r="BF392" s="139"/>
      <c r="BG392" s="139"/>
      <c r="BH392" s="139"/>
    </row>
    <row r="393" spans="1:60" outlineLevel="1" x14ac:dyDescent="0.2">
      <c r="A393" s="140"/>
      <c r="B393" s="140"/>
      <c r="C393" s="179" t="s">
        <v>326</v>
      </c>
      <c r="D393" s="149"/>
      <c r="E393" s="154">
        <v>4.4457000000000004</v>
      </c>
      <c r="F393" s="157"/>
      <c r="G393" s="157"/>
      <c r="H393" s="157"/>
      <c r="I393" s="157"/>
      <c r="J393" s="157"/>
      <c r="K393" s="157"/>
      <c r="L393" s="157"/>
      <c r="M393" s="157"/>
      <c r="N393" s="147"/>
      <c r="O393" s="147"/>
      <c r="P393" s="147"/>
      <c r="Q393" s="147"/>
      <c r="R393" s="147"/>
      <c r="S393" s="147"/>
      <c r="T393" s="148"/>
      <c r="U393" s="147"/>
      <c r="V393" s="139"/>
      <c r="W393" s="139"/>
      <c r="X393" s="139"/>
      <c r="Y393" s="139"/>
      <c r="Z393" s="139"/>
      <c r="AA393" s="139"/>
      <c r="AB393" s="139"/>
      <c r="AC393" s="139"/>
      <c r="AD393" s="139"/>
      <c r="AE393" s="139" t="s">
        <v>120</v>
      </c>
      <c r="AF393" s="139">
        <v>0</v>
      </c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  <c r="AV393" s="139"/>
      <c r="AW393" s="139"/>
      <c r="AX393" s="139"/>
      <c r="AY393" s="139"/>
      <c r="AZ393" s="139"/>
      <c r="BA393" s="139"/>
      <c r="BB393" s="139"/>
      <c r="BC393" s="139"/>
      <c r="BD393" s="139"/>
      <c r="BE393" s="139"/>
      <c r="BF393" s="139"/>
      <c r="BG393" s="139"/>
      <c r="BH393" s="139"/>
    </row>
    <row r="394" spans="1:60" outlineLevel="1" x14ac:dyDescent="0.2">
      <c r="A394" s="140"/>
      <c r="B394" s="140"/>
      <c r="C394" s="179" t="s">
        <v>310</v>
      </c>
      <c r="D394" s="149"/>
      <c r="E394" s="154">
        <v>2.2557</v>
      </c>
      <c r="F394" s="157"/>
      <c r="G394" s="157"/>
      <c r="H394" s="157"/>
      <c r="I394" s="157"/>
      <c r="J394" s="157"/>
      <c r="K394" s="157"/>
      <c r="L394" s="157"/>
      <c r="M394" s="157"/>
      <c r="N394" s="147"/>
      <c r="O394" s="147"/>
      <c r="P394" s="147"/>
      <c r="Q394" s="147"/>
      <c r="R394" s="147"/>
      <c r="S394" s="147"/>
      <c r="T394" s="148"/>
      <c r="U394" s="147"/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 t="s">
        <v>120</v>
      </c>
      <c r="AF394" s="139">
        <v>0</v>
      </c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  <c r="AV394" s="139"/>
      <c r="AW394" s="139"/>
      <c r="AX394" s="139"/>
      <c r="AY394" s="139"/>
      <c r="AZ394" s="139"/>
      <c r="BA394" s="139"/>
      <c r="BB394" s="139"/>
      <c r="BC394" s="139"/>
      <c r="BD394" s="139"/>
      <c r="BE394" s="139"/>
      <c r="BF394" s="139"/>
      <c r="BG394" s="139"/>
      <c r="BH394" s="139"/>
    </row>
    <row r="395" spans="1:60" outlineLevel="1" x14ac:dyDescent="0.2">
      <c r="A395" s="140"/>
      <c r="B395" s="140"/>
      <c r="C395" s="179" t="s">
        <v>340</v>
      </c>
      <c r="D395" s="149"/>
      <c r="E395" s="154">
        <v>17.539200000000001</v>
      </c>
      <c r="F395" s="157"/>
      <c r="G395" s="157"/>
      <c r="H395" s="157"/>
      <c r="I395" s="157"/>
      <c r="J395" s="157"/>
      <c r="K395" s="157"/>
      <c r="L395" s="157"/>
      <c r="M395" s="157"/>
      <c r="N395" s="147"/>
      <c r="O395" s="147"/>
      <c r="P395" s="147"/>
      <c r="Q395" s="147"/>
      <c r="R395" s="147"/>
      <c r="S395" s="147"/>
      <c r="T395" s="148"/>
      <c r="U395" s="147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 t="s">
        <v>120</v>
      </c>
      <c r="AF395" s="139">
        <v>0</v>
      </c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39"/>
      <c r="BG395" s="139"/>
      <c r="BH395" s="139"/>
    </row>
    <row r="396" spans="1:60" outlineLevel="1" x14ac:dyDescent="0.2">
      <c r="A396" s="140"/>
      <c r="B396" s="140"/>
      <c r="C396" s="179" t="s">
        <v>341</v>
      </c>
      <c r="D396" s="149"/>
      <c r="E396" s="154">
        <v>5.0235000000000003</v>
      </c>
      <c r="F396" s="157"/>
      <c r="G396" s="157"/>
      <c r="H396" s="157"/>
      <c r="I396" s="157"/>
      <c r="J396" s="157"/>
      <c r="K396" s="157"/>
      <c r="L396" s="157"/>
      <c r="M396" s="157"/>
      <c r="N396" s="147"/>
      <c r="O396" s="147"/>
      <c r="P396" s="147"/>
      <c r="Q396" s="147"/>
      <c r="R396" s="147"/>
      <c r="S396" s="147"/>
      <c r="T396" s="148"/>
      <c r="U396" s="147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 t="s">
        <v>120</v>
      </c>
      <c r="AF396" s="139">
        <v>0</v>
      </c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  <c r="AX396" s="139"/>
      <c r="AY396" s="139"/>
      <c r="AZ396" s="139"/>
      <c r="BA396" s="139"/>
      <c r="BB396" s="139"/>
      <c r="BC396" s="139"/>
      <c r="BD396" s="139"/>
      <c r="BE396" s="139"/>
      <c r="BF396" s="139"/>
      <c r="BG396" s="139"/>
      <c r="BH396" s="139"/>
    </row>
    <row r="397" spans="1:60" outlineLevel="1" x14ac:dyDescent="0.2">
      <c r="A397" s="140"/>
      <c r="B397" s="140"/>
      <c r="C397" s="179" t="s">
        <v>173</v>
      </c>
      <c r="D397" s="149"/>
      <c r="E397" s="154"/>
      <c r="F397" s="157"/>
      <c r="G397" s="157"/>
      <c r="H397" s="157"/>
      <c r="I397" s="157"/>
      <c r="J397" s="157"/>
      <c r="K397" s="157"/>
      <c r="L397" s="157"/>
      <c r="M397" s="157"/>
      <c r="N397" s="147"/>
      <c r="O397" s="147"/>
      <c r="P397" s="147"/>
      <c r="Q397" s="147"/>
      <c r="R397" s="147"/>
      <c r="S397" s="147"/>
      <c r="T397" s="148"/>
      <c r="U397" s="147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 t="s">
        <v>120</v>
      </c>
      <c r="AF397" s="139">
        <v>0</v>
      </c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  <c r="AV397" s="139"/>
      <c r="AW397" s="139"/>
      <c r="AX397" s="139"/>
      <c r="AY397" s="139"/>
      <c r="AZ397" s="139"/>
      <c r="BA397" s="139"/>
      <c r="BB397" s="139"/>
      <c r="BC397" s="139"/>
      <c r="BD397" s="139"/>
      <c r="BE397" s="139"/>
      <c r="BF397" s="139"/>
      <c r="BG397" s="139"/>
      <c r="BH397" s="139"/>
    </row>
    <row r="398" spans="1:60" outlineLevel="1" x14ac:dyDescent="0.2">
      <c r="A398" s="140"/>
      <c r="B398" s="140"/>
      <c r="C398" s="179" t="s">
        <v>311</v>
      </c>
      <c r="D398" s="149"/>
      <c r="E398" s="154">
        <v>4.32</v>
      </c>
      <c r="F398" s="157"/>
      <c r="G398" s="157"/>
      <c r="H398" s="157"/>
      <c r="I398" s="157"/>
      <c r="J398" s="157"/>
      <c r="K398" s="157"/>
      <c r="L398" s="157"/>
      <c r="M398" s="157"/>
      <c r="N398" s="147"/>
      <c r="O398" s="147"/>
      <c r="P398" s="147"/>
      <c r="Q398" s="147"/>
      <c r="R398" s="147"/>
      <c r="S398" s="147"/>
      <c r="T398" s="148"/>
      <c r="U398" s="147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 t="s">
        <v>120</v>
      </c>
      <c r="AF398" s="139">
        <v>0</v>
      </c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  <c r="AX398" s="139"/>
      <c r="AY398" s="139"/>
      <c r="AZ398" s="139"/>
      <c r="BA398" s="139"/>
      <c r="BB398" s="139"/>
      <c r="BC398" s="139"/>
      <c r="BD398" s="139"/>
      <c r="BE398" s="139"/>
      <c r="BF398" s="139"/>
      <c r="BG398" s="139"/>
      <c r="BH398" s="139"/>
    </row>
    <row r="399" spans="1:60" outlineLevel="1" x14ac:dyDescent="0.2">
      <c r="A399" s="140"/>
      <c r="B399" s="140"/>
      <c r="C399" s="179" t="s">
        <v>312</v>
      </c>
      <c r="D399" s="149"/>
      <c r="E399" s="154">
        <v>1.08</v>
      </c>
      <c r="F399" s="157"/>
      <c r="G399" s="157"/>
      <c r="H399" s="157"/>
      <c r="I399" s="157"/>
      <c r="J399" s="157"/>
      <c r="K399" s="157"/>
      <c r="L399" s="157"/>
      <c r="M399" s="157"/>
      <c r="N399" s="147"/>
      <c r="O399" s="147"/>
      <c r="P399" s="147"/>
      <c r="Q399" s="147"/>
      <c r="R399" s="147"/>
      <c r="S399" s="147"/>
      <c r="T399" s="148"/>
      <c r="U399" s="147"/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 t="s">
        <v>120</v>
      </c>
      <c r="AF399" s="139">
        <v>0</v>
      </c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  <c r="AV399" s="139"/>
      <c r="AW399" s="139"/>
      <c r="AX399" s="139"/>
      <c r="AY399" s="139"/>
      <c r="AZ399" s="139"/>
      <c r="BA399" s="139"/>
      <c r="BB399" s="139"/>
      <c r="BC399" s="139"/>
      <c r="BD399" s="139"/>
      <c r="BE399" s="139"/>
      <c r="BF399" s="139"/>
      <c r="BG399" s="139"/>
      <c r="BH399" s="139"/>
    </row>
    <row r="400" spans="1:60" outlineLevel="1" x14ac:dyDescent="0.2">
      <c r="A400" s="140"/>
      <c r="B400" s="140"/>
      <c r="C400" s="179" t="s">
        <v>327</v>
      </c>
      <c r="D400" s="149"/>
      <c r="E400" s="154">
        <v>1.68</v>
      </c>
      <c r="F400" s="157"/>
      <c r="G400" s="157"/>
      <c r="H400" s="157"/>
      <c r="I400" s="157"/>
      <c r="J400" s="157"/>
      <c r="K400" s="157"/>
      <c r="L400" s="157"/>
      <c r="M400" s="157"/>
      <c r="N400" s="147"/>
      <c r="O400" s="147"/>
      <c r="P400" s="147"/>
      <c r="Q400" s="147"/>
      <c r="R400" s="147"/>
      <c r="S400" s="147"/>
      <c r="T400" s="148"/>
      <c r="U400" s="147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 t="s">
        <v>120</v>
      </c>
      <c r="AF400" s="139">
        <v>0</v>
      </c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  <c r="AV400" s="139"/>
      <c r="AW400" s="139"/>
      <c r="AX400" s="139"/>
      <c r="AY400" s="139"/>
      <c r="AZ400" s="139"/>
      <c r="BA400" s="139"/>
      <c r="BB400" s="139"/>
      <c r="BC400" s="139"/>
      <c r="BD400" s="139"/>
      <c r="BE400" s="139"/>
      <c r="BF400" s="139"/>
      <c r="BG400" s="139"/>
      <c r="BH400" s="139"/>
    </row>
    <row r="401" spans="1:60" outlineLevel="1" x14ac:dyDescent="0.2">
      <c r="A401" s="140"/>
      <c r="B401" s="140"/>
      <c r="C401" s="179" t="s">
        <v>313</v>
      </c>
      <c r="D401" s="149"/>
      <c r="E401" s="154">
        <v>0.84</v>
      </c>
      <c r="F401" s="157"/>
      <c r="G401" s="157"/>
      <c r="H401" s="157"/>
      <c r="I401" s="157"/>
      <c r="J401" s="157"/>
      <c r="K401" s="157"/>
      <c r="L401" s="157"/>
      <c r="M401" s="157"/>
      <c r="N401" s="147"/>
      <c r="O401" s="147"/>
      <c r="P401" s="147"/>
      <c r="Q401" s="147"/>
      <c r="R401" s="147"/>
      <c r="S401" s="147"/>
      <c r="T401" s="148"/>
      <c r="U401" s="147"/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 t="s">
        <v>120</v>
      </c>
      <c r="AF401" s="139">
        <v>0</v>
      </c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  <c r="AX401" s="139"/>
      <c r="AY401" s="139"/>
      <c r="AZ401" s="139"/>
      <c r="BA401" s="139"/>
      <c r="BB401" s="139"/>
      <c r="BC401" s="139"/>
      <c r="BD401" s="139"/>
      <c r="BE401" s="139"/>
      <c r="BF401" s="139"/>
      <c r="BG401" s="139"/>
      <c r="BH401" s="139"/>
    </row>
    <row r="402" spans="1:60" outlineLevel="1" x14ac:dyDescent="0.2">
      <c r="A402" s="140"/>
      <c r="B402" s="140"/>
      <c r="C402" s="179" t="s">
        <v>314</v>
      </c>
      <c r="D402" s="149"/>
      <c r="E402" s="154">
        <v>0.6</v>
      </c>
      <c r="F402" s="157"/>
      <c r="G402" s="157"/>
      <c r="H402" s="157"/>
      <c r="I402" s="157"/>
      <c r="J402" s="157"/>
      <c r="K402" s="157"/>
      <c r="L402" s="157"/>
      <c r="M402" s="157"/>
      <c r="N402" s="147"/>
      <c r="O402" s="147"/>
      <c r="P402" s="147"/>
      <c r="Q402" s="147"/>
      <c r="R402" s="147"/>
      <c r="S402" s="147"/>
      <c r="T402" s="148"/>
      <c r="U402" s="147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 t="s">
        <v>120</v>
      </c>
      <c r="AF402" s="139">
        <v>0</v>
      </c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  <c r="AX402" s="139"/>
      <c r="AY402" s="139"/>
      <c r="AZ402" s="139"/>
      <c r="BA402" s="139"/>
      <c r="BB402" s="139"/>
      <c r="BC402" s="139"/>
      <c r="BD402" s="139"/>
      <c r="BE402" s="139"/>
      <c r="BF402" s="139"/>
      <c r="BG402" s="139"/>
      <c r="BH402" s="139"/>
    </row>
    <row r="403" spans="1:60" outlineLevel="1" x14ac:dyDescent="0.2">
      <c r="A403" s="140"/>
      <c r="B403" s="140"/>
      <c r="C403" s="179" t="s">
        <v>328</v>
      </c>
      <c r="D403" s="149"/>
      <c r="E403" s="154">
        <v>1.44</v>
      </c>
      <c r="F403" s="157"/>
      <c r="G403" s="157"/>
      <c r="H403" s="157"/>
      <c r="I403" s="157"/>
      <c r="J403" s="157"/>
      <c r="K403" s="157"/>
      <c r="L403" s="157"/>
      <c r="M403" s="157"/>
      <c r="N403" s="147"/>
      <c r="O403" s="147"/>
      <c r="P403" s="147"/>
      <c r="Q403" s="147"/>
      <c r="R403" s="147"/>
      <c r="S403" s="147"/>
      <c r="T403" s="148"/>
      <c r="U403" s="147"/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 t="s">
        <v>120</v>
      </c>
      <c r="AF403" s="139">
        <v>0</v>
      </c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  <c r="AV403" s="139"/>
      <c r="AW403" s="139"/>
      <c r="AX403" s="139"/>
      <c r="AY403" s="139"/>
      <c r="AZ403" s="139"/>
      <c r="BA403" s="139"/>
      <c r="BB403" s="139"/>
      <c r="BC403" s="139"/>
      <c r="BD403" s="139"/>
      <c r="BE403" s="139"/>
      <c r="BF403" s="139"/>
      <c r="BG403" s="139"/>
      <c r="BH403" s="139"/>
    </row>
    <row r="404" spans="1:60" outlineLevel="1" x14ac:dyDescent="0.2">
      <c r="A404" s="140"/>
      <c r="B404" s="140"/>
      <c r="C404" s="179" t="s">
        <v>330</v>
      </c>
      <c r="D404" s="149"/>
      <c r="E404" s="154">
        <v>8.4448000000000008</v>
      </c>
      <c r="F404" s="157"/>
      <c r="G404" s="157"/>
      <c r="H404" s="157"/>
      <c r="I404" s="157"/>
      <c r="J404" s="157"/>
      <c r="K404" s="157"/>
      <c r="L404" s="157"/>
      <c r="M404" s="157"/>
      <c r="N404" s="147"/>
      <c r="O404" s="147"/>
      <c r="P404" s="147"/>
      <c r="Q404" s="147"/>
      <c r="R404" s="147"/>
      <c r="S404" s="147"/>
      <c r="T404" s="148"/>
      <c r="U404" s="147"/>
      <c r="V404" s="139"/>
      <c r="W404" s="139"/>
      <c r="X404" s="139"/>
      <c r="Y404" s="139"/>
      <c r="Z404" s="139"/>
      <c r="AA404" s="139"/>
      <c r="AB404" s="139"/>
      <c r="AC404" s="139"/>
      <c r="AD404" s="139"/>
      <c r="AE404" s="139" t="s">
        <v>120</v>
      </c>
      <c r="AF404" s="139">
        <v>0</v>
      </c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  <c r="AV404" s="139"/>
      <c r="AW404" s="139"/>
      <c r="AX404" s="139"/>
      <c r="AY404" s="139"/>
      <c r="AZ404" s="139"/>
      <c r="BA404" s="139"/>
      <c r="BB404" s="139"/>
      <c r="BC404" s="139"/>
      <c r="BD404" s="139"/>
      <c r="BE404" s="139"/>
      <c r="BF404" s="139"/>
      <c r="BG404" s="139"/>
      <c r="BH404" s="139"/>
    </row>
    <row r="405" spans="1:60" outlineLevel="1" x14ac:dyDescent="0.2">
      <c r="A405" s="140"/>
      <c r="B405" s="140"/>
      <c r="C405" s="179" t="s">
        <v>337</v>
      </c>
      <c r="D405" s="149"/>
      <c r="E405" s="154">
        <v>16.52</v>
      </c>
      <c r="F405" s="157"/>
      <c r="G405" s="157"/>
      <c r="H405" s="157"/>
      <c r="I405" s="157"/>
      <c r="J405" s="157"/>
      <c r="K405" s="157"/>
      <c r="L405" s="157"/>
      <c r="M405" s="157"/>
      <c r="N405" s="147"/>
      <c r="O405" s="147"/>
      <c r="P405" s="147"/>
      <c r="Q405" s="147"/>
      <c r="R405" s="147"/>
      <c r="S405" s="147"/>
      <c r="T405" s="148"/>
      <c r="U405" s="147"/>
      <c r="V405" s="139"/>
      <c r="W405" s="139"/>
      <c r="X405" s="139"/>
      <c r="Y405" s="139"/>
      <c r="Z405" s="139"/>
      <c r="AA405" s="139"/>
      <c r="AB405" s="139"/>
      <c r="AC405" s="139"/>
      <c r="AD405" s="139"/>
      <c r="AE405" s="139" t="s">
        <v>120</v>
      </c>
      <c r="AF405" s="139">
        <v>0</v>
      </c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  <c r="AT405" s="139"/>
      <c r="AU405" s="139"/>
      <c r="AV405" s="139"/>
      <c r="AW405" s="139"/>
      <c r="AX405" s="139"/>
      <c r="AY405" s="139"/>
      <c r="AZ405" s="139"/>
      <c r="BA405" s="139"/>
      <c r="BB405" s="139"/>
      <c r="BC405" s="139"/>
      <c r="BD405" s="139"/>
      <c r="BE405" s="139"/>
      <c r="BF405" s="139"/>
      <c r="BG405" s="139"/>
      <c r="BH405" s="139"/>
    </row>
    <row r="406" spans="1:60" outlineLevel="1" x14ac:dyDescent="0.2">
      <c r="A406" s="140"/>
      <c r="B406" s="140"/>
      <c r="C406" s="179" t="s">
        <v>331</v>
      </c>
      <c r="D406" s="149"/>
      <c r="E406" s="154">
        <v>8.5280000000000005</v>
      </c>
      <c r="F406" s="157"/>
      <c r="G406" s="157"/>
      <c r="H406" s="157"/>
      <c r="I406" s="157"/>
      <c r="J406" s="157"/>
      <c r="K406" s="157"/>
      <c r="L406" s="157"/>
      <c r="M406" s="157"/>
      <c r="N406" s="147"/>
      <c r="O406" s="147"/>
      <c r="P406" s="147"/>
      <c r="Q406" s="147"/>
      <c r="R406" s="147"/>
      <c r="S406" s="147"/>
      <c r="T406" s="148"/>
      <c r="U406" s="147"/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 t="s">
        <v>120</v>
      </c>
      <c r="AF406" s="139">
        <v>0</v>
      </c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  <c r="AT406" s="139"/>
      <c r="AU406" s="139"/>
      <c r="AV406" s="139"/>
      <c r="AW406" s="139"/>
      <c r="AX406" s="139"/>
      <c r="AY406" s="139"/>
      <c r="AZ406" s="139"/>
      <c r="BA406" s="139"/>
      <c r="BB406" s="139"/>
      <c r="BC406" s="139"/>
      <c r="BD406" s="139"/>
      <c r="BE406" s="139"/>
      <c r="BF406" s="139"/>
      <c r="BG406" s="139"/>
      <c r="BH406" s="139"/>
    </row>
    <row r="407" spans="1:60" outlineLevel="1" x14ac:dyDescent="0.2">
      <c r="A407" s="140"/>
      <c r="B407" s="140"/>
      <c r="C407" s="179" t="s">
        <v>332</v>
      </c>
      <c r="D407" s="149"/>
      <c r="E407" s="154">
        <v>8.3635999999999999</v>
      </c>
      <c r="F407" s="157"/>
      <c r="G407" s="157"/>
      <c r="H407" s="157"/>
      <c r="I407" s="157"/>
      <c r="J407" s="157"/>
      <c r="K407" s="157"/>
      <c r="L407" s="157"/>
      <c r="M407" s="157"/>
      <c r="N407" s="147"/>
      <c r="O407" s="147"/>
      <c r="P407" s="147"/>
      <c r="Q407" s="147"/>
      <c r="R407" s="147"/>
      <c r="S407" s="147"/>
      <c r="T407" s="148"/>
      <c r="U407" s="147"/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 t="s">
        <v>120</v>
      </c>
      <c r="AF407" s="139">
        <v>0</v>
      </c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  <c r="AV407" s="139"/>
      <c r="AW407" s="139"/>
      <c r="AX407" s="139"/>
      <c r="AY407" s="139"/>
      <c r="AZ407" s="139"/>
      <c r="BA407" s="139"/>
      <c r="BB407" s="139"/>
      <c r="BC407" s="139"/>
      <c r="BD407" s="139"/>
      <c r="BE407" s="139"/>
      <c r="BF407" s="139"/>
      <c r="BG407" s="139"/>
      <c r="BH407" s="139"/>
    </row>
    <row r="408" spans="1:60" outlineLevel="1" x14ac:dyDescent="0.2">
      <c r="A408" s="140"/>
      <c r="B408" s="140"/>
      <c r="C408" s="179" t="s">
        <v>333</v>
      </c>
      <c r="D408" s="149"/>
      <c r="E408" s="154">
        <v>10.5</v>
      </c>
      <c r="F408" s="157"/>
      <c r="G408" s="157"/>
      <c r="H408" s="157"/>
      <c r="I408" s="157"/>
      <c r="J408" s="157"/>
      <c r="K408" s="157"/>
      <c r="L408" s="157"/>
      <c r="M408" s="157"/>
      <c r="N408" s="147"/>
      <c r="O408" s="147"/>
      <c r="P408" s="147"/>
      <c r="Q408" s="147"/>
      <c r="R408" s="147"/>
      <c r="S408" s="147"/>
      <c r="T408" s="148"/>
      <c r="U408" s="147"/>
      <c r="V408" s="139"/>
      <c r="W408" s="139"/>
      <c r="X408" s="139"/>
      <c r="Y408" s="139"/>
      <c r="Z408" s="139"/>
      <c r="AA408" s="139"/>
      <c r="AB408" s="139"/>
      <c r="AC408" s="139"/>
      <c r="AD408" s="139"/>
      <c r="AE408" s="139" t="s">
        <v>120</v>
      </c>
      <c r="AF408" s="139">
        <v>0</v>
      </c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  <c r="AV408" s="139"/>
      <c r="AW408" s="139"/>
      <c r="AX408" s="139"/>
      <c r="AY408" s="139"/>
      <c r="AZ408" s="139"/>
      <c r="BA408" s="139"/>
      <c r="BB408" s="139"/>
      <c r="BC408" s="139"/>
      <c r="BD408" s="139"/>
      <c r="BE408" s="139"/>
      <c r="BF408" s="139"/>
      <c r="BG408" s="139"/>
      <c r="BH408" s="139"/>
    </row>
    <row r="409" spans="1:60" outlineLevel="1" x14ac:dyDescent="0.2">
      <c r="A409" s="140"/>
      <c r="B409" s="140"/>
      <c r="C409" s="179" t="s">
        <v>334</v>
      </c>
      <c r="D409" s="149"/>
      <c r="E409" s="154">
        <v>9.9684000000000008</v>
      </c>
      <c r="F409" s="157"/>
      <c r="G409" s="157"/>
      <c r="H409" s="157"/>
      <c r="I409" s="157"/>
      <c r="J409" s="157"/>
      <c r="K409" s="157"/>
      <c r="L409" s="157"/>
      <c r="M409" s="157"/>
      <c r="N409" s="147"/>
      <c r="O409" s="147"/>
      <c r="P409" s="147"/>
      <c r="Q409" s="147"/>
      <c r="R409" s="147"/>
      <c r="S409" s="147"/>
      <c r="T409" s="148"/>
      <c r="U409" s="147"/>
      <c r="V409" s="139"/>
      <c r="W409" s="139"/>
      <c r="X409" s="139"/>
      <c r="Y409" s="139"/>
      <c r="Z409" s="139"/>
      <c r="AA409" s="139"/>
      <c r="AB409" s="139"/>
      <c r="AC409" s="139"/>
      <c r="AD409" s="139"/>
      <c r="AE409" s="139" t="s">
        <v>120</v>
      </c>
      <c r="AF409" s="139">
        <v>0</v>
      </c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  <c r="AV409" s="139"/>
      <c r="AW409" s="139"/>
      <c r="AX409" s="139"/>
      <c r="AY409" s="139"/>
      <c r="AZ409" s="139"/>
      <c r="BA409" s="139"/>
      <c r="BB409" s="139"/>
      <c r="BC409" s="139"/>
      <c r="BD409" s="139"/>
      <c r="BE409" s="139"/>
      <c r="BF409" s="139"/>
      <c r="BG409" s="139"/>
      <c r="BH409" s="139"/>
    </row>
    <row r="410" spans="1:60" outlineLevel="1" x14ac:dyDescent="0.2">
      <c r="A410" s="140">
        <v>39</v>
      </c>
      <c r="B410" s="140" t="s">
        <v>409</v>
      </c>
      <c r="C410" s="178" t="s">
        <v>410</v>
      </c>
      <c r="D410" s="146" t="s">
        <v>302</v>
      </c>
      <c r="E410" s="153">
        <v>24.89</v>
      </c>
      <c r="F410" s="156">
        <f>H410+J410</f>
        <v>0</v>
      </c>
      <c r="G410" s="157">
        <f>ROUND(E410*F410,2)</f>
        <v>0</v>
      </c>
      <c r="H410" s="157"/>
      <c r="I410" s="157">
        <f>ROUND(E410*H410,2)</f>
        <v>0</v>
      </c>
      <c r="J410" s="157"/>
      <c r="K410" s="157">
        <f>ROUND(E410*J410,2)</f>
        <v>0</v>
      </c>
      <c r="L410" s="157">
        <v>21</v>
      </c>
      <c r="M410" s="157">
        <f>G410*(1+L410/100)</f>
        <v>0</v>
      </c>
      <c r="N410" s="147">
        <v>0</v>
      </c>
      <c r="O410" s="147">
        <f>ROUND(E410*N410,5)</f>
        <v>0</v>
      </c>
      <c r="P410" s="147">
        <v>0</v>
      </c>
      <c r="Q410" s="147">
        <f>ROUND(E410*P410,5)</f>
        <v>0</v>
      </c>
      <c r="R410" s="147"/>
      <c r="S410" s="147"/>
      <c r="T410" s="148">
        <v>2.4209999999999998</v>
      </c>
      <c r="U410" s="147">
        <f>ROUND(E410*T410,2)</f>
        <v>60.26</v>
      </c>
      <c r="V410" s="139"/>
      <c r="W410" s="139"/>
      <c r="X410" s="139"/>
      <c r="Y410" s="139"/>
      <c r="Z410" s="139"/>
      <c r="AA410" s="139"/>
      <c r="AB410" s="139"/>
      <c r="AC410" s="139"/>
      <c r="AD410" s="139"/>
      <c r="AE410" s="139" t="s">
        <v>118</v>
      </c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  <c r="AV410" s="139"/>
      <c r="AW410" s="139"/>
      <c r="AX410" s="139"/>
      <c r="AY410" s="139"/>
      <c r="AZ410" s="139"/>
      <c r="BA410" s="139"/>
      <c r="BB410" s="139"/>
      <c r="BC410" s="139"/>
      <c r="BD410" s="139"/>
      <c r="BE410" s="139"/>
      <c r="BF410" s="139"/>
      <c r="BG410" s="139"/>
      <c r="BH410" s="139"/>
    </row>
    <row r="411" spans="1:60" x14ac:dyDescent="0.2">
      <c r="A411" s="141" t="s">
        <v>113</v>
      </c>
      <c r="B411" s="141" t="s">
        <v>80</v>
      </c>
      <c r="C411" s="180" t="s">
        <v>81</v>
      </c>
      <c r="D411" s="150"/>
      <c r="E411" s="155"/>
      <c r="F411" s="158"/>
      <c r="G411" s="158">
        <f>SUMIF(AE412:AE454,"&lt;&gt;NOR",G412:G454)</f>
        <v>0</v>
      </c>
      <c r="H411" s="158"/>
      <c r="I411" s="158">
        <f>SUM(I412:I454)</f>
        <v>0</v>
      </c>
      <c r="J411" s="158"/>
      <c r="K411" s="158">
        <f>SUM(K412:K454)</f>
        <v>0</v>
      </c>
      <c r="L411" s="158"/>
      <c r="M411" s="158">
        <f>SUM(M412:M454)</f>
        <v>0</v>
      </c>
      <c r="N411" s="151"/>
      <c r="O411" s="151">
        <f>SUM(O412:O454)</f>
        <v>0.16378000000000001</v>
      </c>
      <c r="P411" s="151"/>
      <c r="Q411" s="151">
        <f>SUM(Q412:Q454)</f>
        <v>0.79144999999999999</v>
      </c>
      <c r="R411" s="151"/>
      <c r="S411" s="151"/>
      <c r="T411" s="152"/>
      <c r="U411" s="151">
        <f>SUM(U412:U454)</f>
        <v>10.39</v>
      </c>
      <c r="AE411" t="s">
        <v>114</v>
      </c>
    </row>
    <row r="412" spans="1:60" outlineLevel="1" x14ac:dyDescent="0.2">
      <c r="A412" s="140">
        <v>40</v>
      </c>
      <c r="B412" s="140" t="s">
        <v>411</v>
      </c>
      <c r="C412" s="178" t="s">
        <v>412</v>
      </c>
      <c r="D412" s="146" t="s">
        <v>124</v>
      </c>
      <c r="E412" s="153">
        <v>5.984</v>
      </c>
      <c r="F412" s="156">
        <f>H412+J412</f>
        <v>0</v>
      </c>
      <c r="G412" s="157">
        <f>ROUND(E412*F412,2)</f>
        <v>0</v>
      </c>
      <c r="H412" s="157"/>
      <c r="I412" s="157">
        <f>ROUND(E412*H412,2)</f>
        <v>0</v>
      </c>
      <c r="J412" s="157"/>
      <c r="K412" s="157">
        <f>ROUND(E412*J412,2)</f>
        <v>0</v>
      </c>
      <c r="L412" s="157">
        <v>21</v>
      </c>
      <c r="M412" s="157">
        <f>G412*(1+L412/100)</f>
        <v>0</v>
      </c>
      <c r="N412" s="147">
        <v>1.3699999999999999E-3</v>
      </c>
      <c r="O412" s="147">
        <f>ROUND(E412*N412,5)</f>
        <v>8.2000000000000007E-3</v>
      </c>
      <c r="P412" s="147">
        <v>0</v>
      </c>
      <c r="Q412" s="147">
        <f>ROUND(E412*P412,5)</f>
        <v>0</v>
      </c>
      <c r="R412" s="147"/>
      <c r="S412" s="147"/>
      <c r="T412" s="148">
        <v>0.4</v>
      </c>
      <c r="U412" s="147">
        <f>ROUND(E412*T412,2)</f>
        <v>2.39</v>
      </c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 t="s">
        <v>118</v>
      </c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  <c r="AV412" s="139"/>
      <c r="AW412" s="139"/>
      <c r="AX412" s="139"/>
      <c r="AY412" s="139"/>
      <c r="AZ412" s="139"/>
      <c r="BA412" s="139"/>
      <c r="BB412" s="139"/>
      <c r="BC412" s="139"/>
      <c r="BD412" s="139"/>
      <c r="BE412" s="139"/>
      <c r="BF412" s="139"/>
      <c r="BG412" s="139"/>
      <c r="BH412" s="139"/>
    </row>
    <row r="413" spans="1:60" outlineLevel="1" x14ac:dyDescent="0.2">
      <c r="A413" s="140"/>
      <c r="B413" s="140"/>
      <c r="C413" s="179" t="s">
        <v>173</v>
      </c>
      <c r="D413" s="149"/>
      <c r="E413" s="154"/>
      <c r="F413" s="157"/>
      <c r="G413" s="157"/>
      <c r="H413" s="157"/>
      <c r="I413" s="157"/>
      <c r="J413" s="157"/>
      <c r="K413" s="157"/>
      <c r="L413" s="157"/>
      <c r="M413" s="157"/>
      <c r="N413" s="147"/>
      <c r="O413" s="147"/>
      <c r="P413" s="147"/>
      <c r="Q413" s="147"/>
      <c r="R413" s="147"/>
      <c r="S413" s="147"/>
      <c r="T413" s="148"/>
      <c r="U413" s="147"/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 t="s">
        <v>120</v>
      </c>
      <c r="AF413" s="139">
        <v>0</v>
      </c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  <c r="AT413" s="139"/>
      <c r="AU413" s="139"/>
      <c r="AV413" s="139"/>
      <c r="AW413" s="139"/>
      <c r="AX413" s="139"/>
      <c r="AY413" s="139"/>
      <c r="AZ413" s="139"/>
      <c r="BA413" s="139"/>
      <c r="BB413" s="139"/>
      <c r="BC413" s="139"/>
      <c r="BD413" s="139"/>
      <c r="BE413" s="139"/>
      <c r="BF413" s="139"/>
      <c r="BG413" s="139"/>
      <c r="BH413" s="139"/>
    </row>
    <row r="414" spans="1:60" outlineLevel="1" x14ac:dyDescent="0.2">
      <c r="A414" s="140"/>
      <c r="B414" s="140"/>
      <c r="C414" s="179" t="s">
        <v>413</v>
      </c>
      <c r="D414" s="149"/>
      <c r="E414" s="154">
        <v>5.4340000000000002</v>
      </c>
      <c r="F414" s="157"/>
      <c r="G414" s="157"/>
      <c r="H414" s="157"/>
      <c r="I414" s="157"/>
      <c r="J414" s="157"/>
      <c r="K414" s="157"/>
      <c r="L414" s="157"/>
      <c r="M414" s="157"/>
      <c r="N414" s="147"/>
      <c r="O414" s="147"/>
      <c r="P414" s="147"/>
      <c r="Q414" s="147"/>
      <c r="R414" s="147"/>
      <c r="S414" s="147"/>
      <c r="T414" s="148"/>
      <c r="U414" s="147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 t="s">
        <v>120</v>
      </c>
      <c r="AF414" s="139">
        <v>0</v>
      </c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  <c r="AV414" s="139"/>
      <c r="AW414" s="139"/>
      <c r="AX414" s="139"/>
      <c r="AY414" s="139"/>
      <c r="AZ414" s="139"/>
      <c r="BA414" s="139"/>
      <c r="BB414" s="139"/>
      <c r="BC414" s="139"/>
      <c r="BD414" s="139"/>
      <c r="BE414" s="139"/>
      <c r="BF414" s="139"/>
      <c r="BG414" s="139"/>
      <c r="BH414" s="139"/>
    </row>
    <row r="415" spans="1:60" outlineLevel="1" x14ac:dyDescent="0.2">
      <c r="A415" s="140"/>
      <c r="B415" s="140"/>
      <c r="C415" s="179" t="s">
        <v>414</v>
      </c>
      <c r="D415" s="149"/>
      <c r="E415" s="154">
        <v>0.14000000000000001</v>
      </c>
      <c r="F415" s="157"/>
      <c r="G415" s="157"/>
      <c r="H415" s="157"/>
      <c r="I415" s="157"/>
      <c r="J415" s="157"/>
      <c r="K415" s="157"/>
      <c r="L415" s="157"/>
      <c r="M415" s="157"/>
      <c r="N415" s="147"/>
      <c r="O415" s="147"/>
      <c r="P415" s="147"/>
      <c r="Q415" s="147"/>
      <c r="R415" s="147"/>
      <c r="S415" s="147"/>
      <c r="T415" s="148"/>
      <c r="U415" s="147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 t="s">
        <v>120</v>
      </c>
      <c r="AF415" s="139">
        <v>0</v>
      </c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  <c r="AV415" s="139"/>
      <c r="AW415" s="139"/>
      <c r="AX415" s="139"/>
      <c r="AY415" s="139"/>
      <c r="AZ415" s="139"/>
      <c r="BA415" s="139"/>
      <c r="BB415" s="139"/>
      <c r="BC415" s="139"/>
      <c r="BD415" s="139"/>
      <c r="BE415" s="139"/>
      <c r="BF415" s="139"/>
      <c r="BG415" s="139"/>
      <c r="BH415" s="139"/>
    </row>
    <row r="416" spans="1:60" outlineLevel="1" x14ac:dyDescent="0.2">
      <c r="A416" s="140"/>
      <c r="B416" s="140"/>
      <c r="C416" s="179" t="s">
        <v>415</v>
      </c>
      <c r="D416" s="149"/>
      <c r="E416" s="154">
        <v>0.14000000000000001</v>
      </c>
      <c r="F416" s="157"/>
      <c r="G416" s="157"/>
      <c r="H416" s="157"/>
      <c r="I416" s="157"/>
      <c r="J416" s="157"/>
      <c r="K416" s="157"/>
      <c r="L416" s="157"/>
      <c r="M416" s="157"/>
      <c r="N416" s="147"/>
      <c r="O416" s="147"/>
      <c r="P416" s="147"/>
      <c r="Q416" s="147"/>
      <c r="R416" s="147"/>
      <c r="S416" s="147"/>
      <c r="T416" s="148"/>
      <c r="U416" s="147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 t="s">
        <v>120</v>
      </c>
      <c r="AF416" s="139">
        <v>0</v>
      </c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  <c r="AV416" s="139"/>
      <c r="AW416" s="139"/>
      <c r="AX416" s="139"/>
      <c r="AY416" s="139"/>
      <c r="AZ416" s="139"/>
      <c r="BA416" s="139"/>
      <c r="BB416" s="139"/>
      <c r="BC416" s="139"/>
      <c r="BD416" s="139"/>
      <c r="BE416" s="139"/>
      <c r="BF416" s="139"/>
      <c r="BG416" s="139"/>
      <c r="BH416" s="139"/>
    </row>
    <row r="417" spans="1:60" outlineLevel="1" x14ac:dyDescent="0.2">
      <c r="A417" s="140"/>
      <c r="B417" s="140"/>
      <c r="C417" s="179" t="s">
        <v>416</v>
      </c>
      <c r="D417" s="149"/>
      <c r="E417" s="154">
        <v>0.13</v>
      </c>
      <c r="F417" s="157"/>
      <c r="G417" s="157"/>
      <c r="H417" s="157"/>
      <c r="I417" s="157"/>
      <c r="J417" s="157"/>
      <c r="K417" s="157"/>
      <c r="L417" s="157"/>
      <c r="M417" s="157"/>
      <c r="N417" s="147"/>
      <c r="O417" s="147"/>
      <c r="P417" s="147"/>
      <c r="Q417" s="147"/>
      <c r="R417" s="147"/>
      <c r="S417" s="147"/>
      <c r="T417" s="148"/>
      <c r="U417" s="147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 t="s">
        <v>120</v>
      </c>
      <c r="AF417" s="139">
        <v>0</v>
      </c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  <c r="AT417" s="139"/>
      <c r="AU417" s="139"/>
      <c r="AV417" s="139"/>
      <c r="AW417" s="139"/>
      <c r="AX417" s="139"/>
      <c r="AY417" s="139"/>
      <c r="AZ417" s="139"/>
      <c r="BA417" s="139"/>
      <c r="BB417" s="139"/>
      <c r="BC417" s="139"/>
      <c r="BD417" s="139"/>
      <c r="BE417" s="139"/>
      <c r="BF417" s="139"/>
      <c r="BG417" s="139"/>
      <c r="BH417" s="139"/>
    </row>
    <row r="418" spans="1:60" outlineLevel="1" x14ac:dyDescent="0.2">
      <c r="A418" s="140"/>
      <c r="B418" s="140"/>
      <c r="C418" s="179" t="s">
        <v>417</v>
      </c>
      <c r="D418" s="149"/>
      <c r="E418" s="154">
        <v>0.14000000000000001</v>
      </c>
      <c r="F418" s="157"/>
      <c r="G418" s="157"/>
      <c r="H418" s="157"/>
      <c r="I418" s="157"/>
      <c r="J418" s="157"/>
      <c r="K418" s="157"/>
      <c r="L418" s="157"/>
      <c r="M418" s="157"/>
      <c r="N418" s="147"/>
      <c r="O418" s="147"/>
      <c r="P418" s="147"/>
      <c r="Q418" s="147"/>
      <c r="R418" s="147"/>
      <c r="S418" s="147"/>
      <c r="T418" s="148"/>
      <c r="U418" s="147"/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 t="s">
        <v>120</v>
      </c>
      <c r="AF418" s="139">
        <v>0</v>
      </c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  <c r="AV418" s="139"/>
      <c r="AW418" s="139"/>
      <c r="AX418" s="139"/>
      <c r="AY418" s="139"/>
      <c r="AZ418" s="139"/>
      <c r="BA418" s="139"/>
      <c r="BB418" s="139"/>
      <c r="BC418" s="139"/>
      <c r="BD418" s="139"/>
      <c r="BE418" s="139"/>
      <c r="BF418" s="139"/>
      <c r="BG418" s="139"/>
      <c r="BH418" s="139"/>
    </row>
    <row r="419" spans="1:60" outlineLevel="1" x14ac:dyDescent="0.2">
      <c r="A419" s="140">
        <v>41</v>
      </c>
      <c r="B419" s="140" t="s">
        <v>418</v>
      </c>
      <c r="C419" s="178" t="s">
        <v>419</v>
      </c>
      <c r="D419" s="146" t="s">
        <v>124</v>
      </c>
      <c r="E419" s="153">
        <v>5.984</v>
      </c>
      <c r="F419" s="156">
        <f>H419+J419</f>
        <v>0</v>
      </c>
      <c r="G419" s="157">
        <f>ROUND(E419*F419,2)</f>
        <v>0</v>
      </c>
      <c r="H419" s="157"/>
      <c r="I419" s="157">
        <f>ROUND(E419*H419,2)</f>
        <v>0</v>
      </c>
      <c r="J419" s="157"/>
      <c r="K419" s="157">
        <f>ROUND(E419*J419,2)</f>
        <v>0</v>
      </c>
      <c r="L419" s="157">
        <v>21</v>
      </c>
      <c r="M419" s="157">
        <f>G419*(1+L419/100)</f>
        <v>0</v>
      </c>
      <c r="N419" s="147">
        <v>2.5999999999999999E-2</v>
      </c>
      <c r="O419" s="147">
        <f>ROUND(E419*N419,5)</f>
        <v>0.15558</v>
      </c>
      <c r="P419" s="147">
        <v>0</v>
      </c>
      <c r="Q419" s="147">
        <f>ROUND(E419*P419,5)</f>
        <v>0</v>
      </c>
      <c r="R419" s="147"/>
      <c r="S419" s="147"/>
      <c r="T419" s="148">
        <v>0</v>
      </c>
      <c r="U419" s="147">
        <f>ROUND(E419*T419,2)</f>
        <v>0</v>
      </c>
      <c r="V419" s="139"/>
      <c r="W419" s="139"/>
      <c r="X419" s="139"/>
      <c r="Y419" s="139"/>
      <c r="Z419" s="139"/>
      <c r="AA419" s="139"/>
      <c r="AB419" s="139"/>
      <c r="AC419" s="139"/>
      <c r="AD419" s="139"/>
      <c r="AE419" s="139" t="s">
        <v>401</v>
      </c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  <c r="AT419" s="139"/>
      <c r="AU419" s="139"/>
      <c r="AV419" s="139"/>
      <c r="AW419" s="139"/>
      <c r="AX419" s="139"/>
      <c r="AY419" s="139"/>
      <c r="AZ419" s="139"/>
      <c r="BA419" s="139"/>
      <c r="BB419" s="139"/>
      <c r="BC419" s="139"/>
      <c r="BD419" s="139"/>
      <c r="BE419" s="139"/>
      <c r="BF419" s="139"/>
      <c r="BG419" s="139"/>
      <c r="BH419" s="139"/>
    </row>
    <row r="420" spans="1:60" outlineLevel="1" x14ac:dyDescent="0.2">
      <c r="A420" s="140"/>
      <c r="B420" s="140"/>
      <c r="C420" s="179" t="s">
        <v>173</v>
      </c>
      <c r="D420" s="149"/>
      <c r="E420" s="154"/>
      <c r="F420" s="157"/>
      <c r="G420" s="157"/>
      <c r="H420" s="157"/>
      <c r="I420" s="157"/>
      <c r="J420" s="157"/>
      <c r="K420" s="157"/>
      <c r="L420" s="157"/>
      <c r="M420" s="157"/>
      <c r="N420" s="147"/>
      <c r="O420" s="147"/>
      <c r="P420" s="147"/>
      <c r="Q420" s="147"/>
      <c r="R420" s="147"/>
      <c r="S420" s="147"/>
      <c r="T420" s="148"/>
      <c r="U420" s="147"/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 t="s">
        <v>120</v>
      </c>
      <c r="AF420" s="139">
        <v>0</v>
      </c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  <c r="AV420" s="139"/>
      <c r="AW420" s="139"/>
      <c r="AX420" s="139"/>
      <c r="AY420" s="139"/>
      <c r="AZ420" s="139"/>
      <c r="BA420" s="139"/>
      <c r="BB420" s="139"/>
      <c r="BC420" s="139"/>
      <c r="BD420" s="139"/>
      <c r="BE420" s="139"/>
      <c r="BF420" s="139"/>
      <c r="BG420" s="139"/>
      <c r="BH420" s="139"/>
    </row>
    <row r="421" spans="1:60" outlineLevel="1" x14ac:dyDescent="0.2">
      <c r="A421" s="140"/>
      <c r="B421" s="140"/>
      <c r="C421" s="179" t="s">
        <v>413</v>
      </c>
      <c r="D421" s="149"/>
      <c r="E421" s="154">
        <v>5.4340000000000002</v>
      </c>
      <c r="F421" s="157"/>
      <c r="G421" s="157"/>
      <c r="H421" s="157"/>
      <c r="I421" s="157"/>
      <c r="J421" s="157"/>
      <c r="K421" s="157"/>
      <c r="L421" s="157"/>
      <c r="M421" s="157"/>
      <c r="N421" s="147"/>
      <c r="O421" s="147"/>
      <c r="P421" s="147"/>
      <c r="Q421" s="147"/>
      <c r="R421" s="147"/>
      <c r="S421" s="147"/>
      <c r="T421" s="148"/>
      <c r="U421" s="147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 t="s">
        <v>120</v>
      </c>
      <c r="AF421" s="139">
        <v>0</v>
      </c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  <c r="AT421" s="139"/>
      <c r="AU421" s="139"/>
      <c r="AV421" s="139"/>
      <c r="AW421" s="139"/>
      <c r="AX421" s="139"/>
      <c r="AY421" s="139"/>
      <c r="AZ421" s="139"/>
      <c r="BA421" s="139"/>
      <c r="BB421" s="139"/>
      <c r="BC421" s="139"/>
      <c r="BD421" s="139"/>
      <c r="BE421" s="139"/>
      <c r="BF421" s="139"/>
      <c r="BG421" s="139"/>
      <c r="BH421" s="139"/>
    </row>
    <row r="422" spans="1:60" outlineLevel="1" x14ac:dyDescent="0.2">
      <c r="A422" s="140"/>
      <c r="B422" s="140"/>
      <c r="C422" s="179" t="s">
        <v>414</v>
      </c>
      <c r="D422" s="149"/>
      <c r="E422" s="154">
        <v>0.14000000000000001</v>
      </c>
      <c r="F422" s="157"/>
      <c r="G422" s="157"/>
      <c r="H422" s="157"/>
      <c r="I422" s="157"/>
      <c r="J422" s="157"/>
      <c r="K422" s="157"/>
      <c r="L422" s="157"/>
      <c r="M422" s="157"/>
      <c r="N422" s="147"/>
      <c r="O422" s="147"/>
      <c r="P422" s="147"/>
      <c r="Q422" s="147"/>
      <c r="R422" s="147"/>
      <c r="S422" s="147"/>
      <c r="T422" s="148"/>
      <c r="U422" s="147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 t="s">
        <v>120</v>
      </c>
      <c r="AF422" s="139">
        <v>0</v>
      </c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  <c r="AT422" s="139"/>
      <c r="AU422" s="139"/>
      <c r="AV422" s="139"/>
      <c r="AW422" s="139"/>
      <c r="AX422" s="139"/>
      <c r="AY422" s="139"/>
      <c r="AZ422" s="139"/>
      <c r="BA422" s="139"/>
      <c r="BB422" s="139"/>
      <c r="BC422" s="139"/>
      <c r="BD422" s="139"/>
      <c r="BE422" s="139"/>
      <c r="BF422" s="139"/>
      <c r="BG422" s="139"/>
      <c r="BH422" s="139"/>
    </row>
    <row r="423" spans="1:60" outlineLevel="1" x14ac:dyDescent="0.2">
      <c r="A423" s="140"/>
      <c r="B423" s="140"/>
      <c r="C423" s="179" t="s">
        <v>415</v>
      </c>
      <c r="D423" s="149"/>
      <c r="E423" s="154">
        <v>0.14000000000000001</v>
      </c>
      <c r="F423" s="157"/>
      <c r="G423" s="157"/>
      <c r="H423" s="157"/>
      <c r="I423" s="157"/>
      <c r="J423" s="157"/>
      <c r="K423" s="157"/>
      <c r="L423" s="157"/>
      <c r="M423" s="157"/>
      <c r="N423" s="147"/>
      <c r="O423" s="147"/>
      <c r="P423" s="147"/>
      <c r="Q423" s="147"/>
      <c r="R423" s="147"/>
      <c r="S423" s="147"/>
      <c r="T423" s="148"/>
      <c r="U423" s="147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 t="s">
        <v>120</v>
      </c>
      <c r="AF423" s="139">
        <v>0</v>
      </c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  <c r="AV423" s="139"/>
      <c r="AW423" s="139"/>
      <c r="AX423" s="139"/>
      <c r="AY423" s="139"/>
      <c r="AZ423" s="139"/>
      <c r="BA423" s="139"/>
      <c r="BB423" s="139"/>
      <c r="BC423" s="139"/>
      <c r="BD423" s="139"/>
      <c r="BE423" s="139"/>
      <c r="BF423" s="139"/>
      <c r="BG423" s="139"/>
      <c r="BH423" s="139"/>
    </row>
    <row r="424" spans="1:60" outlineLevel="1" x14ac:dyDescent="0.2">
      <c r="A424" s="140"/>
      <c r="B424" s="140"/>
      <c r="C424" s="179" t="s">
        <v>416</v>
      </c>
      <c r="D424" s="149"/>
      <c r="E424" s="154">
        <v>0.13</v>
      </c>
      <c r="F424" s="157"/>
      <c r="G424" s="157"/>
      <c r="H424" s="157"/>
      <c r="I424" s="157"/>
      <c r="J424" s="157"/>
      <c r="K424" s="157"/>
      <c r="L424" s="157"/>
      <c r="M424" s="157"/>
      <c r="N424" s="147"/>
      <c r="O424" s="147"/>
      <c r="P424" s="147"/>
      <c r="Q424" s="147"/>
      <c r="R424" s="147"/>
      <c r="S424" s="147"/>
      <c r="T424" s="148"/>
      <c r="U424" s="147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 t="s">
        <v>120</v>
      </c>
      <c r="AF424" s="139">
        <v>0</v>
      </c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  <c r="AT424" s="139"/>
      <c r="AU424" s="139"/>
      <c r="AV424" s="139"/>
      <c r="AW424" s="139"/>
      <c r="AX424" s="139"/>
      <c r="AY424" s="139"/>
      <c r="AZ424" s="139"/>
      <c r="BA424" s="139"/>
      <c r="BB424" s="139"/>
      <c r="BC424" s="139"/>
      <c r="BD424" s="139"/>
      <c r="BE424" s="139"/>
      <c r="BF424" s="139"/>
      <c r="BG424" s="139"/>
      <c r="BH424" s="139"/>
    </row>
    <row r="425" spans="1:60" outlineLevel="1" x14ac:dyDescent="0.2">
      <c r="A425" s="140"/>
      <c r="B425" s="140"/>
      <c r="C425" s="179" t="s">
        <v>417</v>
      </c>
      <c r="D425" s="149"/>
      <c r="E425" s="154">
        <v>0.14000000000000001</v>
      </c>
      <c r="F425" s="157"/>
      <c r="G425" s="157"/>
      <c r="H425" s="157"/>
      <c r="I425" s="157"/>
      <c r="J425" s="157"/>
      <c r="K425" s="157"/>
      <c r="L425" s="157"/>
      <c r="M425" s="157"/>
      <c r="N425" s="147"/>
      <c r="O425" s="147"/>
      <c r="P425" s="147"/>
      <c r="Q425" s="147"/>
      <c r="R425" s="147"/>
      <c r="S425" s="147"/>
      <c r="T425" s="148"/>
      <c r="U425" s="147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 t="s">
        <v>120</v>
      </c>
      <c r="AF425" s="139">
        <v>0</v>
      </c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  <c r="AV425" s="139"/>
      <c r="AW425" s="139"/>
      <c r="AX425" s="139"/>
      <c r="AY425" s="139"/>
      <c r="AZ425" s="139"/>
      <c r="BA425" s="139"/>
      <c r="BB425" s="139"/>
      <c r="BC425" s="139"/>
      <c r="BD425" s="139"/>
      <c r="BE425" s="139"/>
      <c r="BF425" s="139"/>
      <c r="BG425" s="139"/>
      <c r="BH425" s="139"/>
    </row>
    <row r="426" spans="1:60" outlineLevel="1" x14ac:dyDescent="0.2">
      <c r="A426" s="140">
        <v>42</v>
      </c>
      <c r="B426" s="140" t="s">
        <v>420</v>
      </c>
      <c r="C426" s="178" t="s">
        <v>421</v>
      </c>
      <c r="D426" s="146" t="s">
        <v>124</v>
      </c>
      <c r="E426" s="153">
        <v>11.638999999999999</v>
      </c>
      <c r="F426" s="156">
        <f>H426+J426</f>
        <v>0</v>
      </c>
      <c r="G426" s="157">
        <f>ROUND(E426*F426,2)</f>
        <v>0</v>
      </c>
      <c r="H426" s="157"/>
      <c r="I426" s="157">
        <f>ROUND(E426*H426,2)</f>
        <v>0</v>
      </c>
      <c r="J426" s="157"/>
      <c r="K426" s="157">
        <f>ROUND(E426*J426,2)</f>
        <v>0</v>
      </c>
      <c r="L426" s="157">
        <v>21</v>
      </c>
      <c r="M426" s="157">
        <f>G426*(1+L426/100)</f>
        <v>0</v>
      </c>
      <c r="N426" s="147">
        <v>0</v>
      </c>
      <c r="O426" s="147">
        <f>ROUND(E426*N426,5)</f>
        <v>0</v>
      </c>
      <c r="P426" s="147">
        <v>6.8000000000000005E-2</v>
      </c>
      <c r="Q426" s="147">
        <f>ROUND(E426*P426,5)</f>
        <v>0.79144999999999999</v>
      </c>
      <c r="R426" s="147"/>
      <c r="S426" s="147"/>
      <c r="T426" s="148">
        <v>0.66937999999999998</v>
      </c>
      <c r="U426" s="147">
        <f>ROUND(E426*T426,2)</f>
        <v>7.79</v>
      </c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 t="s">
        <v>133</v>
      </c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  <c r="AX426" s="139"/>
      <c r="AY426" s="139"/>
      <c r="AZ426" s="139"/>
      <c r="BA426" s="139"/>
      <c r="BB426" s="139"/>
      <c r="BC426" s="139"/>
      <c r="BD426" s="139"/>
      <c r="BE426" s="139"/>
      <c r="BF426" s="139"/>
      <c r="BG426" s="139"/>
      <c r="BH426" s="139"/>
    </row>
    <row r="427" spans="1:60" outlineLevel="1" x14ac:dyDescent="0.2">
      <c r="A427" s="140"/>
      <c r="B427" s="140"/>
      <c r="C427" s="179" t="s">
        <v>125</v>
      </c>
      <c r="D427" s="149"/>
      <c r="E427" s="154"/>
      <c r="F427" s="157"/>
      <c r="G427" s="157"/>
      <c r="H427" s="157"/>
      <c r="I427" s="157"/>
      <c r="J427" s="157"/>
      <c r="K427" s="157"/>
      <c r="L427" s="157"/>
      <c r="M427" s="157"/>
      <c r="N427" s="147"/>
      <c r="O427" s="147"/>
      <c r="P427" s="147"/>
      <c r="Q427" s="147"/>
      <c r="R427" s="147"/>
      <c r="S427" s="147"/>
      <c r="T427" s="148"/>
      <c r="U427" s="147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 t="s">
        <v>120</v>
      </c>
      <c r="AF427" s="139">
        <v>0</v>
      </c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  <c r="AT427" s="139"/>
      <c r="AU427" s="139"/>
      <c r="AV427" s="139"/>
      <c r="AW427" s="139"/>
      <c r="AX427" s="139"/>
      <c r="AY427" s="139"/>
      <c r="AZ427" s="139"/>
      <c r="BA427" s="139"/>
      <c r="BB427" s="139"/>
      <c r="BC427" s="139"/>
      <c r="BD427" s="139"/>
      <c r="BE427" s="139"/>
      <c r="BF427" s="139"/>
      <c r="BG427" s="139"/>
      <c r="BH427" s="139"/>
    </row>
    <row r="428" spans="1:60" outlineLevel="1" x14ac:dyDescent="0.2">
      <c r="A428" s="140"/>
      <c r="B428" s="140"/>
      <c r="C428" s="179" t="s">
        <v>422</v>
      </c>
      <c r="D428" s="149"/>
      <c r="E428" s="154">
        <v>0.33600000000000002</v>
      </c>
      <c r="F428" s="157"/>
      <c r="G428" s="157"/>
      <c r="H428" s="157"/>
      <c r="I428" s="157"/>
      <c r="J428" s="157"/>
      <c r="K428" s="157"/>
      <c r="L428" s="157"/>
      <c r="M428" s="157"/>
      <c r="N428" s="147"/>
      <c r="O428" s="147"/>
      <c r="P428" s="147"/>
      <c r="Q428" s="147"/>
      <c r="R428" s="147"/>
      <c r="S428" s="147"/>
      <c r="T428" s="148"/>
      <c r="U428" s="147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 t="s">
        <v>120</v>
      </c>
      <c r="AF428" s="139">
        <v>0</v>
      </c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  <c r="AV428" s="139"/>
      <c r="AW428" s="139"/>
      <c r="AX428" s="139"/>
      <c r="AY428" s="139"/>
      <c r="AZ428" s="139"/>
      <c r="BA428" s="139"/>
      <c r="BB428" s="139"/>
      <c r="BC428" s="139"/>
      <c r="BD428" s="139"/>
      <c r="BE428" s="139"/>
      <c r="BF428" s="139"/>
      <c r="BG428" s="139"/>
      <c r="BH428" s="139"/>
    </row>
    <row r="429" spans="1:60" outlineLevel="1" x14ac:dyDescent="0.2">
      <c r="A429" s="140"/>
      <c r="B429" s="140"/>
      <c r="C429" s="179" t="s">
        <v>423</v>
      </c>
      <c r="D429" s="149"/>
      <c r="E429" s="154">
        <v>0.36</v>
      </c>
      <c r="F429" s="157"/>
      <c r="G429" s="157"/>
      <c r="H429" s="157"/>
      <c r="I429" s="157"/>
      <c r="J429" s="157"/>
      <c r="K429" s="157"/>
      <c r="L429" s="157"/>
      <c r="M429" s="157"/>
      <c r="N429" s="147"/>
      <c r="O429" s="147"/>
      <c r="P429" s="147"/>
      <c r="Q429" s="147"/>
      <c r="R429" s="147"/>
      <c r="S429" s="147"/>
      <c r="T429" s="148"/>
      <c r="U429" s="147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 t="s">
        <v>120</v>
      </c>
      <c r="AF429" s="139">
        <v>0</v>
      </c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  <c r="AV429" s="139"/>
      <c r="AW429" s="139"/>
      <c r="AX429" s="139"/>
      <c r="AY429" s="139"/>
      <c r="AZ429" s="139"/>
      <c r="BA429" s="139"/>
      <c r="BB429" s="139"/>
      <c r="BC429" s="139"/>
      <c r="BD429" s="139"/>
      <c r="BE429" s="139"/>
      <c r="BF429" s="139"/>
      <c r="BG429" s="139"/>
      <c r="BH429" s="139"/>
    </row>
    <row r="430" spans="1:60" outlineLevel="1" x14ac:dyDescent="0.2">
      <c r="A430" s="140"/>
      <c r="B430" s="140"/>
      <c r="C430" s="179" t="s">
        <v>424</v>
      </c>
      <c r="D430" s="149"/>
      <c r="E430" s="154">
        <v>0.23400000000000001</v>
      </c>
      <c r="F430" s="157"/>
      <c r="G430" s="157"/>
      <c r="H430" s="157"/>
      <c r="I430" s="157"/>
      <c r="J430" s="157"/>
      <c r="K430" s="157"/>
      <c r="L430" s="157"/>
      <c r="M430" s="157"/>
      <c r="N430" s="147"/>
      <c r="O430" s="147"/>
      <c r="P430" s="147"/>
      <c r="Q430" s="147"/>
      <c r="R430" s="147"/>
      <c r="S430" s="147"/>
      <c r="T430" s="148"/>
      <c r="U430" s="147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 t="s">
        <v>120</v>
      </c>
      <c r="AF430" s="139">
        <v>0</v>
      </c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  <c r="AV430" s="139"/>
      <c r="AW430" s="139"/>
      <c r="AX430" s="139"/>
      <c r="AY430" s="139"/>
      <c r="AZ430" s="139"/>
      <c r="BA430" s="139"/>
      <c r="BB430" s="139"/>
      <c r="BC430" s="139"/>
      <c r="BD430" s="139"/>
      <c r="BE430" s="139"/>
      <c r="BF430" s="139"/>
      <c r="BG430" s="139"/>
      <c r="BH430" s="139"/>
    </row>
    <row r="431" spans="1:60" outlineLevel="1" x14ac:dyDescent="0.2">
      <c r="A431" s="140"/>
      <c r="B431" s="140"/>
      <c r="C431" s="179" t="s">
        <v>425</v>
      </c>
      <c r="D431" s="149"/>
      <c r="E431" s="154">
        <v>0.24299999999999999</v>
      </c>
      <c r="F431" s="157"/>
      <c r="G431" s="157"/>
      <c r="H431" s="157"/>
      <c r="I431" s="157"/>
      <c r="J431" s="157"/>
      <c r="K431" s="157"/>
      <c r="L431" s="157"/>
      <c r="M431" s="157"/>
      <c r="N431" s="147"/>
      <c r="O431" s="147"/>
      <c r="P431" s="147"/>
      <c r="Q431" s="147"/>
      <c r="R431" s="147"/>
      <c r="S431" s="147"/>
      <c r="T431" s="148"/>
      <c r="U431" s="147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 t="s">
        <v>120</v>
      </c>
      <c r="AF431" s="139">
        <v>0</v>
      </c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  <c r="AT431" s="139"/>
      <c r="AU431" s="139"/>
      <c r="AV431" s="139"/>
      <c r="AW431" s="139"/>
      <c r="AX431" s="139"/>
      <c r="AY431" s="139"/>
      <c r="AZ431" s="139"/>
      <c r="BA431" s="139"/>
      <c r="BB431" s="139"/>
      <c r="BC431" s="139"/>
      <c r="BD431" s="139"/>
      <c r="BE431" s="139"/>
      <c r="BF431" s="139"/>
      <c r="BG431" s="139"/>
      <c r="BH431" s="139"/>
    </row>
    <row r="432" spans="1:60" outlineLevel="1" x14ac:dyDescent="0.2">
      <c r="A432" s="140"/>
      <c r="B432" s="140"/>
      <c r="C432" s="179" t="s">
        <v>426</v>
      </c>
      <c r="D432" s="149"/>
      <c r="E432" s="154">
        <v>0.36</v>
      </c>
      <c r="F432" s="157"/>
      <c r="G432" s="157"/>
      <c r="H432" s="157"/>
      <c r="I432" s="157"/>
      <c r="J432" s="157"/>
      <c r="K432" s="157"/>
      <c r="L432" s="157"/>
      <c r="M432" s="157"/>
      <c r="N432" s="147"/>
      <c r="O432" s="147"/>
      <c r="P432" s="147"/>
      <c r="Q432" s="147"/>
      <c r="R432" s="147"/>
      <c r="S432" s="147"/>
      <c r="T432" s="148"/>
      <c r="U432" s="147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 t="s">
        <v>120</v>
      </c>
      <c r="AF432" s="139">
        <v>0</v>
      </c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  <c r="AT432" s="139"/>
      <c r="AU432" s="139"/>
      <c r="AV432" s="139"/>
      <c r="AW432" s="139"/>
      <c r="AX432" s="139"/>
      <c r="AY432" s="139"/>
      <c r="AZ432" s="139"/>
      <c r="BA432" s="139"/>
      <c r="BB432" s="139"/>
      <c r="BC432" s="139"/>
      <c r="BD432" s="139"/>
      <c r="BE432" s="139"/>
      <c r="BF432" s="139"/>
      <c r="BG432" s="139"/>
      <c r="BH432" s="139"/>
    </row>
    <row r="433" spans="1:60" outlineLevel="1" x14ac:dyDescent="0.2">
      <c r="A433" s="140"/>
      <c r="B433" s="140"/>
      <c r="C433" s="179" t="s">
        <v>427</v>
      </c>
      <c r="D433" s="149"/>
      <c r="E433" s="154">
        <v>0.36</v>
      </c>
      <c r="F433" s="157"/>
      <c r="G433" s="157"/>
      <c r="H433" s="157"/>
      <c r="I433" s="157"/>
      <c r="J433" s="157"/>
      <c r="K433" s="157"/>
      <c r="L433" s="157"/>
      <c r="M433" s="157"/>
      <c r="N433" s="147"/>
      <c r="O433" s="147"/>
      <c r="P433" s="147"/>
      <c r="Q433" s="147"/>
      <c r="R433" s="147"/>
      <c r="S433" s="147"/>
      <c r="T433" s="148"/>
      <c r="U433" s="147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 t="s">
        <v>120</v>
      </c>
      <c r="AF433" s="139">
        <v>0</v>
      </c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9"/>
      <c r="AT433" s="139"/>
      <c r="AU433" s="139"/>
      <c r="AV433" s="139"/>
      <c r="AW433" s="139"/>
      <c r="AX433" s="139"/>
      <c r="AY433" s="139"/>
      <c r="AZ433" s="139"/>
      <c r="BA433" s="139"/>
      <c r="BB433" s="139"/>
      <c r="BC433" s="139"/>
      <c r="BD433" s="139"/>
      <c r="BE433" s="139"/>
      <c r="BF433" s="139"/>
      <c r="BG433" s="139"/>
      <c r="BH433" s="139"/>
    </row>
    <row r="434" spans="1:60" outlineLevel="1" x14ac:dyDescent="0.2">
      <c r="A434" s="140"/>
      <c r="B434" s="140"/>
      <c r="C434" s="179" t="s">
        <v>428</v>
      </c>
      <c r="D434" s="149"/>
      <c r="E434" s="154">
        <v>0.26100000000000001</v>
      </c>
      <c r="F434" s="157"/>
      <c r="G434" s="157"/>
      <c r="H434" s="157"/>
      <c r="I434" s="157"/>
      <c r="J434" s="157"/>
      <c r="K434" s="157"/>
      <c r="L434" s="157"/>
      <c r="M434" s="157"/>
      <c r="N434" s="147"/>
      <c r="O434" s="147"/>
      <c r="P434" s="147"/>
      <c r="Q434" s="147"/>
      <c r="R434" s="147"/>
      <c r="S434" s="147"/>
      <c r="T434" s="148"/>
      <c r="U434" s="147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 t="s">
        <v>120</v>
      </c>
      <c r="AF434" s="139">
        <v>0</v>
      </c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  <c r="AT434" s="139"/>
      <c r="AU434" s="139"/>
      <c r="AV434" s="139"/>
      <c r="AW434" s="139"/>
      <c r="AX434" s="139"/>
      <c r="AY434" s="139"/>
      <c r="AZ434" s="139"/>
      <c r="BA434" s="139"/>
      <c r="BB434" s="139"/>
      <c r="BC434" s="139"/>
      <c r="BD434" s="139"/>
      <c r="BE434" s="139"/>
      <c r="BF434" s="139"/>
      <c r="BG434" s="139"/>
      <c r="BH434" s="139"/>
    </row>
    <row r="435" spans="1:60" outlineLevel="1" x14ac:dyDescent="0.2">
      <c r="A435" s="140"/>
      <c r="B435" s="140"/>
      <c r="C435" s="179" t="s">
        <v>429</v>
      </c>
      <c r="D435" s="149"/>
      <c r="E435" s="154">
        <v>0.23400000000000001</v>
      </c>
      <c r="F435" s="157"/>
      <c r="G435" s="157"/>
      <c r="H435" s="157"/>
      <c r="I435" s="157"/>
      <c r="J435" s="157"/>
      <c r="K435" s="157"/>
      <c r="L435" s="157"/>
      <c r="M435" s="157"/>
      <c r="N435" s="147"/>
      <c r="O435" s="147"/>
      <c r="P435" s="147"/>
      <c r="Q435" s="147"/>
      <c r="R435" s="147"/>
      <c r="S435" s="147"/>
      <c r="T435" s="148"/>
      <c r="U435" s="147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 t="s">
        <v>120</v>
      </c>
      <c r="AF435" s="139">
        <v>0</v>
      </c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  <c r="AT435" s="139"/>
      <c r="AU435" s="139"/>
      <c r="AV435" s="139"/>
      <c r="AW435" s="139"/>
      <c r="AX435" s="139"/>
      <c r="AY435" s="139"/>
      <c r="AZ435" s="139"/>
      <c r="BA435" s="139"/>
      <c r="BB435" s="139"/>
      <c r="BC435" s="139"/>
      <c r="BD435" s="139"/>
      <c r="BE435" s="139"/>
      <c r="BF435" s="139"/>
      <c r="BG435" s="139"/>
      <c r="BH435" s="139"/>
    </row>
    <row r="436" spans="1:60" outlineLevel="1" x14ac:dyDescent="0.2">
      <c r="A436" s="140"/>
      <c r="B436" s="140"/>
      <c r="C436" s="179" t="s">
        <v>430</v>
      </c>
      <c r="D436" s="149"/>
      <c r="E436" s="154">
        <v>0.36</v>
      </c>
      <c r="F436" s="157"/>
      <c r="G436" s="157"/>
      <c r="H436" s="157"/>
      <c r="I436" s="157"/>
      <c r="J436" s="157"/>
      <c r="K436" s="157"/>
      <c r="L436" s="157"/>
      <c r="M436" s="157"/>
      <c r="N436" s="147"/>
      <c r="O436" s="147"/>
      <c r="P436" s="147"/>
      <c r="Q436" s="147"/>
      <c r="R436" s="147"/>
      <c r="S436" s="147"/>
      <c r="T436" s="148"/>
      <c r="U436" s="147"/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 t="s">
        <v>120</v>
      </c>
      <c r="AF436" s="139">
        <v>0</v>
      </c>
      <c r="AG436" s="139"/>
      <c r="AH436" s="139"/>
      <c r="AI436" s="139"/>
      <c r="AJ436" s="139"/>
      <c r="AK436" s="139"/>
      <c r="AL436" s="139"/>
      <c r="AM436" s="139"/>
      <c r="AN436" s="139"/>
      <c r="AO436" s="139"/>
      <c r="AP436" s="139"/>
      <c r="AQ436" s="139"/>
      <c r="AR436" s="139"/>
      <c r="AS436" s="139"/>
      <c r="AT436" s="139"/>
      <c r="AU436" s="139"/>
      <c r="AV436" s="139"/>
      <c r="AW436" s="139"/>
      <c r="AX436" s="139"/>
      <c r="AY436" s="139"/>
      <c r="AZ436" s="139"/>
      <c r="BA436" s="139"/>
      <c r="BB436" s="139"/>
      <c r="BC436" s="139"/>
      <c r="BD436" s="139"/>
      <c r="BE436" s="139"/>
      <c r="BF436" s="139"/>
      <c r="BG436" s="139"/>
      <c r="BH436" s="139"/>
    </row>
    <row r="437" spans="1:60" outlineLevel="1" x14ac:dyDescent="0.2">
      <c r="A437" s="140"/>
      <c r="B437" s="140"/>
      <c r="C437" s="179" t="s">
        <v>431</v>
      </c>
      <c r="D437" s="149"/>
      <c r="E437" s="154">
        <v>0.36</v>
      </c>
      <c r="F437" s="157"/>
      <c r="G437" s="157"/>
      <c r="H437" s="157"/>
      <c r="I437" s="157"/>
      <c r="J437" s="157"/>
      <c r="K437" s="157"/>
      <c r="L437" s="157"/>
      <c r="M437" s="157"/>
      <c r="N437" s="147"/>
      <c r="O437" s="147"/>
      <c r="P437" s="147"/>
      <c r="Q437" s="147"/>
      <c r="R437" s="147"/>
      <c r="S437" s="147"/>
      <c r="T437" s="148"/>
      <c r="U437" s="147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 t="s">
        <v>120</v>
      </c>
      <c r="AF437" s="139">
        <v>0</v>
      </c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  <c r="AT437" s="139"/>
      <c r="AU437" s="139"/>
      <c r="AV437" s="139"/>
      <c r="AW437" s="139"/>
      <c r="AX437" s="139"/>
      <c r="AY437" s="139"/>
      <c r="AZ437" s="139"/>
      <c r="BA437" s="139"/>
      <c r="BB437" s="139"/>
      <c r="BC437" s="139"/>
      <c r="BD437" s="139"/>
      <c r="BE437" s="139"/>
      <c r="BF437" s="139"/>
      <c r="BG437" s="139"/>
      <c r="BH437" s="139"/>
    </row>
    <row r="438" spans="1:60" outlineLevel="1" x14ac:dyDescent="0.2">
      <c r="A438" s="140"/>
      <c r="B438" s="140"/>
      <c r="C438" s="179" t="s">
        <v>432</v>
      </c>
      <c r="D438" s="149"/>
      <c r="E438" s="154">
        <v>0.09</v>
      </c>
      <c r="F438" s="157"/>
      <c r="G438" s="157"/>
      <c r="H438" s="157"/>
      <c r="I438" s="157"/>
      <c r="J438" s="157"/>
      <c r="K438" s="157"/>
      <c r="L438" s="157"/>
      <c r="M438" s="157"/>
      <c r="N438" s="147"/>
      <c r="O438" s="147"/>
      <c r="P438" s="147"/>
      <c r="Q438" s="147"/>
      <c r="R438" s="147"/>
      <c r="S438" s="147"/>
      <c r="T438" s="148"/>
      <c r="U438" s="147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 t="s">
        <v>120</v>
      </c>
      <c r="AF438" s="139">
        <v>0</v>
      </c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  <c r="AT438" s="139"/>
      <c r="AU438" s="139"/>
      <c r="AV438" s="139"/>
      <c r="AW438" s="139"/>
      <c r="AX438" s="139"/>
      <c r="AY438" s="139"/>
      <c r="AZ438" s="139"/>
      <c r="BA438" s="139"/>
      <c r="BB438" s="139"/>
      <c r="BC438" s="139"/>
      <c r="BD438" s="139"/>
      <c r="BE438" s="139"/>
      <c r="BF438" s="139"/>
      <c r="BG438" s="139"/>
      <c r="BH438" s="139"/>
    </row>
    <row r="439" spans="1:60" outlineLevel="1" x14ac:dyDescent="0.2">
      <c r="A439" s="140"/>
      <c r="B439" s="140"/>
      <c r="C439" s="179" t="s">
        <v>433</v>
      </c>
      <c r="D439" s="149"/>
      <c r="E439" s="154">
        <v>0.09</v>
      </c>
      <c r="F439" s="157"/>
      <c r="G439" s="157"/>
      <c r="H439" s="157"/>
      <c r="I439" s="157"/>
      <c r="J439" s="157"/>
      <c r="K439" s="157"/>
      <c r="L439" s="157"/>
      <c r="M439" s="157"/>
      <c r="N439" s="147"/>
      <c r="O439" s="147"/>
      <c r="P439" s="147"/>
      <c r="Q439" s="147"/>
      <c r="R439" s="147"/>
      <c r="S439" s="147"/>
      <c r="T439" s="148"/>
      <c r="U439" s="147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 t="s">
        <v>120</v>
      </c>
      <c r="AF439" s="139">
        <v>0</v>
      </c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9"/>
      <c r="AT439" s="139"/>
      <c r="AU439" s="139"/>
      <c r="AV439" s="139"/>
      <c r="AW439" s="139"/>
      <c r="AX439" s="139"/>
      <c r="AY439" s="139"/>
      <c r="AZ439" s="139"/>
      <c r="BA439" s="139"/>
      <c r="BB439" s="139"/>
      <c r="BC439" s="139"/>
      <c r="BD439" s="139"/>
      <c r="BE439" s="139"/>
      <c r="BF439" s="139"/>
      <c r="BG439" s="139"/>
      <c r="BH439" s="139"/>
    </row>
    <row r="440" spans="1:60" outlineLevel="1" x14ac:dyDescent="0.2">
      <c r="A440" s="140"/>
      <c r="B440" s="140"/>
      <c r="C440" s="179" t="s">
        <v>173</v>
      </c>
      <c r="D440" s="149"/>
      <c r="E440" s="154"/>
      <c r="F440" s="157"/>
      <c r="G440" s="157"/>
      <c r="H440" s="157"/>
      <c r="I440" s="157"/>
      <c r="J440" s="157"/>
      <c r="K440" s="157"/>
      <c r="L440" s="157"/>
      <c r="M440" s="157"/>
      <c r="N440" s="147"/>
      <c r="O440" s="147"/>
      <c r="P440" s="147"/>
      <c r="Q440" s="147"/>
      <c r="R440" s="147"/>
      <c r="S440" s="147"/>
      <c r="T440" s="148"/>
      <c r="U440" s="147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 t="s">
        <v>120</v>
      </c>
      <c r="AF440" s="139">
        <v>0</v>
      </c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  <c r="AT440" s="139"/>
      <c r="AU440" s="139"/>
      <c r="AV440" s="139"/>
      <c r="AW440" s="139"/>
      <c r="AX440" s="139"/>
      <c r="AY440" s="139"/>
      <c r="AZ440" s="139"/>
      <c r="BA440" s="139"/>
      <c r="BB440" s="139"/>
      <c r="BC440" s="139"/>
      <c r="BD440" s="139"/>
      <c r="BE440" s="139"/>
      <c r="BF440" s="139"/>
      <c r="BG440" s="139"/>
      <c r="BH440" s="139"/>
    </row>
    <row r="441" spans="1:60" outlineLevel="1" x14ac:dyDescent="0.2">
      <c r="A441" s="140"/>
      <c r="B441" s="140"/>
      <c r="C441" s="179" t="s">
        <v>413</v>
      </c>
      <c r="D441" s="149"/>
      <c r="E441" s="154">
        <v>5.4340000000000002</v>
      </c>
      <c r="F441" s="157"/>
      <c r="G441" s="157"/>
      <c r="H441" s="157"/>
      <c r="I441" s="157"/>
      <c r="J441" s="157"/>
      <c r="K441" s="157"/>
      <c r="L441" s="157"/>
      <c r="M441" s="157"/>
      <c r="N441" s="147"/>
      <c r="O441" s="147"/>
      <c r="P441" s="147"/>
      <c r="Q441" s="147"/>
      <c r="R441" s="147"/>
      <c r="S441" s="147"/>
      <c r="T441" s="148"/>
      <c r="U441" s="147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 t="s">
        <v>120</v>
      </c>
      <c r="AF441" s="139">
        <v>0</v>
      </c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9"/>
      <c r="AT441" s="139"/>
      <c r="AU441" s="139"/>
      <c r="AV441" s="139"/>
      <c r="AW441" s="139"/>
      <c r="AX441" s="139"/>
      <c r="AY441" s="139"/>
      <c r="AZ441" s="139"/>
      <c r="BA441" s="139"/>
      <c r="BB441" s="139"/>
      <c r="BC441" s="139"/>
      <c r="BD441" s="139"/>
      <c r="BE441" s="139"/>
      <c r="BF441" s="139"/>
      <c r="BG441" s="139"/>
      <c r="BH441" s="139"/>
    </row>
    <row r="442" spans="1:60" outlineLevel="1" x14ac:dyDescent="0.2">
      <c r="A442" s="140"/>
      <c r="B442" s="140"/>
      <c r="C442" s="179" t="s">
        <v>414</v>
      </c>
      <c r="D442" s="149"/>
      <c r="E442" s="154">
        <v>0.14000000000000001</v>
      </c>
      <c r="F442" s="157"/>
      <c r="G442" s="157"/>
      <c r="H442" s="157"/>
      <c r="I442" s="157"/>
      <c r="J442" s="157"/>
      <c r="K442" s="157"/>
      <c r="L442" s="157"/>
      <c r="M442" s="157"/>
      <c r="N442" s="147"/>
      <c r="O442" s="147"/>
      <c r="P442" s="147"/>
      <c r="Q442" s="147"/>
      <c r="R442" s="147"/>
      <c r="S442" s="147"/>
      <c r="T442" s="148"/>
      <c r="U442" s="147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 t="s">
        <v>120</v>
      </c>
      <c r="AF442" s="139">
        <v>0</v>
      </c>
      <c r="AG442" s="139"/>
      <c r="AH442" s="139"/>
      <c r="AI442" s="139"/>
      <c r="AJ442" s="139"/>
      <c r="AK442" s="139"/>
      <c r="AL442" s="139"/>
      <c r="AM442" s="139"/>
      <c r="AN442" s="139"/>
      <c r="AO442" s="139"/>
      <c r="AP442" s="139"/>
      <c r="AQ442" s="139"/>
      <c r="AR442" s="139"/>
      <c r="AS442" s="139"/>
      <c r="AT442" s="139"/>
      <c r="AU442" s="139"/>
      <c r="AV442" s="139"/>
      <c r="AW442" s="139"/>
      <c r="AX442" s="139"/>
      <c r="AY442" s="139"/>
      <c r="AZ442" s="139"/>
      <c r="BA442" s="139"/>
      <c r="BB442" s="139"/>
      <c r="BC442" s="139"/>
      <c r="BD442" s="139"/>
      <c r="BE442" s="139"/>
      <c r="BF442" s="139"/>
      <c r="BG442" s="139"/>
      <c r="BH442" s="139"/>
    </row>
    <row r="443" spans="1:60" outlineLevel="1" x14ac:dyDescent="0.2">
      <c r="A443" s="140"/>
      <c r="B443" s="140"/>
      <c r="C443" s="179" t="s">
        <v>415</v>
      </c>
      <c r="D443" s="149"/>
      <c r="E443" s="154">
        <v>0.14000000000000001</v>
      </c>
      <c r="F443" s="157"/>
      <c r="G443" s="157"/>
      <c r="H443" s="157"/>
      <c r="I443" s="157"/>
      <c r="J443" s="157"/>
      <c r="K443" s="157"/>
      <c r="L443" s="157"/>
      <c r="M443" s="157"/>
      <c r="N443" s="147"/>
      <c r="O443" s="147"/>
      <c r="P443" s="147"/>
      <c r="Q443" s="147"/>
      <c r="R443" s="147"/>
      <c r="S443" s="147"/>
      <c r="T443" s="148"/>
      <c r="U443" s="147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 t="s">
        <v>120</v>
      </c>
      <c r="AF443" s="139">
        <v>0</v>
      </c>
      <c r="AG443" s="139"/>
      <c r="AH443" s="139"/>
      <c r="AI443" s="139"/>
      <c r="AJ443" s="139"/>
      <c r="AK443" s="139"/>
      <c r="AL443" s="139"/>
      <c r="AM443" s="139"/>
      <c r="AN443" s="139"/>
      <c r="AO443" s="139"/>
      <c r="AP443" s="139"/>
      <c r="AQ443" s="139"/>
      <c r="AR443" s="139"/>
      <c r="AS443" s="139"/>
      <c r="AT443" s="139"/>
      <c r="AU443" s="139"/>
      <c r="AV443" s="139"/>
      <c r="AW443" s="139"/>
      <c r="AX443" s="139"/>
      <c r="AY443" s="139"/>
      <c r="AZ443" s="139"/>
      <c r="BA443" s="139"/>
      <c r="BB443" s="139"/>
      <c r="BC443" s="139"/>
      <c r="BD443" s="139"/>
      <c r="BE443" s="139"/>
      <c r="BF443" s="139"/>
      <c r="BG443" s="139"/>
      <c r="BH443" s="139"/>
    </row>
    <row r="444" spans="1:60" outlineLevel="1" x14ac:dyDescent="0.2">
      <c r="A444" s="140"/>
      <c r="B444" s="140"/>
      <c r="C444" s="179" t="s">
        <v>416</v>
      </c>
      <c r="D444" s="149"/>
      <c r="E444" s="154">
        <v>0.13</v>
      </c>
      <c r="F444" s="157"/>
      <c r="G444" s="157"/>
      <c r="H444" s="157"/>
      <c r="I444" s="157"/>
      <c r="J444" s="157"/>
      <c r="K444" s="157"/>
      <c r="L444" s="157"/>
      <c r="M444" s="157"/>
      <c r="N444" s="147"/>
      <c r="O444" s="147"/>
      <c r="P444" s="147"/>
      <c r="Q444" s="147"/>
      <c r="R444" s="147"/>
      <c r="S444" s="147"/>
      <c r="T444" s="148"/>
      <c r="U444" s="147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 t="s">
        <v>120</v>
      </c>
      <c r="AF444" s="139">
        <v>0</v>
      </c>
      <c r="AG444" s="139"/>
      <c r="AH444" s="139"/>
      <c r="AI444" s="139"/>
      <c r="AJ444" s="139"/>
      <c r="AK444" s="139"/>
      <c r="AL444" s="139"/>
      <c r="AM444" s="139"/>
      <c r="AN444" s="139"/>
      <c r="AO444" s="139"/>
      <c r="AP444" s="139"/>
      <c r="AQ444" s="139"/>
      <c r="AR444" s="139"/>
      <c r="AS444" s="139"/>
      <c r="AT444" s="139"/>
      <c r="AU444" s="139"/>
      <c r="AV444" s="139"/>
      <c r="AW444" s="139"/>
      <c r="AX444" s="139"/>
      <c r="AY444" s="139"/>
      <c r="AZ444" s="139"/>
      <c r="BA444" s="139"/>
      <c r="BB444" s="139"/>
      <c r="BC444" s="139"/>
      <c r="BD444" s="139"/>
      <c r="BE444" s="139"/>
      <c r="BF444" s="139"/>
      <c r="BG444" s="139"/>
      <c r="BH444" s="139"/>
    </row>
    <row r="445" spans="1:60" outlineLevel="1" x14ac:dyDescent="0.2">
      <c r="A445" s="140"/>
      <c r="B445" s="140"/>
      <c r="C445" s="179" t="s">
        <v>417</v>
      </c>
      <c r="D445" s="149"/>
      <c r="E445" s="154">
        <v>0.14000000000000001</v>
      </c>
      <c r="F445" s="157"/>
      <c r="G445" s="157"/>
      <c r="H445" s="157"/>
      <c r="I445" s="157"/>
      <c r="J445" s="157"/>
      <c r="K445" s="157"/>
      <c r="L445" s="157"/>
      <c r="M445" s="157"/>
      <c r="N445" s="147"/>
      <c r="O445" s="147"/>
      <c r="P445" s="147"/>
      <c r="Q445" s="147"/>
      <c r="R445" s="147"/>
      <c r="S445" s="147"/>
      <c r="T445" s="148"/>
      <c r="U445" s="147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 t="s">
        <v>120</v>
      </c>
      <c r="AF445" s="139">
        <v>0</v>
      </c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9"/>
      <c r="AT445" s="139"/>
      <c r="AU445" s="139"/>
      <c r="AV445" s="139"/>
      <c r="AW445" s="139"/>
      <c r="AX445" s="139"/>
      <c r="AY445" s="139"/>
      <c r="AZ445" s="139"/>
      <c r="BA445" s="139"/>
      <c r="BB445" s="139"/>
      <c r="BC445" s="139"/>
      <c r="BD445" s="139"/>
      <c r="BE445" s="139"/>
      <c r="BF445" s="139"/>
      <c r="BG445" s="139"/>
      <c r="BH445" s="139"/>
    </row>
    <row r="446" spans="1:60" outlineLevel="1" x14ac:dyDescent="0.2">
      <c r="A446" s="140"/>
      <c r="B446" s="140"/>
      <c r="C446" s="179" t="s">
        <v>434</v>
      </c>
      <c r="D446" s="149"/>
      <c r="E446" s="154">
        <v>0.13200000000000001</v>
      </c>
      <c r="F446" s="157"/>
      <c r="G446" s="157"/>
      <c r="H446" s="157"/>
      <c r="I446" s="157"/>
      <c r="J446" s="157"/>
      <c r="K446" s="157"/>
      <c r="L446" s="157"/>
      <c r="M446" s="157"/>
      <c r="N446" s="147"/>
      <c r="O446" s="147"/>
      <c r="P446" s="147"/>
      <c r="Q446" s="147"/>
      <c r="R446" s="147"/>
      <c r="S446" s="147"/>
      <c r="T446" s="148"/>
      <c r="U446" s="147"/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 t="s">
        <v>120</v>
      </c>
      <c r="AF446" s="139">
        <v>0</v>
      </c>
      <c r="AG446" s="139"/>
      <c r="AH446" s="139"/>
      <c r="AI446" s="139"/>
      <c r="AJ446" s="139"/>
      <c r="AK446" s="139"/>
      <c r="AL446" s="139"/>
      <c r="AM446" s="139"/>
      <c r="AN446" s="139"/>
      <c r="AO446" s="139"/>
      <c r="AP446" s="139"/>
      <c r="AQ446" s="139"/>
      <c r="AR446" s="139"/>
      <c r="AS446" s="139"/>
      <c r="AT446" s="139"/>
      <c r="AU446" s="139"/>
      <c r="AV446" s="139"/>
      <c r="AW446" s="139"/>
      <c r="AX446" s="139"/>
      <c r="AY446" s="139"/>
      <c r="AZ446" s="139"/>
      <c r="BA446" s="139"/>
      <c r="BB446" s="139"/>
      <c r="BC446" s="139"/>
      <c r="BD446" s="139"/>
      <c r="BE446" s="139"/>
      <c r="BF446" s="139"/>
      <c r="BG446" s="139"/>
      <c r="BH446" s="139"/>
    </row>
    <row r="447" spans="1:60" outlineLevel="1" x14ac:dyDescent="0.2">
      <c r="A447" s="140"/>
      <c r="B447" s="140"/>
      <c r="C447" s="179" t="s">
        <v>435</v>
      </c>
      <c r="D447" s="149"/>
      <c r="E447" s="154">
        <v>0.435</v>
      </c>
      <c r="F447" s="157"/>
      <c r="G447" s="157"/>
      <c r="H447" s="157"/>
      <c r="I447" s="157"/>
      <c r="J447" s="157"/>
      <c r="K447" s="157"/>
      <c r="L447" s="157"/>
      <c r="M447" s="157"/>
      <c r="N447" s="147"/>
      <c r="O447" s="147"/>
      <c r="P447" s="147"/>
      <c r="Q447" s="147"/>
      <c r="R447" s="147"/>
      <c r="S447" s="147"/>
      <c r="T447" s="148"/>
      <c r="U447" s="147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 t="s">
        <v>120</v>
      </c>
      <c r="AF447" s="139">
        <v>0</v>
      </c>
      <c r="AG447" s="139"/>
      <c r="AH447" s="139"/>
      <c r="AI447" s="139"/>
      <c r="AJ447" s="139"/>
      <c r="AK447" s="139"/>
      <c r="AL447" s="139"/>
      <c r="AM447" s="139"/>
      <c r="AN447" s="139"/>
      <c r="AO447" s="139"/>
      <c r="AP447" s="139"/>
      <c r="AQ447" s="139"/>
      <c r="AR447" s="139"/>
      <c r="AS447" s="139"/>
      <c r="AT447" s="139"/>
      <c r="AU447" s="139"/>
      <c r="AV447" s="139"/>
      <c r="AW447" s="139"/>
      <c r="AX447" s="139"/>
      <c r="AY447" s="139"/>
      <c r="AZ447" s="139"/>
      <c r="BA447" s="139"/>
      <c r="BB447" s="139"/>
      <c r="BC447" s="139"/>
      <c r="BD447" s="139"/>
      <c r="BE447" s="139"/>
      <c r="BF447" s="139"/>
      <c r="BG447" s="139"/>
      <c r="BH447" s="139"/>
    </row>
    <row r="448" spans="1:60" outlineLevel="1" x14ac:dyDescent="0.2">
      <c r="A448" s="140"/>
      <c r="B448" s="140"/>
      <c r="C448" s="179" t="s">
        <v>436</v>
      </c>
      <c r="D448" s="149"/>
      <c r="E448" s="154">
        <v>0.24</v>
      </c>
      <c r="F448" s="157"/>
      <c r="G448" s="157"/>
      <c r="H448" s="157"/>
      <c r="I448" s="157"/>
      <c r="J448" s="157"/>
      <c r="K448" s="157"/>
      <c r="L448" s="157"/>
      <c r="M448" s="157"/>
      <c r="N448" s="147"/>
      <c r="O448" s="147"/>
      <c r="P448" s="147"/>
      <c r="Q448" s="147"/>
      <c r="R448" s="147"/>
      <c r="S448" s="147"/>
      <c r="T448" s="148"/>
      <c r="U448" s="147"/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 t="s">
        <v>120</v>
      </c>
      <c r="AF448" s="139">
        <v>0</v>
      </c>
      <c r="AG448" s="139"/>
      <c r="AH448" s="139"/>
      <c r="AI448" s="139"/>
      <c r="AJ448" s="139"/>
      <c r="AK448" s="139"/>
      <c r="AL448" s="139"/>
      <c r="AM448" s="139"/>
      <c r="AN448" s="139"/>
      <c r="AO448" s="139"/>
      <c r="AP448" s="139"/>
      <c r="AQ448" s="139"/>
      <c r="AR448" s="139"/>
      <c r="AS448" s="139"/>
      <c r="AT448" s="139"/>
      <c r="AU448" s="139"/>
      <c r="AV448" s="139"/>
      <c r="AW448" s="139"/>
      <c r="AX448" s="139"/>
      <c r="AY448" s="139"/>
      <c r="AZ448" s="139"/>
      <c r="BA448" s="139"/>
      <c r="BB448" s="139"/>
      <c r="BC448" s="139"/>
      <c r="BD448" s="139"/>
      <c r="BE448" s="139"/>
      <c r="BF448" s="139"/>
      <c r="BG448" s="139"/>
      <c r="BH448" s="139"/>
    </row>
    <row r="449" spans="1:60" outlineLevel="1" x14ac:dyDescent="0.2">
      <c r="A449" s="140"/>
      <c r="B449" s="140"/>
      <c r="C449" s="179" t="s">
        <v>437</v>
      </c>
      <c r="D449" s="149"/>
      <c r="E449" s="154">
        <v>0.25600000000000001</v>
      </c>
      <c r="F449" s="157"/>
      <c r="G449" s="157"/>
      <c r="H449" s="157"/>
      <c r="I449" s="157"/>
      <c r="J449" s="157"/>
      <c r="K449" s="157"/>
      <c r="L449" s="157"/>
      <c r="M449" s="157"/>
      <c r="N449" s="147"/>
      <c r="O449" s="147"/>
      <c r="P449" s="147"/>
      <c r="Q449" s="147"/>
      <c r="R449" s="147"/>
      <c r="S449" s="147"/>
      <c r="T449" s="148"/>
      <c r="U449" s="147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 t="s">
        <v>120</v>
      </c>
      <c r="AF449" s="139">
        <v>0</v>
      </c>
      <c r="AG449" s="139"/>
      <c r="AH449" s="139"/>
      <c r="AI449" s="139"/>
      <c r="AJ449" s="139"/>
      <c r="AK449" s="139"/>
      <c r="AL449" s="139"/>
      <c r="AM449" s="139"/>
      <c r="AN449" s="139"/>
      <c r="AO449" s="139"/>
      <c r="AP449" s="139"/>
      <c r="AQ449" s="139"/>
      <c r="AR449" s="139"/>
      <c r="AS449" s="139"/>
      <c r="AT449" s="139"/>
      <c r="AU449" s="139"/>
      <c r="AV449" s="139"/>
      <c r="AW449" s="139"/>
      <c r="AX449" s="139"/>
      <c r="AY449" s="139"/>
      <c r="AZ449" s="139"/>
      <c r="BA449" s="139"/>
      <c r="BB449" s="139"/>
      <c r="BC449" s="139"/>
      <c r="BD449" s="139"/>
      <c r="BE449" s="139"/>
      <c r="BF449" s="139"/>
      <c r="BG449" s="139"/>
      <c r="BH449" s="139"/>
    </row>
    <row r="450" spans="1:60" outlineLevel="1" x14ac:dyDescent="0.2">
      <c r="A450" s="140"/>
      <c r="B450" s="140"/>
      <c r="C450" s="179" t="s">
        <v>438</v>
      </c>
      <c r="D450" s="149"/>
      <c r="E450" s="154">
        <v>0.28799999999999998</v>
      </c>
      <c r="F450" s="157"/>
      <c r="G450" s="157"/>
      <c r="H450" s="157"/>
      <c r="I450" s="157"/>
      <c r="J450" s="157"/>
      <c r="K450" s="157"/>
      <c r="L450" s="157"/>
      <c r="M450" s="157"/>
      <c r="N450" s="147"/>
      <c r="O450" s="147"/>
      <c r="P450" s="147"/>
      <c r="Q450" s="147"/>
      <c r="R450" s="147"/>
      <c r="S450" s="147"/>
      <c r="T450" s="148"/>
      <c r="U450" s="147"/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 t="s">
        <v>120</v>
      </c>
      <c r="AF450" s="139">
        <v>0</v>
      </c>
      <c r="AG450" s="139"/>
      <c r="AH450" s="139"/>
      <c r="AI450" s="139"/>
      <c r="AJ450" s="139"/>
      <c r="AK450" s="139"/>
      <c r="AL450" s="139"/>
      <c r="AM450" s="139"/>
      <c r="AN450" s="139"/>
      <c r="AO450" s="139"/>
      <c r="AP450" s="139"/>
      <c r="AQ450" s="139"/>
      <c r="AR450" s="139"/>
      <c r="AS450" s="139"/>
      <c r="AT450" s="139"/>
      <c r="AU450" s="139"/>
      <c r="AV450" s="139"/>
      <c r="AW450" s="139"/>
      <c r="AX450" s="139"/>
      <c r="AY450" s="139"/>
      <c r="AZ450" s="139"/>
      <c r="BA450" s="139"/>
      <c r="BB450" s="139"/>
      <c r="BC450" s="139"/>
      <c r="BD450" s="139"/>
      <c r="BE450" s="139"/>
      <c r="BF450" s="139"/>
      <c r="BG450" s="139"/>
      <c r="BH450" s="139"/>
    </row>
    <row r="451" spans="1:60" outlineLevel="1" x14ac:dyDescent="0.2">
      <c r="A451" s="140"/>
      <c r="B451" s="140"/>
      <c r="C451" s="179" t="s">
        <v>439</v>
      </c>
      <c r="D451" s="149"/>
      <c r="E451" s="154">
        <v>0.44800000000000001</v>
      </c>
      <c r="F451" s="157"/>
      <c r="G451" s="157"/>
      <c r="H451" s="157"/>
      <c r="I451" s="157"/>
      <c r="J451" s="157"/>
      <c r="K451" s="157"/>
      <c r="L451" s="157"/>
      <c r="M451" s="157"/>
      <c r="N451" s="147"/>
      <c r="O451" s="147"/>
      <c r="P451" s="147"/>
      <c r="Q451" s="147"/>
      <c r="R451" s="147"/>
      <c r="S451" s="147"/>
      <c r="T451" s="148"/>
      <c r="U451" s="147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 t="s">
        <v>120</v>
      </c>
      <c r="AF451" s="139">
        <v>0</v>
      </c>
      <c r="AG451" s="139"/>
      <c r="AH451" s="139"/>
      <c r="AI451" s="139"/>
      <c r="AJ451" s="139"/>
      <c r="AK451" s="139"/>
      <c r="AL451" s="139"/>
      <c r="AM451" s="139"/>
      <c r="AN451" s="139"/>
      <c r="AO451" s="139"/>
      <c r="AP451" s="139"/>
      <c r="AQ451" s="139"/>
      <c r="AR451" s="139"/>
      <c r="AS451" s="139"/>
      <c r="AT451" s="139"/>
      <c r="AU451" s="139"/>
      <c r="AV451" s="139"/>
      <c r="AW451" s="139"/>
      <c r="AX451" s="139"/>
      <c r="AY451" s="139"/>
      <c r="AZ451" s="139"/>
      <c r="BA451" s="139"/>
      <c r="BB451" s="139"/>
      <c r="BC451" s="139"/>
      <c r="BD451" s="139"/>
      <c r="BE451" s="139"/>
      <c r="BF451" s="139"/>
      <c r="BG451" s="139"/>
      <c r="BH451" s="139"/>
    </row>
    <row r="452" spans="1:60" outlineLevel="1" x14ac:dyDescent="0.2">
      <c r="A452" s="140"/>
      <c r="B452" s="140"/>
      <c r="C452" s="179" t="s">
        <v>440</v>
      </c>
      <c r="D452" s="149"/>
      <c r="E452" s="154">
        <v>0.312</v>
      </c>
      <c r="F452" s="157"/>
      <c r="G452" s="157"/>
      <c r="H452" s="157"/>
      <c r="I452" s="157"/>
      <c r="J452" s="157"/>
      <c r="K452" s="157"/>
      <c r="L452" s="157"/>
      <c r="M452" s="157"/>
      <c r="N452" s="147"/>
      <c r="O452" s="147"/>
      <c r="P452" s="147"/>
      <c r="Q452" s="147"/>
      <c r="R452" s="147"/>
      <c r="S452" s="147"/>
      <c r="T452" s="148"/>
      <c r="U452" s="147"/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 t="s">
        <v>120</v>
      </c>
      <c r="AF452" s="139">
        <v>0</v>
      </c>
      <c r="AG452" s="139"/>
      <c r="AH452" s="139"/>
      <c r="AI452" s="139"/>
      <c r="AJ452" s="139"/>
      <c r="AK452" s="139"/>
      <c r="AL452" s="139"/>
      <c r="AM452" s="139"/>
      <c r="AN452" s="139"/>
      <c r="AO452" s="139"/>
      <c r="AP452" s="139"/>
      <c r="AQ452" s="139"/>
      <c r="AR452" s="139"/>
      <c r="AS452" s="139"/>
      <c r="AT452" s="139"/>
      <c r="AU452" s="139"/>
      <c r="AV452" s="139"/>
      <c r="AW452" s="139"/>
      <c r="AX452" s="139"/>
      <c r="AY452" s="139"/>
      <c r="AZ452" s="139"/>
      <c r="BA452" s="139"/>
      <c r="BB452" s="139"/>
      <c r="BC452" s="139"/>
      <c r="BD452" s="139"/>
      <c r="BE452" s="139"/>
      <c r="BF452" s="139"/>
      <c r="BG452" s="139"/>
      <c r="BH452" s="139"/>
    </row>
    <row r="453" spans="1:60" outlineLevel="1" x14ac:dyDescent="0.2">
      <c r="A453" s="140"/>
      <c r="B453" s="140"/>
      <c r="C453" s="179" t="s">
        <v>441</v>
      </c>
      <c r="D453" s="149"/>
      <c r="E453" s="154">
        <v>0.25600000000000001</v>
      </c>
      <c r="F453" s="157"/>
      <c r="G453" s="157"/>
      <c r="H453" s="157"/>
      <c r="I453" s="157"/>
      <c r="J453" s="157"/>
      <c r="K453" s="157"/>
      <c r="L453" s="157"/>
      <c r="M453" s="157"/>
      <c r="N453" s="147"/>
      <c r="O453" s="147"/>
      <c r="P453" s="147"/>
      <c r="Q453" s="147"/>
      <c r="R453" s="147"/>
      <c r="S453" s="147"/>
      <c r="T453" s="148"/>
      <c r="U453" s="147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 t="s">
        <v>120</v>
      </c>
      <c r="AF453" s="139">
        <v>0</v>
      </c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</row>
    <row r="454" spans="1:60" outlineLevel="1" x14ac:dyDescent="0.2">
      <c r="A454" s="140">
        <v>43</v>
      </c>
      <c r="B454" s="140" t="s">
        <v>442</v>
      </c>
      <c r="C454" s="178" t="s">
        <v>443</v>
      </c>
      <c r="D454" s="146" t="s">
        <v>302</v>
      </c>
      <c r="E454" s="153">
        <v>0.16300000000000001</v>
      </c>
      <c r="F454" s="156">
        <f>H454+J454</f>
        <v>0</v>
      </c>
      <c r="G454" s="157">
        <f>ROUND(E454*F454,2)</f>
        <v>0</v>
      </c>
      <c r="H454" s="157"/>
      <c r="I454" s="157">
        <f>ROUND(E454*H454,2)</f>
        <v>0</v>
      </c>
      <c r="J454" s="157"/>
      <c r="K454" s="157">
        <f>ROUND(E454*J454,2)</f>
        <v>0</v>
      </c>
      <c r="L454" s="157">
        <v>21</v>
      </c>
      <c r="M454" s="157">
        <f>G454*(1+L454/100)</f>
        <v>0</v>
      </c>
      <c r="N454" s="147">
        <v>0</v>
      </c>
      <c r="O454" s="147">
        <f>ROUND(E454*N454,5)</f>
        <v>0</v>
      </c>
      <c r="P454" s="147">
        <v>0</v>
      </c>
      <c r="Q454" s="147">
        <f>ROUND(E454*P454,5)</f>
        <v>0</v>
      </c>
      <c r="R454" s="147"/>
      <c r="S454" s="147"/>
      <c r="T454" s="148">
        <v>1.2649999999999999</v>
      </c>
      <c r="U454" s="147">
        <f>ROUND(E454*T454,2)</f>
        <v>0.21</v>
      </c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 t="s">
        <v>118</v>
      </c>
      <c r="AF454" s="139"/>
      <c r="AG454" s="139"/>
      <c r="AH454" s="139"/>
      <c r="AI454" s="139"/>
      <c r="AJ454" s="139"/>
      <c r="AK454" s="139"/>
      <c r="AL454" s="139"/>
      <c r="AM454" s="139"/>
      <c r="AN454" s="139"/>
      <c r="AO454" s="139"/>
      <c r="AP454" s="139"/>
      <c r="AQ454" s="139"/>
      <c r="AR454" s="139"/>
      <c r="AS454" s="139"/>
      <c r="AT454" s="139"/>
      <c r="AU454" s="139"/>
      <c r="AV454" s="139"/>
      <c r="AW454" s="139"/>
      <c r="AX454" s="139"/>
      <c r="AY454" s="139"/>
      <c r="AZ454" s="139"/>
      <c r="BA454" s="139"/>
      <c r="BB454" s="139"/>
      <c r="BC454" s="139"/>
      <c r="BD454" s="139"/>
      <c r="BE454" s="139"/>
      <c r="BF454" s="139"/>
      <c r="BG454" s="139"/>
      <c r="BH454" s="139"/>
    </row>
    <row r="455" spans="1:60" x14ac:dyDescent="0.2">
      <c r="A455" s="141" t="s">
        <v>113</v>
      </c>
      <c r="B455" s="141" t="s">
        <v>82</v>
      </c>
      <c r="C455" s="180" t="s">
        <v>83</v>
      </c>
      <c r="D455" s="150"/>
      <c r="E455" s="155"/>
      <c r="F455" s="158"/>
      <c r="G455" s="158">
        <f>SUMIF(AE456:AE458,"&lt;&gt;NOR",G456:G458)</f>
        <v>0</v>
      </c>
      <c r="H455" s="158"/>
      <c r="I455" s="158">
        <f>SUM(I456:I458)</f>
        <v>0</v>
      </c>
      <c r="J455" s="158"/>
      <c r="K455" s="158">
        <f>SUM(K456:K458)</f>
        <v>0</v>
      </c>
      <c r="L455" s="158"/>
      <c r="M455" s="158">
        <f>SUM(M456:M458)</f>
        <v>0</v>
      </c>
      <c r="N455" s="151"/>
      <c r="O455" s="151">
        <f>SUM(O456:O458)</f>
        <v>7.775E-2</v>
      </c>
      <c r="P455" s="151"/>
      <c r="Q455" s="151">
        <f>SUM(Q456:Q458)</f>
        <v>0</v>
      </c>
      <c r="R455" s="151"/>
      <c r="S455" s="151"/>
      <c r="T455" s="152"/>
      <c r="U455" s="151">
        <f>SUM(U456:U458)</f>
        <v>55.62</v>
      </c>
      <c r="AE455" t="s">
        <v>114</v>
      </c>
    </row>
    <row r="456" spans="1:60" outlineLevel="1" x14ac:dyDescent="0.2">
      <c r="A456" s="140">
        <v>44</v>
      </c>
      <c r="B456" s="140" t="s">
        <v>444</v>
      </c>
      <c r="C456" s="178" t="s">
        <v>445</v>
      </c>
      <c r="D456" s="146" t="s">
        <v>124</v>
      </c>
      <c r="E456" s="153">
        <v>529.66699999999992</v>
      </c>
      <c r="F456" s="156">
        <f>H456+J456</f>
        <v>0</v>
      </c>
      <c r="G456" s="157">
        <f>ROUND(E456*F456,2)</f>
        <v>0</v>
      </c>
      <c r="H456" s="157"/>
      <c r="I456" s="157">
        <f>ROUND(E456*H456,2)</f>
        <v>0</v>
      </c>
      <c r="J456" s="157"/>
      <c r="K456" s="157">
        <f>ROUND(E456*J456,2)</f>
        <v>0</v>
      </c>
      <c r="L456" s="157">
        <v>21</v>
      </c>
      <c r="M456" s="157">
        <f>G456*(1+L456/100)</f>
        <v>0</v>
      </c>
      <c r="N456" s="147">
        <v>1.3999999999999999E-4</v>
      </c>
      <c r="O456" s="147">
        <f>ROUND(E456*N456,5)</f>
        <v>7.4149999999999994E-2</v>
      </c>
      <c r="P456" s="147">
        <v>0</v>
      </c>
      <c r="Q456" s="147">
        <f>ROUND(E456*P456,5)</f>
        <v>0</v>
      </c>
      <c r="R456" s="147"/>
      <c r="S456" s="147"/>
      <c r="T456" s="148">
        <v>0.10191</v>
      </c>
      <c r="U456" s="147">
        <f>ROUND(E456*T456,2)</f>
        <v>53.98</v>
      </c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 t="s">
        <v>118</v>
      </c>
      <c r="AF456" s="139"/>
      <c r="AG456" s="139"/>
      <c r="AH456" s="139"/>
      <c r="AI456" s="139"/>
      <c r="AJ456" s="139"/>
      <c r="AK456" s="139"/>
      <c r="AL456" s="139"/>
      <c r="AM456" s="139"/>
      <c r="AN456" s="139"/>
      <c r="AO456" s="139"/>
      <c r="AP456" s="139"/>
      <c r="AQ456" s="139"/>
      <c r="AR456" s="139"/>
      <c r="AS456" s="139"/>
      <c r="AT456" s="139"/>
      <c r="AU456" s="139"/>
      <c r="AV456" s="139"/>
      <c r="AW456" s="139"/>
      <c r="AX456" s="139"/>
      <c r="AY456" s="139"/>
      <c r="AZ456" s="139"/>
      <c r="BA456" s="139"/>
      <c r="BB456" s="139"/>
      <c r="BC456" s="139"/>
      <c r="BD456" s="139"/>
      <c r="BE456" s="139"/>
      <c r="BF456" s="139"/>
      <c r="BG456" s="139"/>
      <c r="BH456" s="139"/>
    </row>
    <row r="457" spans="1:60" outlineLevel="1" x14ac:dyDescent="0.2">
      <c r="A457" s="140"/>
      <c r="B457" s="140"/>
      <c r="C457" s="179" t="s">
        <v>446</v>
      </c>
      <c r="D457" s="149"/>
      <c r="E457" s="154">
        <v>529.66700000000003</v>
      </c>
      <c r="F457" s="157"/>
      <c r="G457" s="157"/>
      <c r="H457" s="157"/>
      <c r="I457" s="157"/>
      <c r="J457" s="157"/>
      <c r="K457" s="157"/>
      <c r="L457" s="157"/>
      <c r="M457" s="157"/>
      <c r="N457" s="147"/>
      <c r="O457" s="147"/>
      <c r="P457" s="147"/>
      <c r="Q457" s="147"/>
      <c r="R457" s="147"/>
      <c r="S457" s="147"/>
      <c r="T457" s="148"/>
      <c r="U457" s="147"/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 t="s">
        <v>120</v>
      </c>
      <c r="AF457" s="139">
        <v>0</v>
      </c>
      <c r="AG457" s="139"/>
      <c r="AH457" s="139"/>
      <c r="AI457" s="139"/>
      <c r="AJ457" s="139"/>
      <c r="AK457" s="139"/>
      <c r="AL457" s="139"/>
      <c r="AM457" s="139"/>
      <c r="AN457" s="139"/>
      <c r="AO457" s="139"/>
      <c r="AP457" s="139"/>
      <c r="AQ457" s="139"/>
      <c r="AR457" s="139"/>
      <c r="AS457" s="139"/>
      <c r="AT457" s="139"/>
      <c r="AU457" s="139"/>
      <c r="AV457" s="139"/>
      <c r="AW457" s="139"/>
      <c r="AX457" s="139"/>
      <c r="AY457" s="139"/>
      <c r="AZ457" s="139"/>
      <c r="BA457" s="139"/>
      <c r="BB457" s="139"/>
      <c r="BC457" s="139"/>
      <c r="BD457" s="139"/>
      <c r="BE457" s="139"/>
      <c r="BF457" s="139"/>
      <c r="BG457" s="139"/>
      <c r="BH457" s="139"/>
    </row>
    <row r="458" spans="1:60" outlineLevel="1" x14ac:dyDescent="0.2">
      <c r="A458" s="140">
        <v>45</v>
      </c>
      <c r="B458" s="140" t="s">
        <v>447</v>
      </c>
      <c r="C458" s="178" t="s">
        <v>448</v>
      </c>
      <c r="D458" s="146" t="s">
        <v>124</v>
      </c>
      <c r="E458" s="153">
        <v>15</v>
      </c>
      <c r="F458" s="156">
        <f>H458+J458</f>
        <v>0</v>
      </c>
      <c r="G458" s="157">
        <f>ROUND(E458*F458,2)</f>
        <v>0</v>
      </c>
      <c r="H458" s="157"/>
      <c r="I458" s="157">
        <f>ROUND(E458*H458,2)</f>
        <v>0</v>
      </c>
      <c r="J458" s="157"/>
      <c r="K458" s="157">
        <f>ROUND(E458*J458,2)</f>
        <v>0</v>
      </c>
      <c r="L458" s="157">
        <v>21</v>
      </c>
      <c r="M458" s="157">
        <f>G458*(1+L458/100)</f>
        <v>0</v>
      </c>
      <c r="N458" s="147">
        <v>2.4000000000000001E-4</v>
      </c>
      <c r="O458" s="147">
        <f>ROUND(E458*N458,5)</f>
        <v>3.5999999999999999E-3</v>
      </c>
      <c r="P458" s="147">
        <v>0</v>
      </c>
      <c r="Q458" s="147">
        <f>ROUND(E458*P458,5)</f>
        <v>0</v>
      </c>
      <c r="R458" s="147"/>
      <c r="S458" s="147"/>
      <c r="T458" s="148">
        <v>0.10902000000000001</v>
      </c>
      <c r="U458" s="147">
        <f>ROUND(E458*T458,2)</f>
        <v>1.64</v>
      </c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 t="s">
        <v>118</v>
      </c>
      <c r="AF458" s="139"/>
      <c r="AG458" s="139"/>
      <c r="AH458" s="139"/>
      <c r="AI458" s="139"/>
      <c r="AJ458" s="139"/>
      <c r="AK458" s="139"/>
      <c r="AL458" s="139"/>
      <c r="AM458" s="139"/>
      <c r="AN458" s="139"/>
      <c r="AO458" s="139"/>
      <c r="AP458" s="139"/>
      <c r="AQ458" s="139"/>
      <c r="AR458" s="139"/>
      <c r="AS458" s="139"/>
      <c r="AT458" s="139"/>
      <c r="AU458" s="139"/>
      <c r="AV458" s="139"/>
      <c r="AW458" s="139"/>
      <c r="AX458" s="139"/>
      <c r="AY458" s="139"/>
      <c r="AZ458" s="139"/>
      <c r="BA458" s="139"/>
      <c r="BB458" s="139"/>
      <c r="BC458" s="139"/>
      <c r="BD458" s="139"/>
      <c r="BE458" s="139"/>
      <c r="BF458" s="139"/>
      <c r="BG458" s="139"/>
      <c r="BH458" s="139"/>
    </row>
    <row r="459" spans="1:60" x14ac:dyDescent="0.2">
      <c r="A459" s="141" t="s">
        <v>113</v>
      </c>
      <c r="B459" s="141" t="s">
        <v>84</v>
      </c>
      <c r="C459" s="180" t="s">
        <v>85</v>
      </c>
      <c r="D459" s="150"/>
      <c r="E459" s="155"/>
      <c r="F459" s="158"/>
      <c r="G459" s="158">
        <f>SUMIF(AE460:AE469,"&lt;&gt;NOR",G460:G469)</f>
        <v>0</v>
      </c>
      <c r="H459" s="158"/>
      <c r="I459" s="158">
        <f>SUM(I460:I469)</f>
        <v>0</v>
      </c>
      <c r="J459" s="158"/>
      <c r="K459" s="158">
        <f>SUM(K460:K469)</f>
        <v>0</v>
      </c>
      <c r="L459" s="158"/>
      <c r="M459" s="158">
        <f>SUM(M460:M469)</f>
        <v>0</v>
      </c>
      <c r="N459" s="151"/>
      <c r="O459" s="151">
        <f>SUM(O460:O469)</f>
        <v>0</v>
      </c>
      <c r="P459" s="151"/>
      <c r="Q459" s="151">
        <f>SUM(Q460:Q469)</f>
        <v>0</v>
      </c>
      <c r="R459" s="151"/>
      <c r="S459" s="151"/>
      <c r="T459" s="152"/>
      <c r="U459" s="151">
        <f>SUM(U460:U469)</f>
        <v>109.89999999999999</v>
      </c>
      <c r="AE459" t="s">
        <v>114</v>
      </c>
    </row>
    <row r="460" spans="1:60" outlineLevel="1" x14ac:dyDescent="0.2">
      <c r="A460" s="140">
        <v>46</v>
      </c>
      <c r="B460" s="140" t="s">
        <v>449</v>
      </c>
      <c r="C460" s="178" t="s">
        <v>450</v>
      </c>
      <c r="D460" s="146" t="s">
        <v>302</v>
      </c>
      <c r="E460" s="153">
        <v>12.705</v>
      </c>
      <c r="F460" s="156">
        <f>H460+J460</f>
        <v>0</v>
      </c>
      <c r="G460" s="157">
        <f>ROUND(E460*F460,2)</f>
        <v>0</v>
      </c>
      <c r="H460" s="157"/>
      <c r="I460" s="157">
        <f>ROUND(E460*H460,2)</f>
        <v>0</v>
      </c>
      <c r="J460" s="157"/>
      <c r="K460" s="157">
        <f>ROUND(E460*J460,2)</f>
        <v>0</v>
      </c>
      <c r="L460" s="157">
        <v>21</v>
      </c>
      <c r="M460" s="157">
        <f>G460*(1+L460/100)</f>
        <v>0</v>
      </c>
      <c r="N460" s="147">
        <v>0</v>
      </c>
      <c r="O460" s="147">
        <f>ROUND(E460*N460,5)</f>
        <v>0</v>
      </c>
      <c r="P460" s="147">
        <v>0</v>
      </c>
      <c r="Q460" s="147">
        <f>ROUND(E460*P460,5)</f>
        <v>0</v>
      </c>
      <c r="R460" s="147"/>
      <c r="S460" s="147"/>
      <c r="T460" s="148">
        <v>0.93300000000000005</v>
      </c>
      <c r="U460" s="147">
        <f>ROUND(E460*T460,2)</f>
        <v>11.85</v>
      </c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 t="s">
        <v>118</v>
      </c>
      <c r="AF460" s="139"/>
      <c r="AG460" s="139"/>
      <c r="AH460" s="139"/>
      <c r="AI460" s="139"/>
      <c r="AJ460" s="139"/>
      <c r="AK460" s="139"/>
      <c r="AL460" s="139"/>
      <c r="AM460" s="139"/>
      <c r="AN460" s="139"/>
      <c r="AO460" s="139"/>
      <c r="AP460" s="139"/>
      <c r="AQ460" s="139"/>
      <c r="AR460" s="139"/>
      <c r="AS460" s="139"/>
      <c r="AT460" s="139"/>
      <c r="AU460" s="139"/>
      <c r="AV460" s="139"/>
      <c r="AW460" s="139"/>
      <c r="AX460" s="139"/>
      <c r="AY460" s="139"/>
      <c r="AZ460" s="139"/>
      <c r="BA460" s="139"/>
      <c r="BB460" s="139"/>
      <c r="BC460" s="139"/>
      <c r="BD460" s="139"/>
      <c r="BE460" s="139"/>
      <c r="BF460" s="139"/>
      <c r="BG460" s="139"/>
      <c r="BH460" s="139"/>
    </row>
    <row r="461" spans="1:60" outlineLevel="1" x14ac:dyDescent="0.2">
      <c r="A461" s="140">
        <v>47</v>
      </c>
      <c r="B461" s="140" t="s">
        <v>451</v>
      </c>
      <c r="C461" s="178" t="s">
        <v>452</v>
      </c>
      <c r="D461" s="146" t="s">
        <v>302</v>
      </c>
      <c r="E461" s="153">
        <v>12.705</v>
      </c>
      <c r="F461" s="156">
        <f>H461+J461</f>
        <v>0</v>
      </c>
      <c r="G461" s="157">
        <f>ROUND(E461*F461,2)</f>
        <v>0</v>
      </c>
      <c r="H461" s="157"/>
      <c r="I461" s="157">
        <f>ROUND(E461*H461,2)</f>
        <v>0</v>
      </c>
      <c r="J461" s="157"/>
      <c r="K461" s="157">
        <f>ROUND(E461*J461,2)</f>
        <v>0</v>
      </c>
      <c r="L461" s="157">
        <v>21</v>
      </c>
      <c r="M461" s="157">
        <f>G461*(1+L461/100)</f>
        <v>0</v>
      </c>
      <c r="N461" s="147">
        <v>0</v>
      </c>
      <c r="O461" s="147">
        <f>ROUND(E461*N461,5)</f>
        <v>0</v>
      </c>
      <c r="P461" s="147">
        <v>0</v>
      </c>
      <c r="Q461" s="147">
        <f>ROUND(E461*P461,5)</f>
        <v>0</v>
      </c>
      <c r="R461" s="147"/>
      <c r="S461" s="147"/>
      <c r="T461" s="148">
        <v>0.65300000000000002</v>
      </c>
      <c r="U461" s="147">
        <f>ROUND(E461*T461,2)</f>
        <v>8.3000000000000007</v>
      </c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 t="s">
        <v>118</v>
      </c>
      <c r="AF461" s="139"/>
      <c r="AG461" s="139"/>
      <c r="AH461" s="139"/>
      <c r="AI461" s="139"/>
      <c r="AJ461" s="139"/>
      <c r="AK461" s="139"/>
      <c r="AL461" s="139"/>
      <c r="AM461" s="139"/>
      <c r="AN461" s="139"/>
      <c r="AO461" s="139"/>
      <c r="AP461" s="139"/>
      <c r="AQ461" s="139"/>
      <c r="AR461" s="139"/>
      <c r="AS461" s="139"/>
      <c r="AT461" s="139"/>
      <c r="AU461" s="139"/>
      <c r="AV461" s="139"/>
      <c r="AW461" s="139"/>
      <c r="AX461" s="139"/>
      <c r="AY461" s="139"/>
      <c r="AZ461" s="139"/>
      <c r="BA461" s="139"/>
      <c r="BB461" s="139"/>
      <c r="BC461" s="139"/>
      <c r="BD461" s="139"/>
      <c r="BE461" s="139"/>
      <c r="BF461" s="139"/>
      <c r="BG461" s="139"/>
      <c r="BH461" s="139"/>
    </row>
    <row r="462" spans="1:60" outlineLevel="1" x14ac:dyDescent="0.2">
      <c r="A462" s="140">
        <v>48</v>
      </c>
      <c r="B462" s="140" t="s">
        <v>453</v>
      </c>
      <c r="C462" s="178" t="s">
        <v>454</v>
      </c>
      <c r="D462" s="146" t="s">
        <v>302</v>
      </c>
      <c r="E462" s="153">
        <v>25.41</v>
      </c>
      <c r="F462" s="156">
        <f>H462+J462</f>
        <v>0</v>
      </c>
      <c r="G462" s="157">
        <f>ROUND(E462*F462,2)</f>
        <v>0</v>
      </c>
      <c r="H462" s="157"/>
      <c r="I462" s="157">
        <f>ROUND(E462*H462,2)</f>
        <v>0</v>
      </c>
      <c r="J462" s="157"/>
      <c r="K462" s="157">
        <f>ROUND(E462*J462,2)</f>
        <v>0</v>
      </c>
      <c r="L462" s="157">
        <v>21</v>
      </c>
      <c r="M462" s="157">
        <f>G462*(1+L462/100)</f>
        <v>0</v>
      </c>
      <c r="N462" s="147">
        <v>0</v>
      </c>
      <c r="O462" s="147">
        <f>ROUND(E462*N462,5)</f>
        <v>0</v>
      </c>
      <c r="P462" s="147">
        <v>0</v>
      </c>
      <c r="Q462" s="147">
        <f>ROUND(E462*P462,5)</f>
        <v>0</v>
      </c>
      <c r="R462" s="147"/>
      <c r="S462" s="147"/>
      <c r="T462" s="148">
        <v>0.49</v>
      </c>
      <c r="U462" s="147">
        <f>ROUND(E462*T462,2)</f>
        <v>12.45</v>
      </c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 t="s">
        <v>118</v>
      </c>
      <c r="AF462" s="139"/>
      <c r="AG462" s="139"/>
      <c r="AH462" s="139"/>
      <c r="AI462" s="139"/>
      <c r="AJ462" s="139"/>
      <c r="AK462" s="139"/>
      <c r="AL462" s="139"/>
      <c r="AM462" s="139"/>
      <c r="AN462" s="139"/>
      <c r="AO462" s="139"/>
      <c r="AP462" s="139"/>
      <c r="AQ462" s="139"/>
      <c r="AR462" s="139"/>
      <c r="AS462" s="139"/>
      <c r="AT462" s="139"/>
      <c r="AU462" s="139"/>
      <c r="AV462" s="139"/>
      <c r="AW462" s="139"/>
      <c r="AX462" s="139"/>
      <c r="AY462" s="139"/>
      <c r="AZ462" s="139"/>
      <c r="BA462" s="139"/>
      <c r="BB462" s="139"/>
      <c r="BC462" s="139"/>
      <c r="BD462" s="139"/>
      <c r="BE462" s="139"/>
      <c r="BF462" s="139"/>
      <c r="BG462" s="139"/>
      <c r="BH462" s="139"/>
    </row>
    <row r="463" spans="1:60" outlineLevel="1" x14ac:dyDescent="0.2">
      <c r="A463" s="140">
        <v>49</v>
      </c>
      <c r="B463" s="140" t="s">
        <v>455</v>
      </c>
      <c r="C463" s="178" t="s">
        <v>456</v>
      </c>
      <c r="D463" s="146" t="s">
        <v>302</v>
      </c>
      <c r="E463" s="153">
        <v>381.15</v>
      </c>
      <c r="F463" s="156">
        <f>H463+J463</f>
        <v>0</v>
      </c>
      <c r="G463" s="157">
        <f>ROUND(E463*F463,2)</f>
        <v>0</v>
      </c>
      <c r="H463" s="157"/>
      <c r="I463" s="157">
        <f>ROUND(E463*H463,2)</f>
        <v>0</v>
      </c>
      <c r="J463" s="157"/>
      <c r="K463" s="157">
        <f>ROUND(E463*J463,2)</f>
        <v>0</v>
      </c>
      <c r="L463" s="157">
        <v>21</v>
      </c>
      <c r="M463" s="157">
        <f>G463*(1+L463/100)</f>
        <v>0</v>
      </c>
      <c r="N463" s="147">
        <v>0</v>
      </c>
      <c r="O463" s="147">
        <f>ROUND(E463*N463,5)</f>
        <v>0</v>
      </c>
      <c r="P463" s="147">
        <v>0</v>
      </c>
      <c r="Q463" s="147">
        <f>ROUND(E463*P463,5)</f>
        <v>0</v>
      </c>
      <c r="R463" s="147"/>
      <c r="S463" s="147"/>
      <c r="T463" s="148">
        <v>0</v>
      </c>
      <c r="U463" s="147">
        <f>ROUND(E463*T463,2)</f>
        <v>0</v>
      </c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 t="s">
        <v>118</v>
      </c>
      <c r="AF463" s="139"/>
      <c r="AG463" s="139"/>
      <c r="AH463" s="139"/>
      <c r="AI463" s="139"/>
      <c r="AJ463" s="139"/>
      <c r="AK463" s="139"/>
      <c r="AL463" s="139"/>
      <c r="AM463" s="139"/>
      <c r="AN463" s="139"/>
      <c r="AO463" s="139"/>
      <c r="AP463" s="139"/>
      <c r="AQ463" s="139"/>
      <c r="AR463" s="139"/>
      <c r="AS463" s="139"/>
      <c r="AT463" s="139"/>
      <c r="AU463" s="139"/>
      <c r="AV463" s="139"/>
      <c r="AW463" s="139"/>
      <c r="AX463" s="139"/>
      <c r="AY463" s="139"/>
      <c r="AZ463" s="139"/>
      <c r="BA463" s="139"/>
      <c r="BB463" s="139"/>
      <c r="BC463" s="139"/>
      <c r="BD463" s="139"/>
      <c r="BE463" s="139"/>
      <c r="BF463" s="139"/>
      <c r="BG463" s="139"/>
      <c r="BH463" s="139"/>
    </row>
    <row r="464" spans="1:60" outlineLevel="1" x14ac:dyDescent="0.2">
      <c r="A464" s="140"/>
      <c r="B464" s="140"/>
      <c r="C464" s="179" t="s">
        <v>457</v>
      </c>
      <c r="D464" s="149"/>
      <c r="E464" s="154">
        <v>381.15</v>
      </c>
      <c r="F464" s="157"/>
      <c r="G464" s="157"/>
      <c r="H464" s="157"/>
      <c r="I464" s="157"/>
      <c r="J464" s="157"/>
      <c r="K464" s="157"/>
      <c r="L464" s="157"/>
      <c r="M464" s="157"/>
      <c r="N464" s="147"/>
      <c r="O464" s="147"/>
      <c r="P464" s="147"/>
      <c r="Q464" s="147"/>
      <c r="R464" s="147"/>
      <c r="S464" s="147"/>
      <c r="T464" s="148"/>
      <c r="U464" s="147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 t="s">
        <v>120</v>
      </c>
      <c r="AF464" s="139">
        <v>0</v>
      </c>
      <c r="AG464" s="139"/>
      <c r="AH464" s="139"/>
      <c r="AI464" s="139"/>
      <c r="AJ464" s="139"/>
      <c r="AK464" s="139"/>
      <c r="AL464" s="139"/>
      <c r="AM464" s="139"/>
      <c r="AN464" s="139"/>
      <c r="AO464" s="139"/>
      <c r="AP464" s="139"/>
      <c r="AQ464" s="139"/>
      <c r="AR464" s="139"/>
      <c r="AS464" s="139"/>
      <c r="AT464" s="139"/>
      <c r="AU464" s="139"/>
      <c r="AV464" s="139"/>
      <c r="AW464" s="139"/>
      <c r="AX464" s="139"/>
      <c r="AY464" s="139"/>
      <c r="AZ464" s="139"/>
      <c r="BA464" s="139"/>
      <c r="BB464" s="139"/>
      <c r="BC464" s="139"/>
      <c r="BD464" s="139"/>
      <c r="BE464" s="139"/>
      <c r="BF464" s="139"/>
      <c r="BG464" s="139"/>
      <c r="BH464" s="139"/>
    </row>
    <row r="465" spans="1:60" outlineLevel="1" x14ac:dyDescent="0.2">
      <c r="A465" s="140">
        <v>50</v>
      </c>
      <c r="B465" s="140" t="s">
        <v>458</v>
      </c>
      <c r="C465" s="178" t="s">
        <v>459</v>
      </c>
      <c r="D465" s="146" t="s">
        <v>302</v>
      </c>
      <c r="E465" s="153">
        <v>25.41</v>
      </c>
      <c r="F465" s="156">
        <f>H465+J465</f>
        <v>0</v>
      </c>
      <c r="G465" s="157">
        <f>ROUND(E465*F465,2)</f>
        <v>0</v>
      </c>
      <c r="H465" s="157"/>
      <c r="I465" s="157">
        <f>ROUND(E465*H465,2)</f>
        <v>0</v>
      </c>
      <c r="J465" s="157"/>
      <c r="K465" s="157">
        <f>ROUND(E465*J465,2)</f>
        <v>0</v>
      </c>
      <c r="L465" s="157">
        <v>21</v>
      </c>
      <c r="M465" s="157">
        <f>G465*(1+L465/100)</f>
        <v>0</v>
      </c>
      <c r="N465" s="147">
        <v>0</v>
      </c>
      <c r="O465" s="147">
        <f>ROUND(E465*N465,5)</f>
        <v>0</v>
      </c>
      <c r="P465" s="147">
        <v>0</v>
      </c>
      <c r="Q465" s="147">
        <f>ROUND(E465*P465,5)</f>
        <v>0</v>
      </c>
      <c r="R465" s="147"/>
      <c r="S465" s="147"/>
      <c r="T465" s="148">
        <v>0.94199999999999995</v>
      </c>
      <c r="U465" s="147">
        <f>ROUND(E465*T465,2)</f>
        <v>23.94</v>
      </c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 t="s">
        <v>118</v>
      </c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9"/>
      <c r="AT465" s="139"/>
      <c r="AU465" s="139"/>
      <c r="AV465" s="139"/>
      <c r="AW465" s="139"/>
      <c r="AX465" s="139"/>
      <c r="AY465" s="139"/>
      <c r="AZ465" s="139"/>
      <c r="BA465" s="139"/>
      <c r="BB465" s="139"/>
      <c r="BC465" s="139"/>
      <c r="BD465" s="139"/>
      <c r="BE465" s="139"/>
      <c r="BF465" s="139"/>
      <c r="BG465" s="139"/>
      <c r="BH465" s="139"/>
    </row>
    <row r="466" spans="1:60" outlineLevel="1" x14ac:dyDescent="0.2">
      <c r="A466" s="140">
        <v>51</v>
      </c>
      <c r="B466" s="140" t="s">
        <v>460</v>
      </c>
      <c r="C466" s="178" t="s">
        <v>461</v>
      </c>
      <c r="D466" s="146" t="s">
        <v>302</v>
      </c>
      <c r="E466" s="153">
        <v>508.2</v>
      </c>
      <c r="F466" s="156">
        <f>H466+J466</f>
        <v>0</v>
      </c>
      <c r="G466" s="157">
        <f>ROUND(E466*F466,2)</f>
        <v>0</v>
      </c>
      <c r="H466" s="157"/>
      <c r="I466" s="157">
        <f>ROUND(E466*H466,2)</f>
        <v>0</v>
      </c>
      <c r="J466" s="157"/>
      <c r="K466" s="157">
        <f>ROUND(E466*J466,2)</f>
        <v>0</v>
      </c>
      <c r="L466" s="157">
        <v>21</v>
      </c>
      <c r="M466" s="157">
        <f>G466*(1+L466/100)</f>
        <v>0</v>
      </c>
      <c r="N466" s="147">
        <v>0</v>
      </c>
      <c r="O466" s="147">
        <f>ROUND(E466*N466,5)</f>
        <v>0</v>
      </c>
      <c r="P466" s="147">
        <v>0</v>
      </c>
      <c r="Q466" s="147">
        <f>ROUND(E466*P466,5)</f>
        <v>0</v>
      </c>
      <c r="R466" s="147"/>
      <c r="S466" s="147"/>
      <c r="T466" s="148">
        <v>0.105</v>
      </c>
      <c r="U466" s="147">
        <f>ROUND(E466*T466,2)</f>
        <v>53.36</v>
      </c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 t="s">
        <v>118</v>
      </c>
      <c r="AF466" s="139"/>
      <c r="AG466" s="139"/>
      <c r="AH466" s="139"/>
      <c r="AI466" s="139"/>
      <c r="AJ466" s="139"/>
      <c r="AK466" s="139"/>
      <c r="AL466" s="139"/>
      <c r="AM466" s="139"/>
      <c r="AN466" s="139"/>
      <c r="AO466" s="139"/>
      <c r="AP466" s="139"/>
      <c r="AQ466" s="139"/>
      <c r="AR466" s="139"/>
      <c r="AS466" s="139"/>
      <c r="AT466" s="139"/>
      <c r="AU466" s="139"/>
      <c r="AV466" s="139"/>
      <c r="AW466" s="139"/>
      <c r="AX466" s="139"/>
      <c r="AY466" s="139"/>
      <c r="AZ466" s="139"/>
      <c r="BA466" s="139"/>
      <c r="BB466" s="139"/>
      <c r="BC466" s="139"/>
      <c r="BD466" s="139"/>
      <c r="BE466" s="139"/>
      <c r="BF466" s="139"/>
      <c r="BG466" s="139"/>
      <c r="BH466" s="139"/>
    </row>
    <row r="467" spans="1:60" outlineLevel="1" x14ac:dyDescent="0.2">
      <c r="A467" s="140"/>
      <c r="B467" s="140"/>
      <c r="C467" s="179" t="s">
        <v>462</v>
      </c>
      <c r="D467" s="149"/>
      <c r="E467" s="154">
        <v>508.2</v>
      </c>
      <c r="F467" s="157"/>
      <c r="G467" s="157"/>
      <c r="H467" s="157"/>
      <c r="I467" s="157"/>
      <c r="J467" s="157"/>
      <c r="K467" s="157"/>
      <c r="L467" s="157"/>
      <c r="M467" s="157"/>
      <c r="N467" s="147"/>
      <c r="O467" s="147"/>
      <c r="P467" s="147"/>
      <c r="Q467" s="147"/>
      <c r="R467" s="147"/>
      <c r="S467" s="147"/>
      <c r="T467" s="148"/>
      <c r="U467" s="147"/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 t="s">
        <v>120</v>
      </c>
      <c r="AF467" s="139">
        <v>0</v>
      </c>
      <c r="AG467" s="139"/>
      <c r="AH467" s="139"/>
      <c r="AI467" s="139"/>
      <c r="AJ467" s="139"/>
      <c r="AK467" s="139"/>
      <c r="AL467" s="139"/>
      <c r="AM467" s="139"/>
      <c r="AN467" s="139"/>
      <c r="AO467" s="139"/>
      <c r="AP467" s="139"/>
      <c r="AQ467" s="139"/>
      <c r="AR467" s="139"/>
      <c r="AS467" s="139"/>
      <c r="AT467" s="139"/>
      <c r="AU467" s="139"/>
      <c r="AV467" s="139"/>
      <c r="AW467" s="139"/>
      <c r="AX467" s="139"/>
      <c r="AY467" s="139"/>
      <c r="AZ467" s="139"/>
      <c r="BA467" s="139"/>
      <c r="BB467" s="139"/>
      <c r="BC467" s="139"/>
      <c r="BD467" s="139"/>
      <c r="BE467" s="139"/>
      <c r="BF467" s="139"/>
      <c r="BG467" s="139"/>
      <c r="BH467" s="139"/>
    </row>
    <row r="468" spans="1:60" outlineLevel="1" x14ac:dyDescent="0.2">
      <c r="A468" s="140">
        <v>52</v>
      </c>
      <c r="B468" s="140" t="s">
        <v>463</v>
      </c>
      <c r="C468" s="178" t="s">
        <v>464</v>
      </c>
      <c r="D468" s="146" t="s">
        <v>302</v>
      </c>
      <c r="E468" s="153">
        <v>0.79</v>
      </c>
      <c r="F468" s="156">
        <f>H468+J468</f>
        <v>0</v>
      </c>
      <c r="G468" s="157">
        <f>ROUND(E468*F468,2)</f>
        <v>0</v>
      </c>
      <c r="H468" s="157"/>
      <c r="I468" s="157">
        <f>ROUND(E468*H468,2)</f>
        <v>0</v>
      </c>
      <c r="J468" s="157"/>
      <c r="K468" s="157">
        <f>ROUND(E468*J468,2)</f>
        <v>0</v>
      </c>
      <c r="L468" s="157">
        <v>21</v>
      </c>
      <c r="M468" s="157">
        <f>G468*(1+L468/100)</f>
        <v>0</v>
      </c>
      <c r="N468" s="147">
        <v>0</v>
      </c>
      <c r="O468" s="147">
        <f>ROUND(E468*N468,5)</f>
        <v>0</v>
      </c>
      <c r="P468" s="147">
        <v>0</v>
      </c>
      <c r="Q468" s="147">
        <f>ROUND(E468*P468,5)</f>
        <v>0</v>
      </c>
      <c r="R468" s="147"/>
      <c r="S468" s="147"/>
      <c r="T468" s="148">
        <v>0</v>
      </c>
      <c r="U468" s="147">
        <f>ROUND(E468*T468,2)</f>
        <v>0</v>
      </c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 t="s">
        <v>118</v>
      </c>
      <c r="AF468" s="139"/>
      <c r="AG468" s="139"/>
      <c r="AH468" s="139"/>
      <c r="AI468" s="139"/>
      <c r="AJ468" s="139"/>
      <c r="AK468" s="139"/>
      <c r="AL468" s="139"/>
      <c r="AM468" s="139"/>
      <c r="AN468" s="139"/>
      <c r="AO468" s="139"/>
      <c r="AP468" s="139"/>
      <c r="AQ468" s="139"/>
      <c r="AR468" s="139"/>
      <c r="AS468" s="139"/>
      <c r="AT468" s="139"/>
      <c r="AU468" s="139"/>
      <c r="AV468" s="139"/>
      <c r="AW468" s="139"/>
      <c r="AX468" s="139"/>
      <c r="AY468" s="139"/>
      <c r="AZ468" s="139"/>
      <c r="BA468" s="139"/>
      <c r="BB468" s="139"/>
      <c r="BC468" s="139"/>
      <c r="BD468" s="139"/>
      <c r="BE468" s="139"/>
      <c r="BF468" s="139"/>
      <c r="BG468" s="139"/>
      <c r="BH468" s="139"/>
    </row>
    <row r="469" spans="1:60" outlineLevel="1" x14ac:dyDescent="0.2">
      <c r="A469" s="140">
        <v>53</v>
      </c>
      <c r="B469" s="140" t="s">
        <v>465</v>
      </c>
      <c r="C469" s="178" t="s">
        <v>466</v>
      </c>
      <c r="D469" s="146" t="s">
        <v>302</v>
      </c>
      <c r="E469" s="153">
        <v>24.62</v>
      </c>
      <c r="F469" s="156">
        <f>H469+J469</f>
        <v>0</v>
      </c>
      <c r="G469" s="157">
        <f>ROUND(E469*F469,2)</f>
        <v>0</v>
      </c>
      <c r="H469" s="157"/>
      <c r="I469" s="157">
        <f>ROUND(E469*H469,2)</f>
        <v>0</v>
      </c>
      <c r="J469" s="157"/>
      <c r="K469" s="157">
        <f>ROUND(E469*J469,2)</f>
        <v>0</v>
      </c>
      <c r="L469" s="157">
        <v>21</v>
      </c>
      <c r="M469" s="157">
        <f>G469*(1+L469/100)</f>
        <v>0</v>
      </c>
      <c r="N469" s="147">
        <v>0</v>
      </c>
      <c r="O469" s="147">
        <f>ROUND(E469*N469,5)</f>
        <v>0</v>
      </c>
      <c r="P469" s="147">
        <v>0</v>
      </c>
      <c r="Q469" s="147">
        <f>ROUND(E469*P469,5)</f>
        <v>0</v>
      </c>
      <c r="R469" s="147"/>
      <c r="S469" s="147"/>
      <c r="T469" s="148">
        <v>0</v>
      </c>
      <c r="U469" s="147">
        <f>ROUND(E469*T469,2)</f>
        <v>0</v>
      </c>
      <c r="V469" s="139"/>
      <c r="W469" s="139"/>
      <c r="X469" s="139"/>
      <c r="Y469" s="139"/>
      <c r="Z469" s="139"/>
      <c r="AA469" s="139"/>
      <c r="AB469" s="139"/>
      <c r="AC469" s="139"/>
      <c r="AD469" s="139"/>
      <c r="AE469" s="139" t="s">
        <v>118</v>
      </c>
      <c r="AF469" s="139"/>
      <c r="AG469" s="139"/>
      <c r="AH469" s="139"/>
      <c r="AI469" s="139"/>
      <c r="AJ469" s="139"/>
      <c r="AK469" s="139"/>
      <c r="AL469" s="139"/>
      <c r="AM469" s="139"/>
      <c r="AN469" s="139"/>
      <c r="AO469" s="139"/>
      <c r="AP469" s="139"/>
      <c r="AQ469" s="139"/>
      <c r="AR469" s="139"/>
      <c r="AS469" s="139"/>
      <c r="AT469" s="139"/>
      <c r="AU469" s="139"/>
      <c r="AV469" s="139"/>
      <c r="AW469" s="139"/>
      <c r="AX469" s="139"/>
      <c r="AY469" s="139"/>
      <c r="AZ469" s="139"/>
      <c r="BA469" s="139"/>
      <c r="BB469" s="139"/>
      <c r="BC469" s="139"/>
      <c r="BD469" s="139"/>
      <c r="BE469" s="139"/>
      <c r="BF469" s="139"/>
      <c r="BG469" s="139"/>
      <c r="BH469" s="139"/>
    </row>
    <row r="470" spans="1:60" x14ac:dyDescent="0.2">
      <c r="A470" s="141" t="s">
        <v>113</v>
      </c>
      <c r="B470" s="141" t="s">
        <v>86</v>
      </c>
      <c r="C470" s="180" t="s">
        <v>26</v>
      </c>
      <c r="D470" s="150"/>
      <c r="E470" s="155"/>
      <c r="F470" s="158"/>
      <c r="G470" s="158">
        <f>SUMIF(AE471:AE477,"&lt;&gt;NOR",G471:G477)</f>
        <v>0</v>
      </c>
      <c r="H470" s="158"/>
      <c r="I470" s="158">
        <f>SUM(I471:I477)</f>
        <v>0</v>
      </c>
      <c r="J470" s="158"/>
      <c r="K470" s="158">
        <f>SUM(K471:K477)</f>
        <v>0</v>
      </c>
      <c r="L470" s="158"/>
      <c r="M470" s="158">
        <f>SUM(M471:M477)</f>
        <v>0</v>
      </c>
      <c r="N470" s="151"/>
      <c r="O470" s="151">
        <f>SUM(O471:O477)</f>
        <v>0</v>
      </c>
      <c r="P470" s="151"/>
      <c r="Q470" s="151">
        <f>SUM(Q471:Q477)</f>
        <v>0</v>
      </c>
      <c r="R470" s="151"/>
      <c r="S470" s="151"/>
      <c r="T470" s="152"/>
      <c r="U470" s="151">
        <f>SUM(U471:U477)</f>
        <v>0</v>
      </c>
      <c r="AE470" t="s">
        <v>114</v>
      </c>
    </row>
    <row r="471" spans="1:60" outlineLevel="1" x14ac:dyDescent="0.2">
      <c r="A471" s="140">
        <v>54</v>
      </c>
      <c r="B471" s="140" t="s">
        <v>467</v>
      </c>
      <c r="C471" s="178" t="s">
        <v>468</v>
      </c>
      <c r="D471" s="146" t="s">
        <v>469</v>
      </c>
      <c r="E471" s="153">
        <v>1</v>
      </c>
      <c r="F471" s="156">
        <f t="shared" ref="F471:F477" si="0">H471+J471</f>
        <v>0</v>
      </c>
      <c r="G471" s="157">
        <f t="shared" ref="G471:G477" si="1">ROUND(E471*F471,2)</f>
        <v>0</v>
      </c>
      <c r="H471" s="157"/>
      <c r="I471" s="157">
        <f t="shared" ref="I471:I477" si="2">ROUND(E471*H471,2)</f>
        <v>0</v>
      </c>
      <c r="J471" s="157"/>
      <c r="K471" s="157">
        <f t="shared" ref="K471:K477" si="3">ROUND(E471*J471,2)</f>
        <v>0</v>
      </c>
      <c r="L471" s="157">
        <v>21</v>
      </c>
      <c r="M471" s="157">
        <f t="shared" ref="M471:M477" si="4">G471*(1+L471/100)</f>
        <v>0</v>
      </c>
      <c r="N471" s="147">
        <v>0</v>
      </c>
      <c r="O471" s="147">
        <f t="shared" ref="O471:O477" si="5">ROUND(E471*N471,5)</f>
        <v>0</v>
      </c>
      <c r="P471" s="147">
        <v>0</v>
      </c>
      <c r="Q471" s="147">
        <f t="shared" ref="Q471:Q477" si="6">ROUND(E471*P471,5)</f>
        <v>0</v>
      </c>
      <c r="R471" s="147"/>
      <c r="S471" s="147"/>
      <c r="T471" s="148">
        <v>0</v>
      </c>
      <c r="U471" s="147">
        <f t="shared" ref="U471:U477" si="7">ROUND(E471*T471,2)</f>
        <v>0</v>
      </c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 t="s">
        <v>118</v>
      </c>
      <c r="AF471" s="139"/>
      <c r="AG471" s="139"/>
      <c r="AH471" s="139"/>
      <c r="AI471" s="139"/>
      <c r="AJ471" s="139"/>
      <c r="AK471" s="139"/>
      <c r="AL471" s="139"/>
      <c r="AM471" s="139"/>
      <c r="AN471" s="139"/>
      <c r="AO471" s="139"/>
      <c r="AP471" s="139"/>
      <c r="AQ471" s="139"/>
      <c r="AR471" s="139"/>
      <c r="AS471" s="139"/>
      <c r="AT471" s="139"/>
      <c r="AU471" s="139"/>
      <c r="AV471" s="139"/>
      <c r="AW471" s="139"/>
      <c r="AX471" s="139"/>
      <c r="AY471" s="139"/>
      <c r="AZ471" s="139"/>
      <c r="BA471" s="139"/>
      <c r="BB471" s="139"/>
      <c r="BC471" s="139"/>
      <c r="BD471" s="139"/>
      <c r="BE471" s="139"/>
      <c r="BF471" s="139"/>
      <c r="BG471" s="139"/>
      <c r="BH471" s="139"/>
    </row>
    <row r="472" spans="1:60" outlineLevel="1" x14ac:dyDescent="0.2">
      <c r="A472" s="140">
        <v>55</v>
      </c>
      <c r="B472" s="140" t="s">
        <v>470</v>
      </c>
      <c r="C472" s="178" t="s">
        <v>471</v>
      </c>
      <c r="D472" s="146" t="s">
        <v>469</v>
      </c>
      <c r="E472" s="153">
        <v>1</v>
      </c>
      <c r="F472" s="156">
        <f t="shared" si="0"/>
        <v>0</v>
      </c>
      <c r="G472" s="157">
        <f t="shared" si="1"/>
        <v>0</v>
      </c>
      <c r="H472" s="157"/>
      <c r="I472" s="157">
        <f t="shared" si="2"/>
        <v>0</v>
      </c>
      <c r="J472" s="157"/>
      <c r="K472" s="157">
        <f t="shared" si="3"/>
        <v>0</v>
      </c>
      <c r="L472" s="157">
        <v>21</v>
      </c>
      <c r="M472" s="157">
        <f t="shared" si="4"/>
        <v>0</v>
      </c>
      <c r="N472" s="147">
        <v>0</v>
      </c>
      <c r="O472" s="147">
        <f t="shared" si="5"/>
        <v>0</v>
      </c>
      <c r="P472" s="147">
        <v>0</v>
      </c>
      <c r="Q472" s="147">
        <f t="shared" si="6"/>
        <v>0</v>
      </c>
      <c r="R472" s="147"/>
      <c r="S472" s="147"/>
      <c r="T472" s="148">
        <v>0</v>
      </c>
      <c r="U472" s="147">
        <f t="shared" si="7"/>
        <v>0</v>
      </c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 t="s">
        <v>118</v>
      </c>
      <c r="AF472" s="139"/>
      <c r="AG472" s="139"/>
      <c r="AH472" s="139"/>
      <c r="AI472" s="139"/>
      <c r="AJ472" s="139"/>
      <c r="AK472" s="139"/>
      <c r="AL472" s="139"/>
      <c r="AM472" s="139"/>
      <c r="AN472" s="139"/>
      <c r="AO472" s="139"/>
      <c r="AP472" s="139"/>
      <c r="AQ472" s="139"/>
      <c r="AR472" s="139"/>
      <c r="AS472" s="139"/>
      <c r="AT472" s="139"/>
      <c r="AU472" s="139"/>
      <c r="AV472" s="139"/>
      <c r="AW472" s="139"/>
      <c r="AX472" s="139"/>
      <c r="AY472" s="139"/>
      <c r="AZ472" s="139"/>
      <c r="BA472" s="139"/>
      <c r="BB472" s="139"/>
      <c r="BC472" s="139"/>
      <c r="BD472" s="139"/>
      <c r="BE472" s="139"/>
      <c r="BF472" s="139"/>
      <c r="BG472" s="139"/>
      <c r="BH472" s="139"/>
    </row>
    <row r="473" spans="1:60" outlineLevel="1" x14ac:dyDescent="0.2">
      <c r="A473" s="140">
        <v>56</v>
      </c>
      <c r="B473" s="140" t="s">
        <v>472</v>
      </c>
      <c r="C473" s="178" t="s">
        <v>473</v>
      </c>
      <c r="D473" s="146" t="s">
        <v>469</v>
      </c>
      <c r="E473" s="153">
        <v>1</v>
      </c>
      <c r="F473" s="156">
        <f t="shared" si="0"/>
        <v>0</v>
      </c>
      <c r="G473" s="157">
        <f t="shared" si="1"/>
        <v>0</v>
      </c>
      <c r="H473" s="157"/>
      <c r="I473" s="157">
        <f t="shared" si="2"/>
        <v>0</v>
      </c>
      <c r="J473" s="157"/>
      <c r="K473" s="157">
        <f t="shared" si="3"/>
        <v>0</v>
      </c>
      <c r="L473" s="157">
        <v>21</v>
      </c>
      <c r="M473" s="157">
        <f t="shared" si="4"/>
        <v>0</v>
      </c>
      <c r="N473" s="147">
        <v>0</v>
      </c>
      <c r="O473" s="147">
        <f t="shared" si="5"/>
        <v>0</v>
      </c>
      <c r="P473" s="147">
        <v>0</v>
      </c>
      <c r="Q473" s="147">
        <f t="shared" si="6"/>
        <v>0</v>
      </c>
      <c r="R473" s="147"/>
      <c r="S473" s="147"/>
      <c r="T473" s="148">
        <v>0</v>
      </c>
      <c r="U473" s="147">
        <f t="shared" si="7"/>
        <v>0</v>
      </c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 t="s">
        <v>118</v>
      </c>
      <c r="AF473" s="139"/>
      <c r="AG473" s="139"/>
      <c r="AH473" s="139"/>
      <c r="AI473" s="139"/>
      <c r="AJ473" s="139"/>
      <c r="AK473" s="139"/>
      <c r="AL473" s="139"/>
      <c r="AM473" s="139"/>
      <c r="AN473" s="139"/>
      <c r="AO473" s="139"/>
      <c r="AP473" s="139"/>
      <c r="AQ473" s="139"/>
      <c r="AR473" s="139"/>
      <c r="AS473" s="139"/>
      <c r="AT473" s="139"/>
      <c r="AU473" s="139"/>
      <c r="AV473" s="139"/>
      <c r="AW473" s="139"/>
      <c r="AX473" s="139"/>
      <c r="AY473" s="139"/>
      <c r="AZ473" s="139"/>
      <c r="BA473" s="139"/>
      <c r="BB473" s="139"/>
      <c r="BC473" s="139"/>
      <c r="BD473" s="139"/>
      <c r="BE473" s="139"/>
      <c r="BF473" s="139"/>
      <c r="BG473" s="139"/>
      <c r="BH473" s="139"/>
    </row>
    <row r="474" spans="1:60" outlineLevel="1" x14ac:dyDescent="0.2">
      <c r="A474" s="140">
        <v>57</v>
      </c>
      <c r="B474" s="140" t="s">
        <v>474</v>
      </c>
      <c r="C474" s="178" t="s">
        <v>475</v>
      </c>
      <c r="D474" s="146" t="s">
        <v>469</v>
      </c>
      <c r="E474" s="153">
        <v>1</v>
      </c>
      <c r="F474" s="156">
        <f t="shared" si="0"/>
        <v>0</v>
      </c>
      <c r="G474" s="157">
        <f t="shared" si="1"/>
        <v>0</v>
      </c>
      <c r="H474" s="157"/>
      <c r="I474" s="157">
        <f t="shared" si="2"/>
        <v>0</v>
      </c>
      <c r="J474" s="157"/>
      <c r="K474" s="157">
        <f t="shared" si="3"/>
        <v>0</v>
      </c>
      <c r="L474" s="157">
        <v>21</v>
      </c>
      <c r="M474" s="157">
        <f t="shared" si="4"/>
        <v>0</v>
      </c>
      <c r="N474" s="147">
        <v>0</v>
      </c>
      <c r="O474" s="147">
        <f t="shared" si="5"/>
        <v>0</v>
      </c>
      <c r="P474" s="147">
        <v>0</v>
      </c>
      <c r="Q474" s="147">
        <f t="shared" si="6"/>
        <v>0</v>
      </c>
      <c r="R474" s="147"/>
      <c r="S474" s="147"/>
      <c r="T474" s="148">
        <v>0</v>
      </c>
      <c r="U474" s="147">
        <f t="shared" si="7"/>
        <v>0</v>
      </c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 t="s">
        <v>118</v>
      </c>
      <c r="AF474" s="139"/>
      <c r="AG474" s="139"/>
      <c r="AH474" s="139"/>
      <c r="AI474" s="139"/>
      <c r="AJ474" s="139"/>
      <c r="AK474" s="139"/>
      <c r="AL474" s="139"/>
      <c r="AM474" s="139"/>
      <c r="AN474" s="139"/>
      <c r="AO474" s="139"/>
      <c r="AP474" s="139"/>
      <c r="AQ474" s="139"/>
      <c r="AR474" s="139"/>
      <c r="AS474" s="139"/>
      <c r="AT474" s="139"/>
      <c r="AU474" s="139"/>
      <c r="AV474" s="139"/>
      <c r="AW474" s="139"/>
      <c r="AX474" s="139"/>
      <c r="AY474" s="139"/>
      <c r="AZ474" s="139"/>
      <c r="BA474" s="139"/>
      <c r="BB474" s="139"/>
      <c r="BC474" s="139"/>
      <c r="BD474" s="139"/>
      <c r="BE474" s="139"/>
      <c r="BF474" s="139"/>
      <c r="BG474" s="139"/>
      <c r="BH474" s="139"/>
    </row>
    <row r="475" spans="1:60" outlineLevel="1" x14ac:dyDescent="0.2">
      <c r="A475" s="140">
        <v>58</v>
      </c>
      <c r="B475" s="140" t="s">
        <v>476</v>
      </c>
      <c r="C475" s="178" t="s">
        <v>477</v>
      </c>
      <c r="D475" s="146" t="s">
        <v>469</v>
      </c>
      <c r="E475" s="153">
        <v>1</v>
      </c>
      <c r="F475" s="156">
        <f t="shared" si="0"/>
        <v>0</v>
      </c>
      <c r="G475" s="157">
        <f t="shared" si="1"/>
        <v>0</v>
      </c>
      <c r="H475" s="157"/>
      <c r="I475" s="157">
        <f t="shared" si="2"/>
        <v>0</v>
      </c>
      <c r="J475" s="157"/>
      <c r="K475" s="157">
        <f t="shared" si="3"/>
        <v>0</v>
      </c>
      <c r="L475" s="157">
        <v>21</v>
      </c>
      <c r="M475" s="157">
        <f t="shared" si="4"/>
        <v>0</v>
      </c>
      <c r="N475" s="147">
        <v>0</v>
      </c>
      <c r="O475" s="147">
        <f t="shared" si="5"/>
        <v>0</v>
      </c>
      <c r="P475" s="147">
        <v>0</v>
      </c>
      <c r="Q475" s="147">
        <f t="shared" si="6"/>
        <v>0</v>
      </c>
      <c r="R475" s="147"/>
      <c r="S475" s="147"/>
      <c r="T475" s="148">
        <v>0</v>
      </c>
      <c r="U475" s="147">
        <f t="shared" si="7"/>
        <v>0</v>
      </c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 t="s">
        <v>118</v>
      </c>
      <c r="AF475" s="139"/>
      <c r="AG475" s="139"/>
      <c r="AH475" s="139"/>
      <c r="AI475" s="139"/>
      <c r="AJ475" s="139"/>
      <c r="AK475" s="139"/>
      <c r="AL475" s="139"/>
      <c r="AM475" s="139"/>
      <c r="AN475" s="139"/>
      <c r="AO475" s="139"/>
      <c r="AP475" s="139"/>
      <c r="AQ475" s="139"/>
      <c r="AR475" s="139"/>
      <c r="AS475" s="139"/>
      <c r="AT475" s="139"/>
      <c r="AU475" s="139"/>
      <c r="AV475" s="139"/>
      <c r="AW475" s="139"/>
      <c r="AX475" s="139"/>
      <c r="AY475" s="139"/>
      <c r="AZ475" s="139"/>
      <c r="BA475" s="139"/>
      <c r="BB475" s="139"/>
      <c r="BC475" s="139"/>
      <c r="BD475" s="139"/>
      <c r="BE475" s="139"/>
      <c r="BF475" s="139"/>
      <c r="BG475" s="139"/>
      <c r="BH475" s="139"/>
    </row>
    <row r="476" spans="1:60" outlineLevel="1" x14ac:dyDescent="0.2">
      <c r="A476" s="140">
        <v>59</v>
      </c>
      <c r="B476" s="140" t="s">
        <v>478</v>
      </c>
      <c r="C476" s="178" t="s">
        <v>479</v>
      </c>
      <c r="D476" s="146" t="s">
        <v>469</v>
      </c>
      <c r="E476" s="153">
        <v>1</v>
      </c>
      <c r="F476" s="156">
        <f t="shared" si="0"/>
        <v>0</v>
      </c>
      <c r="G476" s="157">
        <f t="shared" si="1"/>
        <v>0</v>
      </c>
      <c r="H476" s="157"/>
      <c r="I476" s="157">
        <f t="shared" si="2"/>
        <v>0</v>
      </c>
      <c r="J476" s="157"/>
      <c r="K476" s="157">
        <f t="shared" si="3"/>
        <v>0</v>
      </c>
      <c r="L476" s="157">
        <v>21</v>
      </c>
      <c r="M476" s="157">
        <f t="shared" si="4"/>
        <v>0</v>
      </c>
      <c r="N476" s="147">
        <v>0</v>
      </c>
      <c r="O476" s="147">
        <f t="shared" si="5"/>
        <v>0</v>
      </c>
      <c r="P476" s="147">
        <v>0</v>
      </c>
      <c r="Q476" s="147">
        <f t="shared" si="6"/>
        <v>0</v>
      </c>
      <c r="R476" s="147"/>
      <c r="S476" s="147"/>
      <c r="T476" s="148">
        <v>0</v>
      </c>
      <c r="U476" s="147">
        <f t="shared" si="7"/>
        <v>0</v>
      </c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 t="s">
        <v>118</v>
      </c>
      <c r="AF476" s="139"/>
      <c r="AG476" s="139"/>
      <c r="AH476" s="139"/>
      <c r="AI476" s="139"/>
      <c r="AJ476" s="139"/>
      <c r="AK476" s="139"/>
      <c r="AL476" s="139"/>
      <c r="AM476" s="139"/>
      <c r="AN476" s="139"/>
      <c r="AO476" s="139"/>
      <c r="AP476" s="139"/>
      <c r="AQ476" s="139"/>
      <c r="AR476" s="139"/>
      <c r="AS476" s="139"/>
      <c r="AT476" s="139"/>
      <c r="AU476" s="139"/>
      <c r="AV476" s="139"/>
      <c r="AW476" s="139"/>
      <c r="AX476" s="139"/>
      <c r="AY476" s="139"/>
      <c r="AZ476" s="139"/>
      <c r="BA476" s="139"/>
      <c r="BB476" s="139"/>
      <c r="BC476" s="139"/>
      <c r="BD476" s="139"/>
      <c r="BE476" s="139"/>
      <c r="BF476" s="139"/>
      <c r="BG476" s="139"/>
      <c r="BH476" s="139"/>
    </row>
    <row r="477" spans="1:60" outlineLevel="1" x14ac:dyDescent="0.2">
      <c r="A477" s="167">
        <v>60</v>
      </c>
      <c r="B477" s="167" t="s">
        <v>480</v>
      </c>
      <c r="C477" s="181" t="s">
        <v>481</v>
      </c>
      <c r="D477" s="168" t="s">
        <v>469</v>
      </c>
      <c r="E477" s="169">
        <v>1</v>
      </c>
      <c r="F477" s="170">
        <f t="shared" si="0"/>
        <v>0</v>
      </c>
      <c r="G477" s="171">
        <f t="shared" si="1"/>
        <v>0</v>
      </c>
      <c r="H477" s="171"/>
      <c r="I477" s="171">
        <f t="shared" si="2"/>
        <v>0</v>
      </c>
      <c r="J477" s="171"/>
      <c r="K477" s="171">
        <f t="shared" si="3"/>
        <v>0</v>
      </c>
      <c r="L477" s="171">
        <v>21</v>
      </c>
      <c r="M477" s="171">
        <f t="shared" si="4"/>
        <v>0</v>
      </c>
      <c r="N477" s="172">
        <v>0</v>
      </c>
      <c r="O477" s="172">
        <f t="shared" si="5"/>
        <v>0</v>
      </c>
      <c r="P477" s="172">
        <v>0</v>
      </c>
      <c r="Q477" s="172">
        <f t="shared" si="6"/>
        <v>0</v>
      </c>
      <c r="R477" s="172"/>
      <c r="S477" s="172"/>
      <c r="T477" s="173">
        <v>0</v>
      </c>
      <c r="U477" s="172">
        <f t="shared" si="7"/>
        <v>0</v>
      </c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 t="s">
        <v>118</v>
      </c>
      <c r="AF477" s="139"/>
      <c r="AG477" s="139"/>
      <c r="AH477" s="139"/>
      <c r="AI477" s="139"/>
      <c r="AJ477" s="139"/>
      <c r="AK477" s="139"/>
      <c r="AL477" s="139"/>
      <c r="AM477" s="139"/>
      <c r="AN477" s="139"/>
      <c r="AO477" s="139"/>
      <c r="AP477" s="139"/>
      <c r="AQ477" s="139"/>
      <c r="AR477" s="139"/>
      <c r="AS477" s="139"/>
      <c r="AT477" s="139"/>
      <c r="AU477" s="139"/>
      <c r="AV477" s="139"/>
      <c r="AW477" s="139"/>
      <c r="AX477" s="139"/>
      <c r="AY477" s="139"/>
      <c r="AZ477" s="139"/>
      <c r="BA477" s="139"/>
      <c r="BB477" s="139"/>
      <c r="BC477" s="139"/>
      <c r="BD477" s="139"/>
      <c r="BE477" s="139"/>
      <c r="BF477" s="139"/>
      <c r="BG477" s="139"/>
      <c r="BH477" s="139"/>
    </row>
    <row r="478" spans="1:60" x14ac:dyDescent="0.2">
      <c r="A478" s="4"/>
      <c r="B478" s="5" t="s">
        <v>482</v>
      </c>
      <c r="C478" s="182" t="s">
        <v>482</v>
      </c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AC478">
        <v>15</v>
      </c>
      <c r="AD478">
        <v>21</v>
      </c>
    </row>
    <row r="479" spans="1:60" x14ac:dyDescent="0.2">
      <c r="A479" s="174"/>
      <c r="B479" s="175" t="s">
        <v>28</v>
      </c>
      <c r="C479" s="183" t="s">
        <v>482</v>
      </c>
      <c r="D479" s="176"/>
      <c r="E479" s="176"/>
      <c r="F479" s="176"/>
      <c r="G479" s="177">
        <f>G8+G15+G19+G94+G96+G103+G188+G199+G289+G292+G333+G411+G455+G459+G470</f>
        <v>0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AC479">
        <f>SUMIF(L7:L477,AC478,G7:G477)</f>
        <v>0</v>
      </c>
      <c r="AD479">
        <f>SUMIF(L7:L477,AD478,G7:G477)</f>
        <v>0</v>
      </c>
      <c r="AE479" t="s">
        <v>483</v>
      </c>
    </row>
    <row r="480" spans="1:60" x14ac:dyDescent="0.2">
      <c r="A480" s="4"/>
      <c r="B480" s="5" t="s">
        <v>482</v>
      </c>
      <c r="C480" s="182" t="s">
        <v>482</v>
      </c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31" x14ac:dyDescent="0.2">
      <c r="A481" s="4"/>
      <c r="B481" s="5"/>
      <c r="C481" s="18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31" x14ac:dyDescent="0.2">
      <c r="A482" s="4"/>
      <c r="B482" s="5"/>
      <c r="C482" s="18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31" x14ac:dyDescent="0.2">
      <c r="A483" s="4"/>
      <c r="B483" s="5"/>
      <c r="C483" s="18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31" x14ac:dyDescent="0.2">
      <c r="A484" s="4"/>
      <c r="B484" s="5" t="s">
        <v>482</v>
      </c>
      <c r="C484" s="182" t="s">
        <v>482</v>
      </c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31" x14ac:dyDescent="0.2">
      <c r="A485" s="245" t="s">
        <v>484</v>
      </c>
      <c r="B485" s="245"/>
      <c r="C485" s="246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31" x14ac:dyDescent="0.2">
      <c r="A486" s="247"/>
      <c r="B486" s="248"/>
      <c r="C486" s="249"/>
      <c r="D486" s="248"/>
      <c r="E486" s="248"/>
      <c r="F486" s="248"/>
      <c r="G486" s="250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AE486" t="s">
        <v>485</v>
      </c>
    </row>
    <row r="487" spans="1:31" x14ac:dyDescent="0.2">
      <c r="A487" s="251"/>
      <c r="B487" s="252"/>
      <c r="C487" s="253"/>
      <c r="D487" s="252"/>
      <c r="E487" s="252"/>
      <c r="F487" s="252"/>
      <c r="G487" s="25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31" x14ac:dyDescent="0.2">
      <c r="A488" s="251"/>
      <c r="B488" s="252"/>
      <c r="C488" s="253"/>
      <c r="D488" s="252"/>
      <c r="E488" s="252"/>
      <c r="F488" s="252"/>
      <c r="G488" s="25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31" x14ac:dyDescent="0.2">
      <c r="A489" s="251"/>
      <c r="B489" s="252"/>
      <c r="C489" s="253"/>
      <c r="D489" s="252"/>
      <c r="E489" s="252"/>
      <c r="F489" s="252"/>
      <c r="G489" s="25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31" x14ac:dyDescent="0.2">
      <c r="A490" s="255"/>
      <c r="B490" s="256"/>
      <c r="C490" s="257"/>
      <c r="D490" s="256"/>
      <c r="E490" s="256"/>
      <c r="F490" s="256"/>
      <c r="G490" s="25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31" x14ac:dyDescent="0.2">
      <c r="A491" s="4"/>
      <c r="B491" s="5" t="s">
        <v>482</v>
      </c>
      <c r="C491" s="182" t="s">
        <v>482</v>
      </c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31" x14ac:dyDescent="0.2">
      <c r="C492" s="184"/>
      <c r="AE492" t="s">
        <v>486</v>
      </c>
    </row>
  </sheetData>
  <mergeCells count="6">
    <mergeCell ref="A486:G490"/>
    <mergeCell ref="A1:G1"/>
    <mergeCell ref="C2:G2"/>
    <mergeCell ref="C3:G3"/>
    <mergeCell ref="C4:G4"/>
    <mergeCell ref="A485:C485"/>
  </mergeCells>
  <pageMargins left="0.39370078740157499" right="0.196850393700787" top="0.78740157499999996" bottom="0.78740157499999996" header="0.3" footer="0.3"/>
  <pageSetup paperSize="9" orientation="portrait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Dp</dc:creator>
  <cp:lastModifiedBy>Terka</cp:lastModifiedBy>
  <cp:lastPrinted>2024-12-17T10:51:23Z</cp:lastPrinted>
  <dcterms:created xsi:type="dcterms:W3CDTF">2009-04-08T07:15:50Z</dcterms:created>
  <dcterms:modified xsi:type="dcterms:W3CDTF">2024-12-17T10:51:28Z</dcterms:modified>
</cp:coreProperties>
</file>