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murka\Documents\1pracovní\1ÚVO\SB\PD-soutěž\"/>
    </mc:Choice>
  </mc:AlternateContent>
  <xr:revisionPtr revIDLastSave="0" documentId="13_ncr:1_{AE807023-C738-402A-A493-643A3BA2D7CB}" xr6:coauthVersionLast="36" xr6:coauthVersionMax="36" xr10:uidLastSave="{00000000-0000-0000-0000-000000000000}"/>
  <bookViews>
    <workbookView xWindow="0" yWindow="0" windowWidth="21570" windowHeight="7980" xr2:uid="{36D9FE94-8987-477F-A728-2D2496C0E8DA}"/>
  </bookViews>
  <sheets>
    <sheet name="rekapitulace" sheetId="1" r:id="rId1"/>
    <sheet name="SO1 - Elektro" sheetId="2" r:id="rId2"/>
    <sheet name="SO2 - Datová síť" sheetId="6" r:id="rId3"/>
    <sheet name="SO3 - Klimatizace" sheetId="3" r:id="rId4"/>
    <sheet name="SO4 - VRN" sheetId="5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J127" i="5" l="1"/>
  <c r="J126" i="5" s="1"/>
  <c r="J150" i="5" l="1"/>
  <c r="J149" i="5" s="1"/>
  <c r="J148" i="5"/>
  <c r="J147" i="5"/>
  <c r="J146" i="5"/>
  <c r="J145" i="5"/>
  <c r="J144" i="5" l="1"/>
  <c r="J133" i="5" l="1"/>
  <c r="J131" i="5"/>
  <c r="J129" i="5"/>
  <c r="J128" i="5" s="1"/>
  <c r="E7" i="6" l="1"/>
  <c r="E7" i="5"/>
  <c r="E7" i="3"/>
  <c r="E7" i="2"/>
  <c r="J103" i="6" l="1"/>
  <c r="J211" i="6"/>
  <c r="J210" i="6" s="1"/>
  <c r="J209" i="6" s="1"/>
  <c r="J208" i="6"/>
  <c r="J207" i="6"/>
  <c r="J206" i="6"/>
  <c r="J205" i="6"/>
  <c r="J204" i="6"/>
  <c r="J203" i="6"/>
  <c r="J202" i="6"/>
  <c r="J201" i="6"/>
  <c r="J200" i="6"/>
  <c r="J198" i="6"/>
  <c r="J197" i="6"/>
  <c r="J196" i="6"/>
  <c r="J195" i="6"/>
  <c r="J194" i="6"/>
  <c r="J193" i="6"/>
  <c r="J192" i="6"/>
  <c r="J191" i="6"/>
  <c r="J190" i="6"/>
  <c r="J189" i="6"/>
  <c r="J188" i="6"/>
  <c r="J187" i="6"/>
  <c r="J186" i="6"/>
  <c r="J185" i="6"/>
  <c r="J184" i="6"/>
  <c r="J183" i="6"/>
  <c r="J182" i="6"/>
  <c r="J181" i="6"/>
  <c r="J180" i="6"/>
  <c r="J179" i="6"/>
  <c r="J177" i="6"/>
  <c r="J176" i="6"/>
  <c r="J174" i="6"/>
  <c r="J173" i="6" s="1"/>
  <c r="J99" i="6" s="1"/>
  <c r="J172" i="6"/>
  <c r="J171" i="6"/>
  <c r="J170" i="6"/>
  <c r="J169" i="6"/>
  <c r="J168" i="6"/>
  <c r="J167" i="6"/>
  <c r="J166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F115" i="6"/>
  <c r="E113" i="6"/>
  <c r="F89" i="6"/>
  <c r="E87" i="6"/>
  <c r="J34" i="6"/>
  <c r="F34" i="6"/>
  <c r="J24" i="6"/>
  <c r="E24" i="6"/>
  <c r="J92" i="6" s="1"/>
  <c r="J23" i="6"/>
  <c r="J21" i="6"/>
  <c r="E21" i="6"/>
  <c r="J117" i="6" s="1"/>
  <c r="J20" i="6"/>
  <c r="J18" i="6"/>
  <c r="E18" i="6"/>
  <c r="F118" i="6" s="1"/>
  <c r="J17" i="6"/>
  <c r="J15" i="6"/>
  <c r="E15" i="6"/>
  <c r="F91" i="6" s="1"/>
  <c r="J14" i="6"/>
  <c r="J12" i="6"/>
  <c r="J89" i="6" s="1"/>
  <c r="J123" i="6" l="1"/>
  <c r="J102" i="6"/>
  <c r="J175" i="6"/>
  <c r="J100" i="6" s="1"/>
  <c r="J91" i="6"/>
  <c r="F92" i="6"/>
  <c r="J115" i="6"/>
  <c r="J118" i="6"/>
  <c r="F117" i="6"/>
  <c r="J122" i="6" l="1"/>
  <c r="J121" i="6" s="1"/>
  <c r="J98" i="6"/>
  <c r="J101" i="6"/>
  <c r="J154" i="5"/>
  <c r="J153" i="5"/>
  <c r="J143" i="5"/>
  <c r="J142" i="5"/>
  <c r="J141" i="5"/>
  <c r="J138" i="5"/>
  <c r="J137" i="5"/>
  <c r="J136" i="5"/>
  <c r="J135" i="5"/>
  <c r="J134" i="5"/>
  <c r="F118" i="5"/>
  <c r="E116" i="5"/>
  <c r="F91" i="5"/>
  <c r="E89" i="5"/>
  <c r="J34" i="5"/>
  <c r="F34" i="5"/>
  <c r="J24" i="5"/>
  <c r="E24" i="5"/>
  <c r="J94" i="5" s="1"/>
  <c r="J23" i="5"/>
  <c r="J21" i="5"/>
  <c r="E21" i="5"/>
  <c r="J93" i="5" s="1"/>
  <c r="J20" i="5"/>
  <c r="J18" i="5"/>
  <c r="E18" i="5"/>
  <c r="F121" i="5" s="1"/>
  <c r="J17" i="5"/>
  <c r="J15" i="5"/>
  <c r="E15" i="5"/>
  <c r="F120" i="5" s="1"/>
  <c r="J14" i="5"/>
  <c r="J12" i="5"/>
  <c r="J118" i="5" s="1"/>
  <c r="E114" i="5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F116" i="3"/>
  <c r="E114" i="3"/>
  <c r="F91" i="3"/>
  <c r="E89" i="3"/>
  <c r="J34" i="3"/>
  <c r="F34" i="3"/>
  <c r="J24" i="3"/>
  <c r="E24" i="3"/>
  <c r="J119" i="3" s="1"/>
  <c r="J23" i="3"/>
  <c r="J21" i="3"/>
  <c r="E21" i="3"/>
  <c r="J118" i="3" s="1"/>
  <c r="J20" i="3"/>
  <c r="J18" i="3"/>
  <c r="E18" i="3"/>
  <c r="F94" i="3" s="1"/>
  <c r="J17" i="3"/>
  <c r="J15" i="3"/>
  <c r="E15" i="3"/>
  <c r="F118" i="3" s="1"/>
  <c r="J14" i="3"/>
  <c r="J12" i="3"/>
  <c r="J91" i="3" s="1"/>
  <c r="E112" i="3"/>
  <c r="J235" i="2"/>
  <c r="J234" i="2" s="1"/>
  <c r="J233" i="2"/>
  <c r="J232" i="2"/>
  <c r="J231" i="2"/>
  <c r="J230" i="2"/>
  <c r="J229" i="2"/>
  <c r="J228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6" i="2"/>
  <c r="J195" i="2"/>
  <c r="J194" i="2"/>
  <c r="J193" i="2"/>
  <c r="J192" i="2"/>
  <c r="J191" i="2"/>
  <c r="J190" i="2"/>
  <c r="J189" i="2"/>
  <c r="J188" i="2"/>
  <c r="J187" i="2"/>
  <c r="J184" i="2"/>
  <c r="J183" i="2"/>
  <c r="J182" i="2"/>
  <c r="J181" i="2"/>
  <c r="J180" i="2"/>
  <c r="J178" i="2"/>
  <c r="J177" i="2"/>
  <c r="J176" i="2"/>
  <c r="J175" i="2"/>
  <c r="J174" i="2"/>
  <c r="J173" i="2"/>
  <c r="J172" i="2"/>
  <c r="J171" i="2"/>
  <c r="J170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6" i="2"/>
  <c r="J135" i="2"/>
  <c r="J134" i="2"/>
  <c r="J133" i="2"/>
  <c r="J132" i="2"/>
  <c r="J131" i="2"/>
  <c r="J126" i="2"/>
  <c r="F123" i="2"/>
  <c r="E121" i="2"/>
  <c r="J109" i="2"/>
  <c r="J94" i="2"/>
  <c r="F91" i="2"/>
  <c r="E89" i="2"/>
  <c r="J34" i="2"/>
  <c r="F34" i="2"/>
  <c r="J24" i="2"/>
  <c r="J23" i="2"/>
  <c r="J21" i="2"/>
  <c r="J125" i="2"/>
  <c r="J20" i="2"/>
  <c r="J18" i="2"/>
  <c r="F126" i="2"/>
  <c r="J17" i="2"/>
  <c r="J15" i="2"/>
  <c r="F125" i="2"/>
  <c r="J14" i="2"/>
  <c r="J12" i="2"/>
  <c r="J123" i="2" s="1"/>
  <c r="E119" i="2"/>
  <c r="J130" i="2" l="1"/>
  <c r="J99" i="2" s="1"/>
  <c r="J169" i="2"/>
  <c r="J102" i="2" s="1"/>
  <c r="J197" i="2"/>
  <c r="J106" i="2" s="1"/>
  <c r="J136" i="3"/>
  <c r="J100" i="3" s="1"/>
  <c r="J178" i="3"/>
  <c r="J102" i="3" s="1"/>
  <c r="J130" i="5"/>
  <c r="J125" i="5" s="1"/>
  <c r="J152" i="5"/>
  <c r="J97" i="6"/>
  <c r="J140" i="5"/>
  <c r="J139" i="5" s="1"/>
  <c r="J159" i="3"/>
  <c r="J101" i="3" s="1"/>
  <c r="J123" i="3"/>
  <c r="J227" i="2"/>
  <c r="J108" i="2" s="1"/>
  <c r="J138" i="2"/>
  <c r="J186" i="2"/>
  <c r="J179" i="2"/>
  <c r="J103" i="2" s="1"/>
  <c r="J212" i="2"/>
  <c r="J107" i="2" s="1"/>
  <c r="F94" i="5"/>
  <c r="J120" i="5"/>
  <c r="F119" i="3"/>
  <c r="J94" i="3"/>
  <c r="J91" i="5"/>
  <c r="E87" i="5"/>
  <c r="F93" i="5"/>
  <c r="J121" i="5"/>
  <c r="E87" i="3"/>
  <c r="F93" i="3"/>
  <c r="J116" i="3"/>
  <c r="J93" i="3"/>
  <c r="E87" i="2"/>
  <c r="F93" i="2"/>
  <c r="J91" i="2"/>
  <c r="J93" i="2"/>
  <c r="F94" i="2"/>
  <c r="J104" i="5" l="1"/>
  <c r="J151" i="5"/>
  <c r="J103" i="5" s="1"/>
  <c r="J96" i="6"/>
  <c r="J30" i="6"/>
  <c r="H11" i="1" s="1"/>
  <c r="J101" i="5"/>
  <c r="J102" i="5"/>
  <c r="J100" i="5"/>
  <c r="J122" i="3"/>
  <c r="J99" i="3"/>
  <c r="J185" i="2"/>
  <c r="J104" i="2" s="1"/>
  <c r="J105" i="2"/>
  <c r="J137" i="2"/>
  <c r="J101" i="2"/>
  <c r="F33" i="6" l="1"/>
  <c r="J33" i="6" s="1"/>
  <c r="J36" i="6" s="1"/>
  <c r="J124" i="5"/>
  <c r="J99" i="5"/>
  <c r="J30" i="3"/>
  <c r="J98" i="3"/>
  <c r="J100" i="2"/>
  <c r="J129" i="2"/>
  <c r="H12" i="1" l="1"/>
  <c r="F33" i="3"/>
  <c r="J33" i="3" s="1"/>
  <c r="J36" i="3" s="1"/>
  <c r="J30" i="5"/>
  <c r="H13" i="1" s="1"/>
  <c r="J98" i="5"/>
  <c r="J98" i="2"/>
  <c r="J30" i="2"/>
  <c r="H10" i="1" l="1"/>
  <c r="J22" i="1" s="1"/>
  <c r="F25" i="1" s="1"/>
  <c r="J25" i="1" s="1"/>
  <c r="J28" i="1" s="1"/>
  <c r="F33" i="2"/>
  <c r="J33" i="2" s="1"/>
  <c r="J36" i="2" s="1"/>
  <c r="F33" i="5"/>
  <c r="J33" i="5" s="1"/>
  <c r="J36" i="5" s="1"/>
</calcChain>
</file>

<file path=xl/sharedStrings.xml><?xml version="1.0" encoding="utf-8"?>
<sst xmlns="http://schemas.openxmlformats.org/spreadsheetml/2006/main" count="1651" uniqueCount="711">
  <si>
    <t>Stavba:</t>
  </si>
  <si>
    <t>KSO:</t>
  </si>
  <si>
    <t/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</si>
  <si>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</si>
  <si>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</si>
  <si>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</si>
  <si>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</si>
  <si>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</si>
  <si>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</si>
  <si>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</si>
  <si>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</si>
  <si>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</si>
  <si>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Zpracovatel:</t>
  </si>
  <si>
    <t>Poznámka:</t>
  </si>
  <si>
    <t>Cena bez DPH</t>
  </si>
  <si>
    <t>Základ daně</t>
  </si>
  <si>
    <t>Sazba daně</t>
  </si>
  <si>
    <t>Výše daně</t>
  </si>
  <si>
    <t>DPH</t>
  </si>
  <si>
    <t>základní</t>
  </si>
  <si>
    <t>snížená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</si>
  <si>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</si>
  <si>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</si>
  <si>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</si>
  <si>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</si>
  <si>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</si>
  <si>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</si>
  <si>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</si>
  <si>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</si>
  <si>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</si>
  <si>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ČLENĚNÍ SOUPISU PRACÍ</t>
  </si>
  <si>
    <t>Kód dílu - Popis</t>
  </si>
  <si>
    <t>Cena celkem [CZK]</t>
  </si>
  <si>
    <t>Náklady ze soupisu prací</t>
  </si>
  <si>
    <t>SOUPIS PRACÍ</t>
  </si>
  <si>
    <t>PČ</t>
  </si>
  <si>
    <t>Typ</t>
  </si>
  <si>
    <t>Kód</t>
  </si>
  <si>
    <t>Popis</t>
  </si>
  <si>
    <t>MJ</t>
  </si>
  <si>
    <t>Množství</t>
  </si>
  <si>
    <t>J.cena [CZK]</t>
  </si>
  <si>
    <t>Náklady soupisu celkem</t>
  </si>
  <si>
    <t>D</t>
  </si>
  <si>
    <t>N01</t>
  </si>
  <si>
    <t>1</t>
  </si>
  <si>
    <t>K</t>
  </si>
  <si>
    <t>2</t>
  </si>
  <si>
    <t>Objekt:</t>
  </si>
  <si>
    <t>751 - Kabelové žlaby</t>
  </si>
  <si>
    <t>PSV - Práce a dodávky PSV</t>
  </si>
  <si>
    <t xml:space="preserve">    741 - Elektroinstalace - silnoproud</t>
  </si>
  <si>
    <t xml:space="preserve">      432 - Elektromontáže - svítidla</t>
  </si>
  <si>
    <t xml:space="preserve">    748.4 - silnoproudá instalace</t>
  </si>
  <si>
    <t>M - Práce a dodávky M</t>
  </si>
  <si>
    <t xml:space="preserve">    21-M.1 - Elektromontáže</t>
  </si>
  <si>
    <t xml:space="preserve">    21-M.3 - Světelné rozvody</t>
  </si>
  <si>
    <t xml:space="preserve">    21-M.4 - Zásuvkové rozvody</t>
  </si>
  <si>
    <t xml:space="preserve">    22-M - Montáže technologických zařízení pro dopravní stavby</t>
  </si>
  <si>
    <t xml:space="preserve">    N01 - Spotřební materiál</t>
  </si>
  <si>
    <t>751</t>
  </si>
  <si>
    <t>Kabelové žlaby</t>
  </si>
  <si>
    <t>210020301.1</t>
  </si>
  <si>
    <t>Montáž žlabů kovových, šířky do 50 mm s víkem</t>
  </si>
  <si>
    <t>m</t>
  </si>
  <si>
    <t>M</t>
  </si>
  <si>
    <t>345754910.1</t>
  </si>
  <si>
    <t>žlab kabelový pozinkovaný 2m/ks NKZN 50X62, vč. lomových a rozbočovacích dílů, víka a materiálu pro zavěšení</t>
  </si>
  <si>
    <t>3</t>
  </si>
  <si>
    <t>210020310.1.1</t>
  </si>
  <si>
    <t>Montáž žlabů kovových šířky do 600 mm, vč. víka</t>
  </si>
  <si>
    <t>4</t>
  </si>
  <si>
    <t>345754930.1.b</t>
  </si>
  <si>
    <t>Kabelový pozinkovaný žlab, plný, s integ. spojkou 100x100, vč. lomových a rozbočovacích dílů, materiálu pro zavěšení, bez víka</t>
  </si>
  <si>
    <t>5</t>
  </si>
  <si>
    <t>345754935.1</t>
  </si>
  <si>
    <t>Kabelový pozinkovaný žlab, plný s integ. spojkou 300x100, vč. lomových a rozbočovacích dílů, materiálu pro zavěšení, bez víka</t>
  </si>
  <si>
    <t>6</t>
  </si>
  <si>
    <t>460680203</t>
  </si>
  <si>
    <t>Vybourání otvorů ve zdivu betonovém plochy do 0,02 m2, tloušťky do 45 cm, vč. zapravení</t>
  </si>
  <si>
    <t>kus</t>
  </si>
  <si>
    <t>PSV</t>
  </si>
  <si>
    <t>Práce a dodávky PSV</t>
  </si>
  <si>
    <t>741</t>
  </si>
  <si>
    <t>Elektroinstalace - silnoproud</t>
  </si>
  <si>
    <t>7</t>
  </si>
  <si>
    <t>210100001.A</t>
  </si>
  <si>
    <t>Ukončení vodičů v rozváděči nebo na přístroji včetně zapojení průřezu žíly do 2,5 mm2</t>
  </si>
  <si>
    <t>8</t>
  </si>
  <si>
    <t>210100002</t>
  </si>
  <si>
    <t>Ukončení vodičů v rozváděči nebo na přístroji včetně zapojení průřezu žíly do 6 mm2</t>
  </si>
  <si>
    <t>9</t>
  </si>
  <si>
    <t>210100003</t>
  </si>
  <si>
    <t>Ukončení vodičů v rozváděči nebo na přístroji včetně zapojení průřezu žíly do 16 mm2</t>
  </si>
  <si>
    <t>10</t>
  </si>
  <si>
    <t>210100006</t>
  </si>
  <si>
    <t>Ukončení vodičů v rozváděči nebo na přístroji včetně zapojení průřezu žíly do 50 mm2</t>
  </si>
  <si>
    <t>11</t>
  </si>
  <si>
    <t>210100008</t>
  </si>
  <si>
    <t>Ukončení vodičů v rozváděči nebo na přístroji včetně zapojení průřezu žíly do 95 mm2</t>
  </si>
  <si>
    <t>12</t>
  </si>
  <si>
    <t>210100013</t>
  </si>
  <si>
    <t>Ukončení vodičů v rozváděči nebo na přístroji včetně zapojení průřezu žíly do 4 mm2</t>
  </si>
  <si>
    <t>13</t>
  </si>
  <si>
    <t>210100014</t>
  </si>
  <si>
    <t>Ukončení vodičů v rozváděči nebo na přístroji včetně zapojení průřezu žíly do 10 mm2</t>
  </si>
  <si>
    <t>14</t>
  </si>
  <si>
    <t>210800004.1</t>
  </si>
  <si>
    <t>Montáž měděných vodičů CYY 6 mm2</t>
  </si>
  <si>
    <t>15</t>
  </si>
  <si>
    <t>341421570.1</t>
  </si>
  <si>
    <t>vodič silový s Cu jádrem CYA H07 V-K 6 mm2</t>
  </si>
  <si>
    <t>16</t>
  </si>
  <si>
    <t>210800528</t>
  </si>
  <si>
    <t>Montáž měděných vodičů CY, HO5V, HO7V, NYY, YY 16 mm2 pevně volně</t>
  </si>
  <si>
    <t>17</t>
  </si>
  <si>
    <t>341111002.3</t>
  </si>
  <si>
    <t>kabel silový s Cu jádrem CYKY 5x10 mm2</t>
  </si>
  <si>
    <t>18</t>
  </si>
  <si>
    <t>210810090</t>
  </si>
  <si>
    <t>Montáž měděných kabelů YY, 1 kV 95mm2 uložených pevně</t>
  </si>
  <si>
    <t>19</t>
  </si>
  <si>
    <t>341116310.1.1</t>
  </si>
  <si>
    <t>kabel silový s Cu jádrem (1-CYKY 4x95mm2)</t>
  </si>
  <si>
    <t>20</t>
  </si>
  <si>
    <t>210813151A</t>
  </si>
  <si>
    <t>Montáž kabel Cu plný kulatý do 1 kV 1x16 mm2 uložený pevně</t>
  </si>
  <si>
    <t>21</t>
  </si>
  <si>
    <t>341413590</t>
  </si>
  <si>
    <t>vodič silový s Cu jádrem CYA H07 V-K 16 mm2</t>
  </si>
  <si>
    <t>22</t>
  </si>
  <si>
    <t>210950202</t>
  </si>
  <si>
    <t>Příplatek na zatahování kabelů hmotnosti do 2 kg do tvárnicových tras a kolektorů</t>
  </si>
  <si>
    <t>23</t>
  </si>
  <si>
    <t>v_10.1</t>
  </si>
  <si>
    <t>Vrtání prostupů do DN150</t>
  </si>
  <si>
    <t>24</t>
  </si>
  <si>
    <t>231701530</t>
  </si>
  <si>
    <t>pěna montážní protipožární polyuretanová  jednosložková 750 ml, požární odolnost více než 360 minut</t>
  </si>
  <si>
    <t>25</t>
  </si>
  <si>
    <t>v_06</t>
  </si>
  <si>
    <t>Požární ucpávky prostupů</t>
  </si>
  <si>
    <t>26</t>
  </si>
  <si>
    <t>PR009</t>
  </si>
  <si>
    <t>Montážní pěna vodoodolná</t>
  </si>
  <si>
    <t>27</t>
  </si>
  <si>
    <t>741122015</t>
  </si>
  <si>
    <t>Montáž kabel Cu bez ukončení uložený pod omítku plný kulatý 3x1,5 mm2 (CYKY)</t>
  </si>
  <si>
    <t>28</t>
  </si>
  <si>
    <t>34111030</t>
  </si>
  <si>
    <t>kabel silový s Cu jádrem 1 kV 3x1,5mm2</t>
  </si>
  <si>
    <t>29</t>
  </si>
  <si>
    <t>741122016</t>
  </si>
  <si>
    <t>Montáž kabel Cu bez ukončení uložený pod omítku plný kulatý 3x2,5 až 6 mm2 (CYKY)</t>
  </si>
  <si>
    <t>30</t>
  </si>
  <si>
    <t>34111036</t>
  </si>
  <si>
    <t>kabel silový s Cu jádrem 1kV 3x2,5mm2</t>
  </si>
  <si>
    <t>31</t>
  </si>
  <si>
    <t>34111090</t>
  </si>
  <si>
    <t>kabel instalační jádro Cu plné izolace PVC plášť PVC 450/750V (CYKY) 5x1,5mm2</t>
  </si>
  <si>
    <t>32</t>
  </si>
  <si>
    <t>34111094</t>
  </si>
  <si>
    <t>kabel silový s Cu jádrem 1kV 5x2,5mm2</t>
  </si>
  <si>
    <t>33</t>
  </si>
  <si>
    <t>34111098</t>
  </si>
  <si>
    <t>kabel instalační jádro Cu plné izolace PVC plášť PVC 450/750V (CYKY) 5x4mm2</t>
  </si>
  <si>
    <t>34</t>
  </si>
  <si>
    <t>34111100</t>
  </si>
  <si>
    <t>kabel instalační jádro Cu plné izolace PVC plášť PVC 450/750V (CYKY) 5x6mm2</t>
  </si>
  <si>
    <t>35</t>
  </si>
  <si>
    <t>vlastní 8</t>
  </si>
  <si>
    <t>Utěsnění kabelů v prostupu pěnou</t>
  </si>
  <si>
    <t>36</t>
  </si>
  <si>
    <t>vlastní 9</t>
  </si>
  <si>
    <t>Montážní pěna</t>
  </si>
  <si>
    <t>Kus</t>
  </si>
  <si>
    <t>432</t>
  </si>
  <si>
    <t>Elektromontáže - svítidla</t>
  </si>
  <si>
    <t>37</t>
  </si>
  <si>
    <t>210201025.1</t>
  </si>
  <si>
    <t>Montáž svítidel, přisazených/závěsných, vnitřních/venkovních</t>
  </si>
  <si>
    <t>38</t>
  </si>
  <si>
    <t>1.1</t>
  </si>
  <si>
    <t>Svítidlo-typ A</t>
  </si>
  <si>
    <t>39</t>
  </si>
  <si>
    <t>1.2</t>
  </si>
  <si>
    <t>Svítidlo-typ C1</t>
  </si>
  <si>
    <t>40</t>
  </si>
  <si>
    <t>1.3</t>
  </si>
  <si>
    <t>Svítidlo-typ B2</t>
  </si>
  <si>
    <t>41</t>
  </si>
  <si>
    <t>1.4</t>
  </si>
  <si>
    <t>Svítidlo-typ B4</t>
  </si>
  <si>
    <t>42</t>
  </si>
  <si>
    <t>1.5</t>
  </si>
  <si>
    <t>Svítidlo-typ D1</t>
  </si>
  <si>
    <t>43</t>
  </si>
  <si>
    <t>1.6</t>
  </si>
  <si>
    <t>Svítidlo-typ N1</t>
  </si>
  <si>
    <t>44</t>
  </si>
  <si>
    <t>1.7</t>
  </si>
  <si>
    <t>Svítidlo-typ N2</t>
  </si>
  <si>
    <t>45</t>
  </si>
  <si>
    <t>1.8</t>
  </si>
  <si>
    <t>748.4</t>
  </si>
  <si>
    <t>silnoproudá instalace</t>
  </si>
  <si>
    <t>46</t>
  </si>
  <si>
    <t>m003</t>
  </si>
  <si>
    <t>Montáž plastové chráničky do 16mm, pevně do příchytek</t>
  </si>
  <si>
    <t>47</t>
  </si>
  <si>
    <t>m004</t>
  </si>
  <si>
    <t>Plastová chránička tuhá, 16/13,7mm, vč. příchytek</t>
  </si>
  <si>
    <t>48</t>
  </si>
  <si>
    <t>m005</t>
  </si>
  <si>
    <t>Montáž plastové chráničky do 32mm, pevně do příchytek</t>
  </si>
  <si>
    <t>49</t>
  </si>
  <si>
    <t>m006</t>
  </si>
  <si>
    <t>Plastová chránička tuhá, 32/28,6mm,  vč. příchytek</t>
  </si>
  <si>
    <t>50</t>
  </si>
  <si>
    <t>R30331.2</t>
  </si>
  <si>
    <t>Příplatek na zatahování kabelů do 0,2kg</t>
  </si>
  <si>
    <t>Práce a dodávky M</t>
  </si>
  <si>
    <t>21-M.1</t>
  </si>
  <si>
    <t>Elektromontáže</t>
  </si>
  <si>
    <t>51</t>
  </si>
  <si>
    <t>210190001</t>
  </si>
  <si>
    <t>Montáž rozvodnic běžných oceloplechových nebo plastových do 20 kg, vč. osazení, zapravení a přípravy pro kabelové vývody</t>
  </si>
  <si>
    <t>52</t>
  </si>
  <si>
    <t>357131349.01</t>
  </si>
  <si>
    <t xml:space="preserve">Rozvaděč RP1.1, oceloplechová rozvodnice,s požární odolností,  vč. osazení a zapojení, viz schéma </t>
  </si>
  <si>
    <t>53</t>
  </si>
  <si>
    <t>357131349.02</t>
  </si>
  <si>
    <t xml:space="preserve">Rozvaděč RP1.2, oceloplechová rozvodnice,s požární odolností,  vč. osazení a zapojení, viz schéma </t>
  </si>
  <si>
    <t>54</t>
  </si>
  <si>
    <t>357131349.03</t>
  </si>
  <si>
    <t xml:space="preserve">Rozvaděč RP2, oceloplechová rozvodnice,s požární odolností,  vč. osazení a zapojení, viz schéma </t>
  </si>
  <si>
    <t>55</t>
  </si>
  <si>
    <t>357131349.04</t>
  </si>
  <si>
    <t xml:space="preserve">Rozvaděč RP3, oceloplechová rozvodnice,s požární odolností,  vč. osazení a zapojení, viz schéma </t>
  </si>
  <si>
    <t>56</t>
  </si>
  <si>
    <t>357131350.01</t>
  </si>
  <si>
    <t xml:space="preserve">Rozvaděč RP4, oceloplechová rozvodnice,s požární odolností,  vč. osazení a zapojení, viz schéma </t>
  </si>
  <si>
    <t>57</t>
  </si>
  <si>
    <t>210190003.1.1</t>
  </si>
  <si>
    <t>Montáž rozvodnic běžných oceloplechových nebo plastových do 200 kg</t>
  </si>
  <si>
    <t>58</t>
  </si>
  <si>
    <t>357118066.1</t>
  </si>
  <si>
    <t>rozvaděč RH1,skříňový, 2 pole (800x400x2000), vč. osazení, zapojení, výzbroje, dle schématu - výrkes č.D1.2.201</t>
  </si>
  <si>
    <t>59</t>
  </si>
  <si>
    <t>210280161</t>
  </si>
  <si>
    <t xml:space="preserve">Oživení jednoho pole rozváděče </t>
  </si>
  <si>
    <t>60</t>
  </si>
  <si>
    <t>vl_dd</t>
  </si>
  <si>
    <t>Demontáž stávající elektroinstlalace</t>
  </si>
  <si>
    <t>kpl</t>
  </si>
  <si>
    <t>21-M.3</t>
  </si>
  <si>
    <t>Světelné rozvody</t>
  </si>
  <si>
    <t>61</t>
  </si>
  <si>
    <t>210010301</t>
  </si>
  <si>
    <t>Montáž krabic přístrojových zapuštěných plastových kruhových KU 68/1, KU68/1301, KP67, KP68/2</t>
  </si>
  <si>
    <t>62</t>
  </si>
  <si>
    <t>345715110.1</t>
  </si>
  <si>
    <t>krabice přístrojová instalační KP 68/2</t>
  </si>
  <si>
    <t>63</t>
  </si>
  <si>
    <t>210010311</t>
  </si>
  <si>
    <t>Montáž krabic odbočných zapuštěných plastových kruhových KU68-1902/KO68, KO97/KO97V</t>
  </si>
  <si>
    <t>64</t>
  </si>
  <si>
    <t>345715190</t>
  </si>
  <si>
    <t>krabice univerzální z PH KU 68/2-1902s víčkem KO68</t>
  </si>
  <si>
    <t>65</t>
  </si>
  <si>
    <t>210010522</t>
  </si>
  <si>
    <t>Otevření nebo uzavření krabice víčkem na 2 šrouby</t>
  </si>
  <si>
    <t>66</t>
  </si>
  <si>
    <t>210110001.1</t>
  </si>
  <si>
    <t>Montáž nástěnný vypínač nn nebo PIR, prostředí základní nebo vlhké</t>
  </si>
  <si>
    <t>67</t>
  </si>
  <si>
    <t>345355120.2.1</t>
  </si>
  <si>
    <t>spínač řazení 1, 10A, 250V,vč. rámečku, barva dle požadavků interiéru!</t>
  </si>
  <si>
    <t>68</t>
  </si>
  <si>
    <t>345355550</t>
  </si>
  <si>
    <t xml:space="preserve">PIR, pohybové čidlo, 360st., vnitřní </t>
  </si>
  <si>
    <t>69</t>
  </si>
  <si>
    <t>345355550.2</t>
  </si>
  <si>
    <t xml:space="preserve">PIR, pohybové čidlo, na stěnu, vnitřní </t>
  </si>
  <si>
    <t>70</t>
  </si>
  <si>
    <t>345355520</t>
  </si>
  <si>
    <t>spínač řazení 6, 10A, 250V, vč. rámečku, barva dle požadavků interiéru!</t>
  </si>
  <si>
    <t>71</t>
  </si>
  <si>
    <t>345355720.2.1</t>
  </si>
  <si>
    <t>spínač řazení 5, 10A, 250V, vč. rámečku</t>
  </si>
  <si>
    <t>72</t>
  </si>
  <si>
    <t>345355520.1</t>
  </si>
  <si>
    <t>spínač řazení 6+6, 10A, 250V, vč. rámečku</t>
  </si>
  <si>
    <t>73</t>
  </si>
  <si>
    <t>345355750.1</t>
  </si>
  <si>
    <t>spínač řazení 7, 10A, 250V, vč. rámečku, barva dle požadavků interiéru!</t>
  </si>
  <si>
    <t>74</t>
  </si>
  <si>
    <t>v_10.1.1</t>
  </si>
  <si>
    <t>Vrtání prostupů do DN50</t>
  </si>
  <si>
    <t>21-M.4</t>
  </si>
  <si>
    <t>Zásuvkové rozvody</t>
  </si>
  <si>
    <t>75</t>
  </si>
  <si>
    <t>210010003</t>
  </si>
  <si>
    <t>Montáž trubek plastových ohebných D 23 mm uložených pod omítku</t>
  </si>
  <si>
    <t>76</t>
  </si>
  <si>
    <t>345710630</t>
  </si>
  <si>
    <t>trubka elektroinstalační ohebná LPFLEX z PVC (ČSN) 2323</t>
  </si>
  <si>
    <t>77</t>
  </si>
  <si>
    <t>210010006</t>
  </si>
  <si>
    <t>Montáž trubek plastových ohebných D 48 mm uložených pod omítku</t>
  </si>
  <si>
    <t>78</t>
  </si>
  <si>
    <t>345710660</t>
  </si>
  <si>
    <t>trubka elektroinstalační ohebná LPFLEX z PVC (ČSN) 2348</t>
  </si>
  <si>
    <t>79</t>
  </si>
  <si>
    <t>210010108.1</t>
  </si>
  <si>
    <t>Montáž zásuvky do stěny nebo na stěnu nebo parapetní žlab</t>
  </si>
  <si>
    <t>80</t>
  </si>
  <si>
    <t>3455512401.1.2</t>
  </si>
  <si>
    <t>zásuvka jednonásobná do stěny (2P+PE), 1F/16A/250V, barva dle požadavků interiéru  (komplet)</t>
  </si>
  <si>
    <t>81</t>
  </si>
  <si>
    <t>3455512401.1.222</t>
  </si>
  <si>
    <t>zásuvka jednonásobná do stěny (2P+PE), 1F/16A/250V s přep,ochr. barva dle požadavků interiéru  (komplet)</t>
  </si>
  <si>
    <t>82</t>
  </si>
  <si>
    <t>34555124012.1</t>
  </si>
  <si>
    <t>zásuvka jednonásobná do parapetního žlabu (2P+PE), 1F/16A/250V, barva dle požadavků interiéru  (komplet)</t>
  </si>
  <si>
    <t>83</t>
  </si>
  <si>
    <t>34555124012.22</t>
  </si>
  <si>
    <t>zásuvka jednonásobná do parapetního žlabu (2P+PE), 1F/16A/250V,s přep.ochr. barva dle požadavků interiéru  (komplet)</t>
  </si>
  <si>
    <t>84</t>
  </si>
  <si>
    <t>85</t>
  </si>
  <si>
    <t>86</t>
  </si>
  <si>
    <t>34555124013</t>
  </si>
  <si>
    <t>Zásuvka 32A/400V, 5P, s vypínačem a doutnavkou</t>
  </si>
  <si>
    <t>87</t>
  </si>
  <si>
    <t>R-21-M.4_001</t>
  </si>
  <si>
    <t>Montáž parapetního kanálu, vč. řezání a tvarování</t>
  </si>
  <si>
    <t>88</t>
  </si>
  <si>
    <t>R-21-M.4_002</t>
  </si>
  <si>
    <t>Parapetní žlab 120x80mm 2 komorvý s dělící přepážkou, vč lomových dílů ukončení a všech ostatních materálů</t>
  </si>
  <si>
    <t>22-M</t>
  </si>
  <si>
    <t>Montáže technologických zařízení pro dopravní stavby</t>
  </si>
  <si>
    <t>89</t>
  </si>
  <si>
    <t>210800004</t>
  </si>
  <si>
    <t>90</t>
  </si>
  <si>
    <t>341421570</t>
  </si>
  <si>
    <t>91</t>
  </si>
  <si>
    <t>210800006</t>
  </si>
  <si>
    <t>Montáž měděných vodičů CYY 16 mm2</t>
  </si>
  <si>
    <t>92</t>
  </si>
  <si>
    <t>93</t>
  </si>
  <si>
    <t>220111741.1</t>
  </si>
  <si>
    <t>Montáž svorka rozpojovací zkušební nebo ekv.</t>
  </si>
  <si>
    <t>94</t>
  </si>
  <si>
    <t>10.067.555.2</t>
  </si>
  <si>
    <t>Svorkovnice EPS 2 ekvipotencionální</t>
  </si>
  <si>
    <t>KS</t>
  </si>
  <si>
    <t>Spotřební materiál</t>
  </si>
  <si>
    <t>95</t>
  </si>
  <si>
    <t>N1</t>
  </si>
  <si>
    <t>Podružný materiál (svorky, sádra, koncovky, hřebíky, vruty, hmoždiny, tabulky, ostatní materiál,  atd.)</t>
  </si>
  <si>
    <t>Zař.č.2 - klimatizace ve 2.NP</t>
  </si>
  <si>
    <t>Zař.č.3 - klimatizace ve 3.NP</t>
  </si>
  <si>
    <t>Zař.č.4 - klimatizace ve 4.NP</t>
  </si>
  <si>
    <t>Zař.č.1</t>
  </si>
  <si>
    <t xml:space="preserve"> klimatizace místnosti 107</t>
  </si>
  <si>
    <t>split - kondenzační jednotka LG PC09SK.UA3 - inverter, horizont. výfuk , R32, vč mont.</t>
  </si>
  <si>
    <t>1.1a</t>
  </si>
  <si>
    <t>propojovací potrubí chladiva R32 dvojpotrubí dl.10m, z toho převýšení cca 4m, vč.chladivové potrubí , izolace,  zprovoznění, výpočet profilu potrubí provedl výrobce, vč. mont.</t>
  </si>
  <si>
    <t>1.1b</t>
  </si>
  <si>
    <t>propojovací komunikační kabeláž  - kabel stíněný</t>
  </si>
  <si>
    <t>bm</t>
  </si>
  <si>
    <t>1.1c</t>
  </si>
  <si>
    <t>zprovoznění chladivového okruhu- vyvakuování, tlaková zkouška dusíkem včetně protokolu</t>
  </si>
  <si>
    <t>hod</t>
  </si>
  <si>
    <t>1.85</t>
  </si>
  <si>
    <t>Spojovací a těsnící materiál, podpěry, závěsy, konzoly,  doplňkový materiál, vypěnění prostpu , dodávka a osazení chráničky ve fasádě</t>
  </si>
  <si>
    <t>sada</t>
  </si>
  <si>
    <t>1.86</t>
  </si>
  <si>
    <t xml:space="preserve">potrubí chladiva vedené vně bude opatřeno krytem pozinkovaným plechovým vč.zatmelení, ochrana proti UV záření, plechový žlab bude podložen dlaždicemi, </t>
  </si>
  <si>
    <t>1.87</t>
  </si>
  <si>
    <t xml:space="preserve">potrubí chladiva vedené uvnitř objektu vedeno  v liště </t>
  </si>
  <si>
    <t>1.88</t>
  </si>
  <si>
    <t xml:space="preserve">požární ucpávka .- systémové těsnění EI-CU, s požární odolností dle požární zprávy, </t>
  </si>
  <si>
    <t>ks</t>
  </si>
  <si>
    <t>1.89</t>
  </si>
  <si>
    <t xml:space="preserve">vyvrtání otvorů do fasády pro chladivové potrubí a odvod kodnnezátu, otvor vypěnit, uzavřít </t>
  </si>
  <si>
    <t>1.90</t>
  </si>
  <si>
    <t xml:space="preserve">odvody kondenzátu - Potrubí HT připojovací DN 32 x 1,8 mm </t>
  </si>
  <si>
    <t>1.91</t>
  </si>
  <si>
    <t>odvody kondenzátu - přídavná zápachová uzavěrka s kuličkou - na potrubí uvnitř budovy, vč.příslušenství, montážní materiál</t>
  </si>
  <si>
    <t>1,92</t>
  </si>
  <si>
    <t xml:space="preserve">zakrývání vzt potrubí, zařízení stavby, ochrana kanceláří investora (např. igelitem) během stavby s ohledem na stavební práce a prach </t>
  </si>
  <si>
    <t>m2</t>
  </si>
  <si>
    <t>Zař.č.2</t>
  </si>
  <si>
    <t>klimatizace ve 2.NP</t>
  </si>
  <si>
    <t>00</t>
  </si>
  <si>
    <t>v případě instalace klimatizace  po patrech je nutno dohodnout s uživatelem, kde se osadí společně potrubí chladiva a kondenzátu pro všechna zařízení, aby se znovu nemusely rozbíjet zapravené stavební instalace</t>
  </si>
  <si>
    <t>2.1</t>
  </si>
  <si>
    <t>kondenzační jednotka LG MULTI V  - proměnný průtok chladiva, inverter, 2tr.provedení heat pump, vertk. výfuk , R410A, hlukové parametry-viz příloha, Qch=33kW  400V 50Hz ,  vč.příslušenství,  kabelový ovládač s češtinou, pružné podložení Sylomer, rám je do</t>
  </si>
  <si>
    <t>2.1a</t>
  </si>
  <si>
    <t>propojovací potrubí chladiva R 410A dvojpotrubí dl.68m, z toho převýšení cca 8m, vč.chladivové potrubí , izolace,  zprovoznění, výpočet profilu potrubí provedl výrobce</t>
  </si>
  <si>
    <t>2.1b</t>
  </si>
  <si>
    <t>2.1c</t>
  </si>
  <si>
    <t>refnety - dle PD</t>
  </si>
  <si>
    <t>2.1d</t>
  </si>
  <si>
    <t>uvedení do provozu technikem výrobce</t>
  </si>
  <si>
    <t>2.1f</t>
  </si>
  <si>
    <t>doplnění chladiven R410A</t>
  </si>
  <si>
    <t>kg</t>
  </si>
  <si>
    <t>2.2</t>
  </si>
  <si>
    <t xml:space="preserve">jednotka vnitřní cirkulační podstropní LG - chl/top, Qch= 2,8 kW ,  antibakteriální filtr, ovládač nástěný-barevný display, v češtině, bílý, popis a hlukové parametry viz technické specifikace </t>
  </si>
  <si>
    <t>2.3</t>
  </si>
  <si>
    <t>jednotka vnitřní cirkulační nástěnná LG - chl/top, Qch= 2,8 kW, samočistící funkce, předfiltr omyvatelný, antibakteriální filtr, ovládač nástěný-barevný display, v češtině, bílý, čerpadlo kondenzátu - výtlak do 0,5m, popis a hlukové parametry viz technick</t>
  </si>
  <si>
    <t>2.4</t>
  </si>
  <si>
    <t xml:space="preserve">jednotka vnitřní cirkulační podstropní LG - chl/top, Qch= 3,6 kW ,  antibakteriální filtr, ovládač nástěný-barevný display, v češtině, bílý, popis a hlukové parametry viz technické specifikace </t>
  </si>
  <si>
    <t>2.5</t>
  </si>
  <si>
    <t xml:space="preserve">jednotka vnitřní cirkulační podstropní LG - chl/top, Qch= 5,6 kW ,  antibakteriální filtr, ovládač nástěný-barevný display, v češtině, bílý, popis a hlukové parametry viz technické specifikace </t>
  </si>
  <si>
    <t>2.83</t>
  </si>
  <si>
    <t>Spojovací a těsnící materiál, podpěry, závěsy, konzoly, doplňkový materiál, vypěnění prostpu stropem, osazení chrániček do fasády - 2ks</t>
  </si>
  <si>
    <t>2.84</t>
  </si>
  <si>
    <t>2.85</t>
  </si>
  <si>
    <t>2.86</t>
  </si>
  <si>
    <t>potrubí chladiva vedené  po vnitřní stěně v kotelně a pod stropem  chodeb dle potřeby bude vedeno v liště - dodá zhotovitel, lišta barvy podkladu</t>
  </si>
  <si>
    <t>2.87</t>
  </si>
  <si>
    <t xml:space="preserve">vyvrtání otvorů do fasády a stropem pro chladivové potrubí a odvod kodnnezátu, otvory vypěnit,požárně  uzavřít </t>
  </si>
  <si>
    <t>2.88</t>
  </si>
  <si>
    <t>odvody kondenzátu - Potrubí HT připojovací DN 32 x 1,8 mm vč.příslušeství</t>
  </si>
  <si>
    <t>2.89</t>
  </si>
  <si>
    <t>odvody kondenzátu - Potrubí HT připojovací DN 50 x 1,8 mm , vč.příslušenství, společné pro všechny stoupačky svislé</t>
  </si>
  <si>
    <t>2.90</t>
  </si>
  <si>
    <t>odvody kondenzátu - Potrubí HT připojovací DN 75 x 1,9 mm , vč.příslušenství, společné pro všechny stoupačky svislé</t>
  </si>
  <si>
    <t>2.91</t>
  </si>
  <si>
    <t>odvody kondenzátu - přídavná zápachová uzavěrka s kuličkou - na potrubí uvnitř budovy, vč.příslušenství, montážní materiál, společné pro všechna zařízení</t>
  </si>
  <si>
    <t>2.92</t>
  </si>
  <si>
    <t>odvody kondenzátu - zkouška těsnosti</t>
  </si>
  <si>
    <t>2.93</t>
  </si>
  <si>
    <t>Zař.č.3</t>
  </si>
  <si>
    <t>klimatizace ve 3.NP</t>
  </si>
  <si>
    <t>3.1</t>
  </si>
  <si>
    <t>kondenzační jednotka LG MULTI V  - proměnný průtok chladiva, inverter, 2tr.provedení heat pump, vertk. výfuk , R410A, hlukové parametry-viz příloha, Qch=33kW  400V 50Hz , vč.příslušenství,  kabelový ovládač s češtinou, pružné podložení Sylomer, rám je dod</t>
  </si>
  <si>
    <t>3.1a</t>
  </si>
  <si>
    <t>3.1b</t>
  </si>
  <si>
    <t>3.1c</t>
  </si>
  <si>
    <t>3.1d</t>
  </si>
  <si>
    <t>3.1f</t>
  </si>
  <si>
    <t>3.2</t>
  </si>
  <si>
    <t>3.3</t>
  </si>
  <si>
    <t>3.4</t>
  </si>
  <si>
    <t>3.5</t>
  </si>
  <si>
    <t>3.87</t>
  </si>
  <si>
    <t>3.85</t>
  </si>
  <si>
    <t>Spojovací a těsnící materiál, podpěry, závěsy, konzoly,  doplňkový materiál, vypěnění prostupu stropem</t>
  </si>
  <si>
    <t>3.86</t>
  </si>
  <si>
    <t>3.88</t>
  </si>
  <si>
    <t xml:space="preserve">vyvrtání otvorů do stropu  pro chladivové potrubí a odvod kodnnezátu, otvory vypěnit, požárně uzavřít </t>
  </si>
  <si>
    <t>3.89</t>
  </si>
  <si>
    <t>3.90</t>
  </si>
  <si>
    <t>3.91</t>
  </si>
  <si>
    <t>3.92</t>
  </si>
  <si>
    <t>Zař.č.4</t>
  </si>
  <si>
    <t>klimatizace ve 4.NP</t>
  </si>
  <si>
    <t>4.1g</t>
  </si>
  <si>
    <t>4.1</t>
  </si>
  <si>
    <t>4.1a</t>
  </si>
  <si>
    <t>4.1b</t>
  </si>
  <si>
    <t>4.1c</t>
  </si>
  <si>
    <t>4.1d</t>
  </si>
  <si>
    <t>4.1f</t>
  </si>
  <si>
    <t>4.2</t>
  </si>
  <si>
    <t xml:space="preserve">jednotka vnitřní cirkulační podstropní LG - chl/top Qch= 3,6 kW   antibakteriální filtr ovládač nástěný-barevný display, v češtině, bílý popis a hlukové parametry viz technické specifikace  </t>
  </si>
  <si>
    <t>4.3</t>
  </si>
  <si>
    <t xml:space="preserve">jednotka vnitřní cirkulační podstropní LG - chl/top Qch= 4,5kW ,  antibakteriální filtr, ovládač nástěný-barevný display, v češtině, bílý, popis a hlukové parametry viz technické specifikace </t>
  </si>
  <si>
    <t>4.85</t>
  </si>
  <si>
    <t>Spojovací a těsnící materiál, podpěry, závěsy, konzoly,  doplňkový materiál, vypěnění prostpu stropem</t>
  </si>
  <si>
    <t>4.86</t>
  </si>
  <si>
    <t>odvody kondenzátu - Potrubí HT připojovací DN 32 x 1,8 mm  vč.příslušeství</t>
  </si>
  <si>
    <t>4.87</t>
  </si>
  <si>
    <t>4.88</t>
  </si>
  <si>
    <t>HSV - Práce a dodávky HSV</t>
  </si>
  <si>
    <t xml:space="preserve">    997 - Přesun sutě</t>
  </si>
  <si>
    <t xml:space="preserve">    58-M - Revize vyhrazených technických zařízení</t>
  </si>
  <si>
    <t>VRN - Vedlejší rozpočtové náklady</t>
  </si>
  <si>
    <t xml:space="preserve">    VRN1 - Průzkumné, geodetické a projektové práce</t>
  </si>
  <si>
    <t>HSV</t>
  </si>
  <si>
    <t>Práce a dodávky HSV</t>
  </si>
  <si>
    <t>997</t>
  </si>
  <si>
    <t>Přesun sutě</t>
  </si>
  <si>
    <t>460600061.2</t>
  </si>
  <si>
    <t>Odvoz suti a vybouraných hmot do 1 km</t>
  </si>
  <si>
    <t>t</t>
  </si>
  <si>
    <t>460600071</t>
  </si>
  <si>
    <t>997221111</t>
  </si>
  <si>
    <t>Vodorovná doprava suti ze sypkých materiálů nošením do 50 m</t>
  </si>
  <si>
    <t>997221612</t>
  </si>
  <si>
    <t>Nakládání vybouraných hmot na dopravní prostředky pro vodorovnou dopravu</t>
  </si>
  <si>
    <t>997221815</t>
  </si>
  <si>
    <t>Poplatek za uložení betonového odpadu na skládce (skládkovné)</t>
  </si>
  <si>
    <t>58-M</t>
  </si>
  <si>
    <t>Revize vyhrazených technických zařízení</t>
  </si>
  <si>
    <t>210280002.1.1</t>
  </si>
  <si>
    <t>Zkoušky a prohlídky el rozvodů a zařízení celková prohlídka pro objem mtž prací do 2 000 000 Kč</t>
  </si>
  <si>
    <t>210280002.2.1</t>
  </si>
  <si>
    <t>Zpracování provozního řádu</t>
  </si>
  <si>
    <t>R-099</t>
  </si>
  <si>
    <t>Revizní zpráva</t>
  </si>
  <si>
    <t>HZS</t>
  </si>
  <si>
    <t>Hodinové zúčtovací sazby</t>
  </si>
  <si>
    <t>Hod.sazba2</t>
  </si>
  <si>
    <t>Pomocné zednické práce</t>
  </si>
  <si>
    <t>Hod.sazba3</t>
  </si>
  <si>
    <t>Pomocné nekvalifikované práce</t>
  </si>
  <si>
    <t>Hod.sazba5</t>
  </si>
  <si>
    <t>Zabezpečení pracoviště</t>
  </si>
  <si>
    <t>Hod.sazba6</t>
  </si>
  <si>
    <t>Koordinace postupu prací s ost. profesemi</t>
  </si>
  <si>
    <t>VRN</t>
  </si>
  <si>
    <t>Vedlejší rozpočtové náklady</t>
  </si>
  <si>
    <t>VRN1</t>
  </si>
  <si>
    <t>Průzkumné, geodetické a projektové práce</t>
  </si>
  <si>
    <t>013254000.1.1</t>
  </si>
  <si>
    <t>Dokumentace skutečného provedení stavby</t>
  </si>
  <si>
    <t>045002000.1</t>
  </si>
  <si>
    <t>Kompletační a koordinační činnost</t>
  </si>
  <si>
    <t xml:space="preserve">    21-M - Elektromontáže</t>
  </si>
  <si>
    <t xml:space="preserve">    46-M - Zemní práce při extr.mont.pracích</t>
  </si>
  <si>
    <t xml:space="preserve">    0 - Vedlejší rozpočtové náklady</t>
  </si>
  <si>
    <t xml:space="preserve">    VRN3 - Zařízení staveniště</t>
  </si>
  <si>
    <t>469</t>
  </si>
  <si>
    <t>Stavební práce při elektromontážích</t>
  </si>
  <si>
    <t>Vybourání otvorů ve zdivu betonovém plochy do 0,02 m2, tloušťky do 45 cm</t>
  </si>
  <si>
    <t>460120016</t>
  </si>
  <si>
    <t>Naložení výkopku ručně z hornin třídy 1až4</t>
  </si>
  <si>
    <t>m3</t>
  </si>
  <si>
    <t>P</t>
  </si>
  <si>
    <t>Poznámka k položce:_x000D_
(51x0,5*0,3) + (50x0,8x0,3)</t>
  </si>
  <si>
    <t>460120018</t>
  </si>
  <si>
    <t>Naložení výkopku ručně z hornin třídy 5 až 7</t>
  </si>
  <si>
    <t>21-M</t>
  </si>
  <si>
    <t>210010322</t>
  </si>
  <si>
    <t>Montáž zásuvek do parapetních žlabů</t>
  </si>
  <si>
    <t>34555124018</t>
  </si>
  <si>
    <t>Datová zásuvka datová RJ45 do parapetního žlabu, typ dle standardu investora, koordinovat se silnoproudem</t>
  </si>
  <si>
    <t>3456136216</t>
  </si>
  <si>
    <t>popisový štítek portu</t>
  </si>
  <si>
    <t>345613651254</t>
  </si>
  <si>
    <t>Výsuvná optická vana vč. čela pro 12 spojek SC, duplex, 1U</t>
  </si>
  <si>
    <t>345613651612</t>
  </si>
  <si>
    <t>PATCH PANEL modulární (neosazený) pro 24x RJ45, 19"</t>
  </si>
  <si>
    <t>3455446546</t>
  </si>
  <si>
    <t>Ventilační jednotka se 6 ventilátory a termostatem s filtrem</t>
  </si>
  <si>
    <t>3455446316</t>
  </si>
  <si>
    <t>podstavec s filtrem, 800x800mm</t>
  </si>
  <si>
    <t>3456516651</t>
  </si>
  <si>
    <t>Patch panel 24 portů osazený RJ45 cat.6/UTP, 1U</t>
  </si>
  <si>
    <t>3456516652</t>
  </si>
  <si>
    <t>Patch panel 48 portů osazený RJ45 cat.6/UTP, 2U</t>
  </si>
  <si>
    <t>34565166135</t>
  </si>
  <si>
    <t>vyvazovací panel, 1U</t>
  </si>
  <si>
    <t>3456516126</t>
  </si>
  <si>
    <t>Napájecí modul – 3m prodlužovací přívod s přepěť. ochranou 5-zásuvka, vypínač, panelové provedení, montáž do 19"</t>
  </si>
  <si>
    <t>345651615</t>
  </si>
  <si>
    <t>Montážní sada</t>
  </si>
  <si>
    <t>bal</t>
  </si>
  <si>
    <t>34561621651</t>
  </si>
  <si>
    <t>Propojovací šňůra FTP, 2xRJ45 – kat.6, 1,5m - šedá</t>
  </si>
  <si>
    <t>345613651651</t>
  </si>
  <si>
    <t>záslepka RJ45 do PATCHPANELu</t>
  </si>
  <si>
    <t>345613531</t>
  </si>
  <si>
    <t xml:space="preserve">Adaptér SC SM OS1 duplex </t>
  </si>
  <si>
    <t>3456135651</t>
  </si>
  <si>
    <t>ochrana sváru</t>
  </si>
  <si>
    <t>3456135613</t>
  </si>
  <si>
    <t>Pigtail 9/125 SC 1,5m, montáž pomocí sváru</t>
  </si>
  <si>
    <t>34555124018615</t>
  </si>
  <si>
    <t>keystone FTP cat. 6</t>
  </si>
  <si>
    <t>3455512401612</t>
  </si>
  <si>
    <t>Záslepka do optické vany (duplex)</t>
  </si>
  <si>
    <t>3451651616</t>
  </si>
  <si>
    <t>APC Smart-UPS 1000VA LCD RM 2U 230 V, interaktivní. Výstup 4 zásuvky typu IEC 320 C13. Určeno pro vstupní napětí 230 V. Výkon napájení 700 W/1000 VA</t>
  </si>
  <si>
    <t>34561616</t>
  </si>
  <si>
    <t>drátěný žlab MERKUR 2 GZ 50x50 - prostorová horizontální montáž pod stropem na závitových tyčích, kompletní vč. zavěšení a spojek</t>
  </si>
  <si>
    <t>3456161615</t>
  </si>
  <si>
    <t>Přepážka v=100mm do žlabu MERKUR2</t>
  </si>
  <si>
    <t>345616166516</t>
  </si>
  <si>
    <t>akustické utěsnění prostupů kabelového žlabu  montážní pěnou</t>
  </si>
  <si>
    <t>3456161665116</t>
  </si>
  <si>
    <t>Protipožární ucpávky</t>
  </si>
  <si>
    <t>3455516422</t>
  </si>
  <si>
    <t>Kazeta s víkem pro 12-16 svárů</t>
  </si>
  <si>
    <t>R-21-M-001</t>
  </si>
  <si>
    <t>R-21-M-002</t>
  </si>
  <si>
    <t>742121001</t>
  </si>
  <si>
    <t>Montáž kabelů sdělovacích pro vnitřní rozvody do 15 žil</t>
  </si>
  <si>
    <t>PKB.612066</t>
  </si>
  <si>
    <t>kabel UTP cat.6,  izolace PVC, zatažení do trubky, nebo uložení do žlabu</t>
  </si>
  <si>
    <t>R30329.2</t>
  </si>
  <si>
    <t>Ukončení kabel UTP Cat5e</t>
  </si>
  <si>
    <t>R30331.3</t>
  </si>
  <si>
    <t>220061533</t>
  </si>
  <si>
    <t>Montáž kabel universální optický kabel 4f 9/125um s venkovním pláštěm</t>
  </si>
  <si>
    <t>r1356</t>
  </si>
  <si>
    <t>Universální optický kabel 4f 9/125um s venkovním pláštěm</t>
  </si>
  <si>
    <t>220180201.1</t>
  </si>
  <si>
    <t>Zatažení do tvárnicové tratě kabelu hmotnosti do 2 kg/m</t>
  </si>
  <si>
    <t>220180301</t>
  </si>
  <si>
    <t>Položení kabelu do lože v řídké zástavbě do 3 kg/m</t>
  </si>
  <si>
    <t>220182021</t>
  </si>
  <si>
    <t>Uložení HDPE trubky do výkopu včetně fixace</t>
  </si>
  <si>
    <t>220182303.2</t>
  </si>
  <si>
    <t>Ukončení kabelu FTP cat.6 outdoor</t>
  </si>
  <si>
    <t>341650621</t>
  </si>
  <si>
    <t xml:space="preserve">ukončovací svorka LSA pro kabel sdělovací </t>
  </si>
  <si>
    <t>341261710.2</t>
  </si>
  <si>
    <t>kabel FTP cat.6 outdoor  8žil</t>
  </si>
  <si>
    <t>Poznámka k položce:_x000D_
obsah kovu [kg/m], Cu =0,402, Al =0</t>
  </si>
  <si>
    <t>R0010</t>
  </si>
  <si>
    <t>Osazení datovéh orozvaděče 19" 15U na stěnu</t>
  </si>
  <si>
    <t>r00111</t>
  </si>
  <si>
    <t>Datový rozvaděč RACK 600x400, 19" , 15U, závěsný</t>
  </si>
  <si>
    <t>r00112</t>
  </si>
  <si>
    <t>Datový rozvaděč RACK stojanový vč. 4x vent+term.+kol. 45U 800x800</t>
  </si>
  <si>
    <t>V017</t>
  </si>
  <si>
    <t>Montáž kabelového žlabu</t>
  </si>
  <si>
    <t>V018</t>
  </si>
  <si>
    <t>Upevňovací sada kabelového žlabu</t>
  </si>
  <si>
    <t>V019</t>
  </si>
  <si>
    <t>Montáž upevňovací sady kabelového žlabu</t>
  </si>
  <si>
    <t>V016</t>
  </si>
  <si>
    <t>Drátěný kabelový žlab 300/50</t>
  </si>
  <si>
    <t>220180201</t>
  </si>
  <si>
    <t>46-M</t>
  </si>
  <si>
    <t>Zemní práce při extr.mont.pracích</t>
  </si>
  <si>
    <t>210010125</t>
  </si>
  <si>
    <t>Montáž trubek ochranných plastových ohebných do 110 mm uložených volně</t>
  </si>
  <si>
    <t>345713550</t>
  </si>
  <si>
    <t>trubka elektroinstalační ohebná Kopoflex, HDPE+LDPE KF 09110</t>
  </si>
  <si>
    <t>Poznámka k položce:_x000D_
EAN 8595057698260</t>
  </si>
  <si>
    <t>460010024.1</t>
  </si>
  <si>
    <t>Vytyčení trasy vedení kabelového podzemního v zastavěném prostoru</t>
  </si>
  <si>
    <t>460030036</t>
  </si>
  <si>
    <t>Rozebrání dlažeb ručně z dlaždic betonových nebo keramických do písku spáry zalité</t>
  </si>
  <si>
    <t>460030095</t>
  </si>
  <si>
    <t>Vytrhání obrub ležatých silničních s odhozením nebo naložením na dopravní prostředek</t>
  </si>
  <si>
    <t>460030143</t>
  </si>
  <si>
    <t>Odstranění podkladu nebo krytu komunikace z kameniva těženého tloušťky do 30 cm</t>
  </si>
  <si>
    <t>460030173</t>
  </si>
  <si>
    <t>Odstranění podkladu nebo krytu komunikace ze živice tloušťky do 15 cm</t>
  </si>
  <si>
    <t>460030193</t>
  </si>
  <si>
    <t>Řezání podkladu nebo krytu živičného tloušťky do 15 cm</t>
  </si>
  <si>
    <t>460080112</t>
  </si>
  <si>
    <t>Bourání základu betonového se záhozem jámy sypaninou</t>
  </si>
  <si>
    <t>460150263</t>
  </si>
  <si>
    <t>Hloubení kabelových zapažených i nezapažených rýh ručně š 50 cm, hl 80 cm, v hornině tř 3</t>
  </si>
  <si>
    <t>460150885</t>
  </si>
  <si>
    <t>Hloubení kabelových zapažených i nezapažených rýh ručně š 80 cm, hl 120 cm, v hornině tř 4</t>
  </si>
  <si>
    <t>460421182</t>
  </si>
  <si>
    <t>Lože kabelů z písku nebo štěrkopísku tl 10 cm nad kabel, kryté plastovou folií, š lože do 80 cm</t>
  </si>
  <si>
    <t>460470001</t>
  </si>
  <si>
    <t>Provizorní zajištění potrubí ve výkopech při křížení s kabelem</t>
  </si>
  <si>
    <t>460470011</t>
  </si>
  <si>
    <t>Provizorní zajištění kabelů ve výkopech při jejich křížení</t>
  </si>
  <si>
    <t>460470012</t>
  </si>
  <si>
    <t>Provizorní zajištění kabelů ve výkopech při jejich souběhu</t>
  </si>
  <si>
    <t>460490014</t>
  </si>
  <si>
    <t>Krytí kabelů výstražnou fólií šířky 40 cm</t>
  </si>
  <si>
    <t>460510024</t>
  </si>
  <si>
    <t>Kabelové prostupy z trub betonových do rýhy s obetonováním, průměru do 15 cm</t>
  </si>
  <si>
    <t>592133900</t>
  </si>
  <si>
    <t>žlab kabelový TK 1, T 2N, TK 2 a T 2NK AZD 25-100 100x17x14 cm</t>
  </si>
  <si>
    <t>592133440</t>
  </si>
  <si>
    <t>poklop kabelového žlabu TK 1 AZD 26-50 50x16x3,5 cm</t>
  </si>
  <si>
    <t>460560243</t>
  </si>
  <si>
    <t>Zásyp rýh ručně šířky 50 cm, hloubky 60 cm, z horniny třídy 3</t>
  </si>
  <si>
    <t>460560825</t>
  </si>
  <si>
    <t>Zásyp rýh ručně šířky 80 cm, hloubky 100 cm, z horniny třídy 4</t>
  </si>
  <si>
    <t>460561603</t>
  </si>
  <si>
    <t>Zásyp rýh ručně ostatních rozměrů, z horniny třídy 3</t>
  </si>
  <si>
    <t>Poznámka k položce:_x000D_
Zásyp  základu po stávajícím stožáru a dosypání nového stožáru 2m3+0,8m3</t>
  </si>
  <si>
    <t>460620013</t>
  </si>
  <si>
    <t>Provizorní úprava terénu se zhutněním, v hornině tř 4</t>
  </si>
  <si>
    <t>460620013.1</t>
  </si>
  <si>
    <t>Provizorní úprava terénu se zhutněním, v hornině tř 3</t>
  </si>
  <si>
    <t>460650073</t>
  </si>
  <si>
    <t>Zřízení podkladní vrstvy vozovky a chodníku z kameniva obalovaného asfaltem se zhutněním tl do 15 cm</t>
  </si>
  <si>
    <t>460650134</t>
  </si>
  <si>
    <t>Zřízení krytu vozovky a chodníku z litého asfaltu tloušťky do 7cm</t>
  </si>
  <si>
    <t>460650161</t>
  </si>
  <si>
    <t>Kladení dlažby z dlaždic betonových 4hranných do lože z kameniva těženého</t>
  </si>
  <si>
    <t>460650185</t>
  </si>
  <si>
    <t>Osazení betonových obrubníků ležatých silničních do betonu prostého</t>
  </si>
  <si>
    <t>R-46-M-001</t>
  </si>
  <si>
    <t>V007</t>
  </si>
  <si>
    <t>Těsnicí vak včetně příslušenství (spona, bombička)</t>
  </si>
  <si>
    <t>Montáž těsnícího vaku</t>
  </si>
  <si>
    <t>Hod.sazba8</t>
  </si>
  <si>
    <t>Zaškolení obsluhy</t>
  </si>
  <si>
    <t>Podružný materiál</t>
  </si>
  <si>
    <t>0</t>
  </si>
  <si>
    <t>023002000c</t>
  </si>
  <si>
    <t>Montáž nespecifikovaná</t>
  </si>
  <si>
    <t>Příplatek k odvozu suti a vybouraných hmot za každý další 1 km (10 km)</t>
  </si>
  <si>
    <t>Podhledy a mezistopy montované lehké</t>
  </si>
  <si>
    <t>342264051RT1</t>
  </si>
  <si>
    <t>Podhled sádrokartonový na zavěšenou ocel. konstr., desky standart tl. 12,5 mm, bez izolace</t>
  </si>
  <si>
    <t>REKAPITULACE SOUPISU PRACÍ</t>
  </si>
  <si>
    <t>SO2 - DATOVÁ SÍŤ</t>
  </si>
  <si>
    <t>SO4 - VRN - GLOBÁLNÍ NÁKLADY</t>
  </si>
  <si>
    <t>SO3 - KLIMATIZACE</t>
  </si>
  <si>
    <t>Rekonstrukce elektroinstalace, datové sítě, zřízení klimatizace – Znojmo, Kotkova 3725/24</t>
  </si>
  <si>
    <t>SO1 - REKONSTRUKCE ELEKTROINSTALACE</t>
  </si>
  <si>
    <t>Zař.č.1 - klimatizace místnosti 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</si>
</sst>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#,##0.00%"/>
    <numFmt numFmtId="166" formatCode="#,##0.000"/>
  </numFmts>
  <fonts count="24" x14ac:knownFonts="1">
    <font>
      <sz val="11"/>
      <color theme="1"/>
      <name val="Calibri"/>
      <family val="2"/>
      <charset val="238"/>
      <scheme val="minor"/>
    </font>
    <font>
      <b/>
      <sz val="14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i/>
      <sz val="9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sz val="9"/>
      <name val="Arial CE"/>
      <charset val="238"/>
    </font>
    <font>
      <sz val="10"/>
      <name val="Arial"/>
      <family val="2"/>
      <charset val="238"/>
    </font>
    <font>
      <sz val="10"/>
      <color rgb="FF969696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2D2D2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rgb="FF969696"/>
      </top>
      <bottom/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rgb="FF000000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Protection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right" vertical="center"/>
    </xf>
    <xf numFmtId="0" fontId="0" fillId="2" borderId="0" xfId="0" applyFont="1" applyFill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9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164" fontId="4" fillId="0" borderId="0" xfId="0" applyNumberFormat="1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10" fillId="2" borderId="0" xfId="0" applyFont="1" applyFill="1" applyAlignment="1" applyProtection="1">
      <alignment horizontal="left" vertical="center"/>
    </xf>
    <xf numFmtId="0" fontId="0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right" vertical="center"/>
    </xf>
    <xf numFmtId="0" fontId="11" fillId="0" borderId="0" xfId="0" applyFont="1" applyAlignment="1" applyProtection="1">
      <alignment horizontal="left" vertical="center"/>
    </xf>
    <xf numFmtId="4" fontId="6" fillId="0" borderId="0" xfId="0" applyNumberFormat="1" applyFont="1" applyAlignment="1" applyProtection="1">
      <alignment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11" xfId="0" applyFont="1" applyBorder="1" applyAlignment="1" applyProtection="1">
      <alignment horizontal="left" vertical="center"/>
    </xf>
    <xf numFmtId="0" fontId="12" fillId="0" borderId="11" xfId="0" applyFont="1" applyBorder="1" applyAlignment="1" applyProtection="1">
      <alignment vertical="center"/>
    </xf>
    <xf numFmtId="4" fontId="12" fillId="0" borderId="11" xfId="0" applyNumberFormat="1" applyFont="1" applyBorder="1" applyAlignment="1" applyProtection="1">
      <alignment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11" xfId="0" applyFont="1" applyBorder="1" applyAlignment="1" applyProtection="1">
      <alignment horizontal="left" vertical="center"/>
    </xf>
    <xf numFmtId="0" fontId="13" fillId="0" borderId="11" xfId="0" applyFont="1" applyBorder="1" applyAlignment="1" applyProtection="1">
      <alignment vertical="center"/>
    </xf>
    <xf numFmtId="4" fontId="13" fillId="0" borderId="11" xfId="0" applyNumberFormat="1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0" fillId="2" borderId="12" xfId="0" applyFont="1" applyFill="1" applyBorder="1" applyAlignment="1" applyProtection="1">
      <alignment horizontal="center" vertical="center" wrapText="1"/>
    </xf>
    <xf numFmtId="0" fontId="10" fillId="2" borderId="13" xfId="0" applyFont="1" applyFill="1" applyBorder="1" applyAlignment="1" applyProtection="1">
      <alignment horizontal="center" vertical="center" wrapText="1"/>
    </xf>
    <xf numFmtId="0" fontId="10" fillId="2" borderId="14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/>
    </xf>
    <xf numFmtId="4" fontId="6" fillId="0" borderId="0" xfId="0" applyNumberFormat="1" applyFont="1" applyAlignment="1" applyProtection="1"/>
    <xf numFmtId="0" fontId="14" fillId="0" borderId="0" xfId="0" applyFont="1" applyAlignment="1"/>
    <xf numFmtId="0" fontId="14" fillId="0" borderId="3" xfId="0" applyFont="1" applyBorder="1" applyAlignment="1" applyProtection="1"/>
    <xf numFmtId="0" fontId="14" fillId="0" borderId="0" xfId="0" applyFont="1" applyAlignment="1" applyProtection="1"/>
    <xf numFmtId="0" fontId="14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left"/>
    </xf>
    <xf numFmtId="4" fontId="12" fillId="0" borderId="0" xfId="0" applyNumberFormat="1" applyFont="1" applyAlignment="1" applyProtection="1"/>
    <xf numFmtId="0" fontId="13" fillId="0" borderId="0" xfId="0" applyFont="1" applyAlignment="1" applyProtection="1">
      <alignment horizontal="left"/>
    </xf>
    <xf numFmtId="4" fontId="13" fillId="0" borderId="0" xfId="0" applyNumberFormat="1" applyFont="1" applyAlignment="1" applyProtection="1"/>
    <xf numFmtId="0" fontId="10" fillId="0" borderId="15" xfId="0" applyFont="1" applyBorder="1" applyAlignment="1" applyProtection="1">
      <alignment horizontal="center" vertical="center"/>
    </xf>
    <xf numFmtId="49" fontId="10" fillId="0" borderId="15" xfId="0" applyNumberFormat="1" applyFont="1" applyBorder="1" applyAlignment="1" applyProtection="1">
      <alignment horizontal="left" vertical="center" wrapText="1"/>
    </xf>
    <xf numFmtId="0" fontId="10" fillId="0" borderId="15" xfId="0" applyFont="1" applyBorder="1" applyAlignment="1" applyProtection="1">
      <alignment horizontal="left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166" fontId="10" fillId="0" borderId="15" xfId="0" applyNumberFormat="1" applyFont="1" applyBorder="1" applyAlignment="1" applyProtection="1">
      <alignment vertical="center"/>
    </xf>
    <xf numFmtId="4" fontId="10" fillId="0" borderId="15" xfId="0" applyNumberFormat="1" applyFont="1" applyBorder="1" applyAlignment="1" applyProtection="1">
      <alignment vertical="center"/>
    </xf>
    <xf numFmtId="0" fontId="0" fillId="0" borderId="0" xfId="0" applyFill="1"/>
    <xf numFmtId="0" fontId="0" fillId="0" borderId="0" xfId="0" applyFill="1" applyBorder="1"/>
    <xf numFmtId="0" fontId="15" fillId="0" borderId="15" xfId="0" applyFont="1" applyBorder="1" applyAlignment="1" applyProtection="1">
      <alignment horizontal="center" vertical="center"/>
    </xf>
    <xf numFmtId="49" fontId="15" fillId="0" borderId="15" xfId="0" applyNumberFormat="1" applyFont="1" applyBorder="1" applyAlignment="1" applyProtection="1">
      <alignment horizontal="left" vertical="center" wrapText="1"/>
    </xf>
    <xf numFmtId="0" fontId="15" fillId="0" borderId="15" xfId="0" applyFont="1" applyBorder="1" applyAlignment="1" applyProtection="1">
      <alignment horizontal="left" vertical="center" wrapText="1"/>
    </xf>
    <xf numFmtId="0" fontId="15" fillId="0" borderId="15" xfId="0" applyFont="1" applyBorder="1" applyAlignment="1" applyProtection="1">
      <alignment horizontal="center" vertical="center" wrapText="1"/>
    </xf>
    <xf numFmtId="166" fontId="15" fillId="0" borderId="15" xfId="0" applyNumberFormat="1" applyFont="1" applyBorder="1" applyAlignment="1" applyProtection="1">
      <alignment vertical="center"/>
    </xf>
    <xf numFmtId="4" fontId="15" fillId="0" borderId="15" xfId="0" applyNumberFormat="1" applyFont="1" applyBorder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vertical="center" wrapText="1"/>
    </xf>
    <xf numFmtId="0" fontId="20" fillId="0" borderId="15" xfId="0" applyFont="1" applyBorder="1" applyAlignment="1" applyProtection="1">
      <alignment horizontal="center" vertical="center"/>
    </xf>
    <xf numFmtId="49" fontId="20" fillId="0" borderId="15" xfId="0" applyNumberFormat="1" applyFont="1" applyBorder="1" applyAlignment="1" applyProtection="1">
      <alignment horizontal="left" vertical="center" wrapText="1"/>
    </xf>
    <xf numFmtId="0" fontId="20" fillId="0" borderId="15" xfId="0" applyFont="1" applyBorder="1" applyAlignment="1" applyProtection="1">
      <alignment horizontal="left" vertical="center" wrapText="1"/>
    </xf>
    <xf numFmtId="0" fontId="20" fillId="0" borderId="15" xfId="0" applyFont="1" applyBorder="1" applyAlignment="1" applyProtection="1">
      <alignment horizontal="center" vertical="center" wrapText="1"/>
    </xf>
    <xf numFmtId="166" fontId="20" fillId="0" borderId="15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0" xfId="0" applyFont="1" applyBorder="1" applyAlignment="1">
      <alignment horizontal="left" vertical="center"/>
    </xf>
    <xf numFmtId="0" fontId="0" fillId="0" borderId="0" xfId="0" applyBorder="1"/>
    <xf numFmtId="0" fontId="0" fillId="0" borderId="20" xfId="0" applyBorder="1"/>
    <xf numFmtId="0" fontId="0" fillId="0" borderId="19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19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20" xfId="0" applyFont="1" applyBorder="1" applyAlignment="1">
      <alignment vertical="center" wrapText="1"/>
    </xf>
    <xf numFmtId="0" fontId="0" fillId="0" borderId="21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4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4" fontId="2" fillId="0" borderId="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horizontal="right" vertical="center"/>
    </xf>
    <xf numFmtId="0" fontId="0" fillId="2" borderId="22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164" fontId="21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konstrukce%20elektrorozvod&#367;,%20datov&#233;%20s&#237;t&#283;,%20z&#345;&#237;zen&#237;%20klimatice%20&#8211;%20Znojmo,%20Kotkova%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murka/AppData/Local/Temp/a62d8593-aad7-442a-90aa-0353f2da7e5e_03_PDPS_SLP.ZIP.e5e/03_PDPS_SLP/rozpo&#269;tov&#225;%20&#269;&#225;st/1838%20-%20Strukturovan&#225;%20datov&#225;%20s&#237;&#357;%20v%20administrativn&#237;%20budov&#2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 stavby"/>
      <sheetName val="1848 - Fotovoltaická elek..."/>
      <sheetName val="SO 01 - OBJEKT C1"/>
      <sheetName val="SO 02 - FOTOVOLTAICKÁ ELE..."/>
      <sheetName val="SO 03 - D.1.1 KLIMATIZACE"/>
      <sheetName val="VRN - GLOBÁLNÍ NÁKLADY"/>
    </sheetNames>
    <sheetDataSet>
      <sheetData sheetId="0">
        <row r="8">
          <cell r="AN8" t="str">
            <v>18. 6. 2024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 stavby"/>
      <sheetName val="1838 - Strukturovaná dato..."/>
    </sheetNames>
    <sheetDataSet>
      <sheetData sheetId="0">
        <row r="8">
          <cell r="AN8" t="str">
            <v>5. 3. 2024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59F8A-BB67-42A5-9BE2-7E0884F98CE2}">
  <dimension ref="A1:K43"/>
  <sheetViews>
    <sheetView showGridLines="0" tabSelected="1" workbookViewId="0">
      <selection activeCell="E7" sqref="E7:J7"/>
    </sheetView>
  </sheetViews>
  <sheetFormatPr defaultRowHeight="15" x14ac:dyDescent="0.25"/>
  <cols>
    <col min="1" max="1" width="3.42578125" customWidth="1"/>
    <col min="2" max="2" width="1" customWidth="1"/>
    <col min="3" max="4" width="4.140625" customWidth="1"/>
    <col min="5" max="5" width="17" customWidth="1"/>
    <col min="6" max="6" width="43.5703125" customWidth="1"/>
    <col min="7" max="7" width="7.28515625" customWidth="1"/>
    <col min="8" max="8" width="14.28515625" customWidth="1"/>
    <col min="9" max="9" width="14.140625" customWidth="1"/>
    <col min="10" max="10" width="15.7109375" customWidth="1"/>
    <col min="11" max="11" width="17.7109375" customWidth="1"/>
  </cols>
  <sheetData>
    <row r="1" spans="1:11" x14ac:dyDescent="0.25">
      <c r="A1" s="1"/>
    </row>
    <row r="3" spans="1:11" x14ac:dyDescent="0.25">
      <c r="B3" s="107"/>
      <c r="C3" s="108"/>
      <c r="D3" s="108"/>
      <c r="E3" s="108"/>
      <c r="F3" s="108"/>
      <c r="G3" s="108"/>
      <c r="H3" s="108"/>
      <c r="I3" s="108"/>
      <c r="J3" s="108"/>
      <c r="K3" s="109"/>
    </row>
    <row r="4" spans="1:11" ht="18" x14ac:dyDescent="0.25">
      <c r="B4" s="110"/>
      <c r="C4" s="112"/>
      <c r="D4" s="111" t="s">
        <v>704</v>
      </c>
      <c r="E4" s="112"/>
      <c r="F4" s="112"/>
      <c r="G4" s="112"/>
      <c r="H4" s="112"/>
      <c r="I4" s="112"/>
      <c r="J4" s="112"/>
      <c r="K4" s="113"/>
    </row>
    <row r="5" spans="1:11" x14ac:dyDescent="0.25">
      <c r="B5" s="110"/>
      <c r="C5" s="112"/>
      <c r="D5" s="112"/>
      <c r="E5" s="112"/>
      <c r="F5" s="112"/>
      <c r="G5" s="112"/>
      <c r="H5" s="112"/>
      <c r="I5" s="112"/>
      <c r="J5" s="112"/>
      <c r="K5" s="113"/>
    </row>
    <row r="6" spans="1:11" x14ac:dyDescent="0.25">
      <c r="A6" s="6"/>
      <c r="B6" s="114"/>
      <c r="C6" s="116"/>
      <c r="D6" s="115" t="s">
        <v>0</v>
      </c>
      <c r="E6" s="116"/>
      <c r="F6" s="116"/>
      <c r="G6" s="116"/>
      <c r="H6" s="116"/>
      <c r="I6" s="116"/>
      <c r="J6" s="116"/>
      <c r="K6" s="117"/>
    </row>
    <row r="7" spans="1:11" ht="15" customHeight="1" x14ac:dyDescent="0.25">
      <c r="A7" s="6"/>
      <c r="B7" s="114"/>
      <c r="C7" s="116"/>
      <c r="D7" s="116"/>
      <c r="E7" s="144" t="s">
        <v>708</v>
      </c>
      <c r="F7" s="144"/>
      <c r="G7" s="144"/>
      <c r="H7" s="144"/>
      <c r="I7" s="144"/>
      <c r="J7" s="144"/>
      <c r="K7" s="117"/>
    </row>
    <row r="8" spans="1:11" x14ac:dyDescent="0.25">
      <c r="A8" s="6"/>
      <c r="B8" s="114"/>
      <c r="C8" s="116"/>
      <c r="D8" s="116"/>
      <c r="E8" s="116"/>
      <c r="F8" s="116"/>
      <c r="G8" s="116"/>
      <c r="H8" s="116"/>
      <c r="I8" s="116"/>
      <c r="J8" s="116"/>
      <c r="K8" s="117"/>
    </row>
    <row r="9" spans="1:11" x14ac:dyDescent="0.25">
      <c r="A9" s="6"/>
      <c r="B9" s="114"/>
      <c r="C9" s="116"/>
      <c r="D9" s="115"/>
      <c r="E9" s="116"/>
      <c r="F9" s="118"/>
      <c r="G9" s="116"/>
      <c r="H9" s="116"/>
      <c r="I9" s="115"/>
      <c r="J9" s="118"/>
      <c r="K9" s="117"/>
    </row>
    <row r="10" spans="1:11" x14ac:dyDescent="0.25">
      <c r="A10" s="6"/>
      <c r="B10" s="114"/>
      <c r="C10" s="116"/>
      <c r="D10" s="115"/>
      <c r="E10" s="139" t="str">
        <f>'SO1 - Elektro'!E9:H9</f>
        <v>SO1 - REKONSTRUKCE ELEKTROINSTALACE</v>
      </c>
      <c r="F10" s="136"/>
      <c r="G10" s="139"/>
      <c r="H10" s="140">
        <f>'SO1 - Elektro'!J30</f>
        <v>0</v>
      </c>
      <c r="I10" s="137"/>
      <c r="J10" s="138"/>
      <c r="K10" s="141"/>
    </row>
    <row r="11" spans="1:11" x14ac:dyDescent="0.25">
      <c r="A11" s="6"/>
      <c r="B11" s="114"/>
      <c r="C11" s="116"/>
      <c r="D11" s="116"/>
      <c r="E11" s="139" t="str">
        <f>'SO2 - Datová síť'!E9:H9</f>
        <v>SO2 - DATOVÁ SÍŤ</v>
      </c>
      <c r="F11" s="139"/>
      <c r="G11" s="139"/>
      <c r="H11" s="140">
        <f>'SO2 - Datová síť'!J30</f>
        <v>0</v>
      </c>
      <c r="I11" s="139"/>
      <c r="J11" s="139"/>
      <c r="K11" s="141"/>
    </row>
    <row r="12" spans="1:11" x14ac:dyDescent="0.25">
      <c r="A12" s="6"/>
      <c r="B12" s="114"/>
      <c r="C12" s="116"/>
      <c r="D12" s="115"/>
      <c r="E12" s="139" t="str">
        <f>'SO3 - Klimatizace'!E9:H9</f>
        <v>SO3 - KLIMATIZACE</v>
      </c>
      <c r="F12" s="139"/>
      <c r="G12" s="139"/>
      <c r="H12" s="140">
        <f>'SO3 - Klimatizace'!J30</f>
        <v>0</v>
      </c>
      <c r="I12" s="137"/>
      <c r="J12" s="136"/>
      <c r="K12" s="141"/>
    </row>
    <row r="13" spans="1:11" x14ac:dyDescent="0.25">
      <c r="A13" s="6"/>
      <c r="B13" s="114"/>
      <c r="C13" s="116"/>
      <c r="D13" s="116"/>
      <c r="E13" s="136" t="str">
        <f>'SO4 - VRN'!E9:H9</f>
        <v>SO4 - VRN - GLOBÁLNÍ NÁKLADY</v>
      </c>
      <c r="F13" s="139"/>
      <c r="G13" s="139"/>
      <c r="H13" s="140">
        <f>'SO4 - VRN'!J30</f>
        <v>0</v>
      </c>
      <c r="I13" s="137"/>
      <c r="J13" s="136"/>
      <c r="K13" s="141"/>
    </row>
    <row r="14" spans="1:11" x14ac:dyDescent="0.25">
      <c r="A14" s="6"/>
      <c r="B14" s="114"/>
      <c r="C14" s="116"/>
      <c r="D14" s="116"/>
      <c r="E14" s="116"/>
      <c r="F14" s="116"/>
      <c r="G14" s="116"/>
      <c r="H14" s="116"/>
      <c r="I14" s="116"/>
      <c r="J14" s="116"/>
      <c r="K14" s="117"/>
    </row>
    <row r="15" spans="1:11" x14ac:dyDescent="0.25">
      <c r="A15" s="6"/>
      <c r="B15" s="114"/>
      <c r="C15" s="116"/>
      <c r="D15" s="115"/>
      <c r="E15" s="116"/>
      <c r="F15" s="116"/>
      <c r="G15" s="116"/>
      <c r="H15" s="116"/>
      <c r="I15" s="115"/>
      <c r="J15" s="118"/>
      <c r="K15" s="117"/>
    </row>
    <row r="16" spans="1:11" x14ac:dyDescent="0.25">
      <c r="A16" s="6"/>
      <c r="B16" s="114"/>
      <c r="C16" s="116"/>
      <c r="D16" s="116"/>
      <c r="E16" s="142"/>
      <c r="F16" s="142"/>
      <c r="G16" s="142"/>
      <c r="H16" s="142"/>
      <c r="I16" s="115"/>
      <c r="J16" s="118"/>
      <c r="K16" s="117"/>
    </row>
    <row r="17" spans="1:11" x14ac:dyDescent="0.25">
      <c r="A17" s="6"/>
      <c r="B17" s="114"/>
      <c r="C17" s="116"/>
      <c r="D17" s="116"/>
      <c r="E17" s="116"/>
      <c r="F17" s="116"/>
      <c r="G17" s="116"/>
      <c r="H17" s="116"/>
      <c r="I17" s="116"/>
      <c r="J17" s="116"/>
      <c r="K17" s="117"/>
    </row>
    <row r="18" spans="1:11" x14ac:dyDescent="0.25">
      <c r="A18" s="6"/>
      <c r="B18" s="114"/>
      <c r="C18" s="116"/>
      <c r="D18" s="115" t="s">
        <v>13</v>
      </c>
      <c r="E18" s="116"/>
      <c r="F18" s="116"/>
      <c r="G18" s="116"/>
      <c r="H18" s="116"/>
      <c r="I18" s="116"/>
      <c r="J18" s="116"/>
      <c r="K18" s="117"/>
    </row>
    <row r="19" spans="1:11" x14ac:dyDescent="0.25">
      <c r="A19" s="12"/>
      <c r="B19" s="119"/>
      <c r="C19" s="120"/>
      <c r="D19" s="120"/>
      <c r="E19" s="143" t="s">
        <v>2</v>
      </c>
      <c r="F19" s="143"/>
      <c r="G19" s="143"/>
      <c r="H19" s="143"/>
      <c r="I19" s="120"/>
      <c r="J19" s="120"/>
      <c r="K19" s="121"/>
    </row>
    <row r="20" spans="1:11" x14ac:dyDescent="0.25">
      <c r="A20" s="6"/>
      <c r="B20" s="114"/>
      <c r="C20" s="116"/>
      <c r="D20" s="116"/>
      <c r="E20" s="116"/>
      <c r="F20" s="116"/>
      <c r="G20" s="116"/>
      <c r="H20" s="116"/>
      <c r="I20" s="116"/>
      <c r="J20" s="116"/>
      <c r="K20" s="117"/>
    </row>
    <row r="21" spans="1:11" x14ac:dyDescent="0.25">
      <c r="A21" s="6"/>
      <c r="B21" s="114"/>
      <c r="C21" s="116"/>
      <c r="D21" s="14"/>
      <c r="E21" s="14"/>
      <c r="F21" s="14"/>
      <c r="G21" s="14"/>
      <c r="H21" s="14"/>
      <c r="I21" s="14"/>
      <c r="J21" s="14"/>
      <c r="K21" s="122"/>
    </row>
    <row r="22" spans="1:11" ht="15.75" x14ac:dyDescent="0.25">
      <c r="A22" s="6"/>
      <c r="B22" s="114"/>
      <c r="C22" s="116"/>
      <c r="D22" s="123" t="s">
        <v>14</v>
      </c>
      <c r="E22" s="116"/>
      <c r="F22" s="116"/>
      <c r="G22" s="116"/>
      <c r="H22" s="116"/>
      <c r="I22" s="116"/>
      <c r="J22" s="124">
        <f>SUM(H10:H13)</f>
        <v>0</v>
      </c>
      <c r="K22" s="117"/>
    </row>
    <row r="23" spans="1:11" x14ac:dyDescent="0.25">
      <c r="A23" s="6"/>
      <c r="B23" s="114"/>
      <c r="C23" s="116"/>
      <c r="D23" s="14"/>
      <c r="E23" s="14"/>
      <c r="F23" s="14"/>
      <c r="G23" s="14"/>
      <c r="H23" s="14"/>
      <c r="I23" s="14"/>
      <c r="J23" s="14"/>
      <c r="K23" s="122"/>
    </row>
    <row r="24" spans="1:11" x14ac:dyDescent="0.25">
      <c r="A24" s="6"/>
      <c r="B24" s="114"/>
      <c r="C24" s="116"/>
      <c r="D24" s="116"/>
      <c r="E24" s="116"/>
      <c r="F24" s="125" t="s">
        <v>15</v>
      </c>
      <c r="G24" s="116"/>
      <c r="H24" s="116"/>
      <c r="I24" s="125" t="s">
        <v>16</v>
      </c>
      <c r="J24" s="125" t="s">
        <v>17</v>
      </c>
      <c r="K24" s="117"/>
    </row>
    <row r="25" spans="1:11" x14ac:dyDescent="0.25">
      <c r="A25" s="6"/>
      <c r="B25" s="114"/>
      <c r="C25" s="116"/>
      <c r="D25" s="126" t="s">
        <v>18</v>
      </c>
      <c r="E25" s="115" t="s">
        <v>19</v>
      </c>
      <c r="F25" s="127">
        <f>J22</f>
        <v>0</v>
      </c>
      <c r="G25" s="116"/>
      <c r="H25" s="116"/>
      <c r="I25" s="128">
        <v>0.21</v>
      </c>
      <c r="J25" s="127">
        <f>F25*0.21</f>
        <v>0</v>
      </c>
      <c r="K25" s="117"/>
    </row>
    <row r="26" spans="1:11" x14ac:dyDescent="0.25">
      <c r="A26" s="6"/>
      <c r="B26" s="114"/>
      <c r="C26" s="116"/>
      <c r="D26" s="116"/>
      <c r="E26" s="115" t="s">
        <v>20</v>
      </c>
      <c r="F26" s="127">
        <v>0</v>
      </c>
      <c r="G26" s="116"/>
      <c r="H26" s="116"/>
      <c r="I26" s="128">
        <v>0.12</v>
      </c>
      <c r="J26" s="127">
        <v>0</v>
      </c>
      <c r="K26" s="117"/>
    </row>
    <row r="27" spans="1:11" x14ac:dyDescent="0.25">
      <c r="A27" s="6"/>
      <c r="B27" s="114"/>
      <c r="C27" s="116"/>
      <c r="D27" s="116"/>
      <c r="E27" s="116"/>
      <c r="F27" s="116"/>
      <c r="G27" s="116"/>
      <c r="H27" s="116"/>
      <c r="I27" s="116"/>
      <c r="J27" s="116"/>
      <c r="K27" s="117"/>
    </row>
    <row r="28" spans="1:11" ht="15.75" x14ac:dyDescent="0.25">
      <c r="A28" s="6"/>
      <c r="B28" s="114"/>
      <c r="C28" s="130"/>
      <c r="D28" s="22" t="s">
        <v>21</v>
      </c>
      <c r="E28" s="23"/>
      <c r="F28" s="23"/>
      <c r="G28" s="24" t="s">
        <v>22</v>
      </c>
      <c r="H28" s="25" t="s">
        <v>23</v>
      </c>
      <c r="I28" s="23"/>
      <c r="J28" s="26">
        <f>SUM(J22:J26)</f>
        <v>0</v>
      </c>
      <c r="K28" s="129"/>
    </row>
    <row r="29" spans="1:11" x14ac:dyDescent="0.25">
      <c r="A29" s="6"/>
      <c r="B29" s="114"/>
      <c r="C29" s="116"/>
      <c r="D29" s="116"/>
      <c r="E29" s="116"/>
      <c r="F29" s="116"/>
      <c r="G29" s="116"/>
      <c r="H29" s="116"/>
      <c r="I29" s="116"/>
      <c r="J29" s="116"/>
      <c r="K29" s="117"/>
    </row>
    <row r="30" spans="1:11" x14ac:dyDescent="0.25">
      <c r="B30" s="110"/>
      <c r="C30" s="112"/>
      <c r="D30" s="112"/>
      <c r="E30" s="112"/>
      <c r="F30" s="112"/>
      <c r="G30" s="112"/>
      <c r="H30" s="112"/>
      <c r="I30" s="112"/>
      <c r="J30" s="112"/>
      <c r="K30" s="113"/>
    </row>
    <row r="31" spans="1:11" x14ac:dyDescent="0.25">
      <c r="B31" s="110"/>
      <c r="C31" s="112"/>
      <c r="D31" s="112"/>
      <c r="E31" s="112"/>
      <c r="F31" s="112"/>
      <c r="G31" s="112"/>
      <c r="H31" s="112"/>
      <c r="I31" s="112"/>
      <c r="J31" s="112"/>
      <c r="K31" s="113"/>
    </row>
    <row r="32" spans="1:11" x14ac:dyDescent="0.25">
      <c r="B32" s="110"/>
      <c r="C32" s="112"/>
      <c r="D32" s="112"/>
      <c r="E32" s="112"/>
      <c r="F32" s="112"/>
      <c r="G32" s="112"/>
      <c r="H32" s="112"/>
      <c r="I32" s="112"/>
      <c r="J32" s="112"/>
      <c r="K32" s="113"/>
    </row>
    <row r="33" spans="1:11" x14ac:dyDescent="0.25">
      <c r="B33" s="110"/>
      <c r="C33" s="112"/>
      <c r="D33" s="112"/>
      <c r="E33" s="112"/>
      <c r="F33" s="112"/>
      <c r="G33" s="112"/>
      <c r="H33" s="112"/>
      <c r="I33" s="112"/>
      <c r="J33" s="112"/>
      <c r="K33" s="113"/>
    </row>
    <row r="34" spans="1:11" x14ac:dyDescent="0.25">
      <c r="B34" s="110"/>
      <c r="C34" s="112"/>
      <c r="D34" s="112"/>
      <c r="E34" s="112"/>
      <c r="F34" s="112"/>
      <c r="G34" s="112"/>
      <c r="H34" s="112"/>
      <c r="I34" s="112"/>
      <c r="J34" s="112"/>
      <c r="K34" s="113"/>
    </row>
    <row r="35" spans="1:11" x14ac:dyDescent="0.25">
      <c r="B35" s="110"/>
      <c r="C35" s="112"/>
      <c r="D35" s="112"/>
      <c r="E35" s="112"/>
      <c r="F35" s="112"/>
      <c r="G35" s="112"/>
      <c r="H35" s="112"/>
      <c r="I35" s="112"/>
      <c r="J35" s="112"/>
      <c r="K35" s="113"/>
    </row>
    <row r="36" spans="1:11" x14ac:dyDescent="0.25">
      <c r="B36" s="110"/>
      <c r="C36" s="112"/>
      <c r="D36" s="112"/>
      <c r="E36" s="112"/>
      <c r="F36" s="112"/>
      <c r="G36" s="112"/>
      <c r="H36" s="112"/>
      <c r="I36" s="112"/>
      <c r="J36" s="112"/>
      <c r="K36" s="113"/>
    </row>
    <row r="37" spans="1:11" x14ac:dyDescent="0.25">
      <c r="B37" s="110"/>
      <c r="C37" s="112"/>
      <c r="D37" s="112"/>
      <c r="E37" s="112"/>
      <c r="F37" s="112"/>
      <c r="G37" s="112"/>
      <c r="H37" s="112"/>
      <c r="I37" s="112"/>
      <c r="J37" s="112"/>
      <c r="K37" s="113"/>
    </row>
    <row r="38" spans="1:11" x14ac:dyDescent="0.25">
      <c r="B38" s="110"/>
      <c r="C38" s="112"/>
      <c r="D38" s="112"/>
      <c r="E38" s="112"/>
      <c r="F38" s="112"/>
      <c r="G38" s="112"/>
      <c r="H38" s="112"/>
      <c r="I38" s="112"/>
      <c r="J38" s="112"/>
      <c r="K38" s="113"/>
    </row>
    <row r="39" spans="1:11" x14ac:dyDescent="0.25">
      <c r="B39" s="110"/>
      <c r="C39" s="112"/>
      <c r="D39" s="112"/>
      <c r="E39" s="112"/>
      <c r="F39" s="112"/>
      <c r="G39" s="112"/>
      <c r="H39" s="112"/>
      <c r="I39" s="112"/>
      <c r="J39" s="112"/>
      <c r="K39" s="113"/>
    </row>
    <row r="40" spans="1:11" x14ac:dyDescent="0.25">
      <c r="B40" s="110"/>
      <c r="C40" s="112"/>
      <c r="D40" s="112"/>
      <c r="E40" s="112"/>
      <c r="F40" s="112"/>
      <c r="G40" s="112"/>
      <c r="H40" s="112"/>
      <c r="I40" s="112"/>
      <c r="J40" s="112"/>
      <c r="K40" s="113"/>
    </row>
    <row r="41" spans="1:11" x14ac:dyDescent="0.25">
      <c r="A41" s="27"/>
      <c r="B41" s="131"/>
      <c r="C41" s="106"/>
      <c r="D41" s="29" t="s">
        <v>24</v>
      </c>
      <c r="E41" s="30"/>
      <c r="F41" s="30"/>
      <c r="G41" s="29" t="s">
        <v>25</v>
      </c>
      <c r="H41" s="30"/>
      <c r="I41" s="30"/>
      <c r="J41" s="30"/>
      <c r="K41" s="132"/>
    </row>
    <row r="42" spans="1:11" x14ac:dyDescent="0.25">
      <c r="B42" s="110"/>
      <c r="C42" s="112"/>
      <c r="D42" s="112"/>
      <c r="E42" s="112"/>
      <c r="F42" s="112"/>
      <c r="G42" s="112"/>
      <c r="H42" s="112"/>
      <c r="I42" s="112"/>
      <c r="J42" s="112"/>
      <c r="K42" s="113"/>
    </row>
    <row r="43" spans="1:11" x14ac:dyDescent="0.25">
      <c r="A43" s="6"/>
      <c r="B43" s="133"/>
      <c r="C43" s="134"/>
      <c r="D43" s="134"/>
      <c r="E43" s="134"/>
      <c r="F43" s="134"/>
      <c r="G43" s="134"/>
      <c r="H43" s="134"/>
      <c r="I43" s="134"/>
      <c r="J43" s="134"/>
      <c r="K43" s="135"/>
    </row>
  </sheetData>
  <mergeCells count="3">
    <mergeCell ref="E16:H16"/>
    <mergeCell ref="E19:H19"/>
    <mergeCell ref="E7:J7"/>
  </mergeCells>
  <pageMargins left="0.39370078740157483" right="0.39370078740157483" top="0.39370078740157483" bottom="0.39370078740157483" header="0" footer="0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1A011-32D6-4BDD-8405-6B63E98E3510}">
  <dimension ref="A1:K236"/>
  <sheetViews>
    <sheetView showGridLines="0" workbookViewId="0">
      <selection activeCell="E9" sqref="E9:H9"/>
    </sheetView>
  </sheetViews>
  <sheetFormatPr defaultRowHeight="15" x14ac:dyDescent="0.25"/>
  <cols>
    <col min="1" max="1" width="3.42578125" customWidth="1"/>
    <col min="2" max="2" width="1" customWidth="1"/>
    <col min="3" max="4" width="4.140625" customWidth="1"/>
    <col min="5" max="5" width="17" customWidth="1"/>
    <col min="6" max="6" width="43.5703125" customWidth="1"/>
    <col min="7" max="7" width="7.28515625" customWidth="1"/>
    <col min="8" max="8" width="14.28515625" customWidth="1"/>
    <col min="9" max="9" width="14.140625" customWidth="1"/>
    <col min="10" max="10" width="15.7109375" customWidth="1"/>
  </cols>
  <sheetData>
    <row r="1" spans="1:11" x14ac:dyDescent="0.25">
      <c r="A1" s="1"/>
      <c r="K1" s="90"/>
    </row>
    <row r="2" spans="1:11" x14ac:dyDescent="0.25">
      <c r="K2" s="90"/>
    </row>
    <row r="3" spans="1:11" x14ac:dyDescent="0.25">
      <c r="B3" s="2"/>
      <c r="C3" s="3"/>
      <c r="D3" s="3"/>
      <c r="E3" s="3"/>
      <c r="F3" s="3"/>
      <c r="G3" s="3"/>
      <c r="H3" s="3"/>
      <c r="I3" s="3"/>
      <c r="J3" s="3"/>
      <c r="K3" s="90"/>
    </row>
    <row r="4" spans="1:11" ht="18" x14ac:dyDescent="0.25">
      <c r="B4" s="4"/>
      <c r="D4" s="5" t="s">
        <v>34</v>
      </c>
      <c r="K4" s="90"/>
    </row>
    <row r="5" spans="1:11" x14ac:dyDescent="0.25">
      <c r="B5" s="4"/>
      <c r="K5" s="90"/>
    </row>
    <row r="6" spans="1:11" x14ac:dyDescent="0.25">
      <c r="B6" s="4"/>
      <c r="D6" s="8" t="s">
        <v>0</v>
      </c>
      <c r="K6" s="90"/>
    </row>
    <row r="7" spans="1:11" x14ac:dyDescent="0.25">
      <c r="B7" s="4"/>
      <c r="E7" s="149" t="str">
        <f>rekapitulace!E7</f>
        <v>Rekonstrukce elektroinstalace, datové sítě, zřízení klimatizace – Znojmo, Kotkova 3725/24</v>
      </c>
      <c r="F7" s="150"/>
      <c r="G7" s="150"/>
      <c r="H7" s="150"/>
      <c r="K7" s="90"/>
    </row>
    <row r="8" spans="1:11" x14ac:dyDescent="0.25">
      <c r="A8" s="6"/>
      <c r="B8" s="7"/>
      <c r="C8" s="6"/>
      <c r="D8" s="8" t="s">
        <v>48</v>
      </c>
      <c r="E8" s="6"/>
      <c r="F8" s="6"/>
      <c r="G8" s="6"/>
      <c r="H8" s="6"/>
      <c r="I8" s="6"/>
      <c r="J8" s="6"/>
      <c r="K8" s="90"/>
    </row>
    <row r="9" spans="1:11" x14ac:dyDescent="0.25">
      <c r="A9" s="6"/>
      <c r="B9" s="7"/>
      <c r="C9" s="6"/>
      <c r="D9" s="6"/>
      <c r="E9" s="151" t="s">
        <v>709</v>
      </c>
      <c r="F9" s="152"/>
      <c r="G9" s="152"/>
      <c r="H9" s="152"/>
      <c r="I9" s="6"/>
      <c r="J9" s="6"/>
      <c r="K9" s="90"/>
    </row>
    <row r="10" spans="1:11" x14ac:dyDescent="0.25">
      <c r="A10" s="6"/>
      <c r="B10" s="7"/>
      <c r="C10" s="6"/>
      <c r="D10" s="6"/>
      <c r="E10" s="6"/>
      <c r="F10" s="6"/>
      <c r="G10" s="6"/>
      <c r="H10" s="6"/>
      <c r="I10" s="6"/>
      <c r="J10" s="6"/>
      <c r="K10" s="90"/>
    </row>
    <row r="11" spans="1:11" x14ac:dyDescent="0.25">
      <c r="A11" s="6"/>
      <c r="B11" s="7"/>
      <c r="C11" s="6"/>
      <c r="D11" s="8" t="s">
        <v>1</v>
      </c>
      <c r="E11" s="6"/>
      <c r="F11" s="10" t="s">
        <v>2</v>
      </c>
      <c r="G11" s="6"/>
      <c r="H11" s="6"/>
      <c r="I11" s="8" t="s">
        <v>3</v>
      </c>
      <c r="J11" s="10" t="s">
        <v>2</v>
      </c>
      <c r="K11" s="90"/>
    </row>
    <row r="12" spans="1:11" x14ac:dyDescent="0.25">
      <c r="A12" s="6"/>
      <c r="B12" s="7"/>
      <c r="C12" s="6"/>
      <c r="D12" s="8" t="s">
        <v>4</v>
      </c>
      <c r="E12" s="6"/>
      <c r="F12" s="10" t="s">
        <v>5</v>
      </c>
      <c r="G12" s="6"/>
      <c r="H12" s="6"/>
      <c r="I12" s="8" t="s">
        <v>6</v>
      </c>
      <c r="J12" s="11" t="str">
        <f>'[1]Rekapitulace stavby'!AN8</f>
        <v>18. 6. 2024</v>
      </c>
      <c r="K12" s="90"/>
    </row>
    <row r="13" spans="1:11" x14ac:dyDescent="0.25">
      <c r="A13" s="6"/>
      <c r="B13" s="7"/>
      <c r="C13" s="6"/>
      <c r="D13" s="6"/>
      <c r="E13" s="6"/>
      <c r="F13" s="6"/>
      <c r="G13" s="6"/>
      <c r="H13" s="6"/>
      <c r="I13" s="6"/>
      <c r="J13" s="6"/>
      <c r="K13" s="90"/>
    </row>
    <row r="14" spans="1:11" x14ac:dyDescent="0.25">
      <c r="A14" s="6"/>
      <c r="B14" s="7"/>
      <c r="C14" s="6"/>
      <c r="D14" s="8" t="s">
        <v>7</v>
      </c>
      <c r="E14" s="6"/>
      <c r="F14" s="6"/>
      <c r="G14" s="6"/>
      <c r="H14" s="6"/>
      <c r="I14" s="8" t="s">
        <v>8</v>
      </c>
      <c r="J14" s="10" t="str">
        <f>IF('[1]Rekapitulace stavby'!AN10="","",'[1]Rekapitulace stavby'!AN10)</f>
        <v/>
      </c>
      <c r="K14" s="90"/>
    </row>
    <row r="15" spans="1:11" x14ac:dyDescent="0.25">
      <c r="A15" s="6"/>
      <c r="B15" s="7"/>
      <c r="C15" s="6"/>
      <c r="D15" s="6"/>
      <c r="E15" s="10"/>
      <c r="F15" s="6"/>
      <c r="G15" s="6"/>
      <c r="H15" s="6"/>
      <c r="I15" s="8" t="s">
        <v>9</v>
      </c>
      <c r="J15" s="10" t="str">
        <f>IF('[1]Rekapitulace stavby'!AN11="","",'[1]Rekapitulace stavby'!AN11)</f>
        <v/>
      </c>
      <c r="K15" s="90"/>
    </row>
    <row r="16" spans="1:11" x14ac:dyDescent="0.25">
      <c r="A16" s="6"/>
      <c r="B16" s="7"/>
      <c r="C16" s="6"/>
      <c r="D16" s="6"/>
      <c r="E16" s="6"/>
      <c r="F16" s="6"/>
      <c r="G16" s="6"/>
      <c r="H16" s="6"/>
      <c r="I16" s="6"/>
      <c r="J16" s="6"/>
      <c r="K16" s="90"/>
    </row>
    <row r="17" spans="1:11" x14ac:dyDescent="0.25">
      <c r="A17" s="6"/>
      <c r="B17" s="7"/>
      <c r="C17" s="6"/>
      <c r="D17" s="8" t="s">
        <v>10</v>
      </c>
      <c r="E17" s="6"/>
      <c r="F17" s="6"/>
      <c r="G17" s="6"/>
      <c r="H17" s="6"/>
      <c r="I17" s="8" t="s">
        <v>8</v>
      </c>
      <c r="J17" s="10" t="str">
        <f>'[1]Rekapitulace stavby'!AN13</f>
        <v/>
      </c>
      <c r="K17" s="90"/>
    </row>
    <row r="18" spans="1:11" x14ac:dyDescent="0.25">
      <c r="A18" s="6"/>
      <c r="B18" s="7"/>
      <c r="C18" s="6"/>
      <c r="D18" s="6"/>
      <c r="E18" s="150"/>
      <c r="F18" s="150"/>
      <c r="G18" s="150"/>
      <c r="H18" s="150"/>
      <c r="I18" s="8" t="s">
        <v>9</v>
      </c>
      <c r="J18" s="10" t="str">
        <f>'[1]Rekapitulace stavby'!AN14</f>
        <v/>
      </c>
      <c r="K18" s="90"/>
    </row>
    <row r="19" spans="1:11" x14ac:dyDescent="0.25">
      <c r="A19" s="6"/>
      <c r="B19" s="7"/>
      <c r="C19" s="6"/>
      <c r="D19" s="6"/>
      <c r="E19" s="6"/>
      <c r="F19" s="6"/>
      <c r="G19" s="6"/>
      <c r="H19" s="6"/>
      <c r="I19" s="6"/>
      <c r="J19" s="6"/>
      <c r="K19" s="90"/>
    </row>
    <row r="20" spans="1:11" x14ac:dyDescent="0.25">
      <c r="A20" s="6"/>
      <c r="B20" s="7"/>
      <c r="C20" s="6"/>
      <c r="D20" s="8" t="s">
        <v>11</v>
      </c>
      <c r="E20" s="6"/>
      <c r="F20" s="6"/>
      <c r="G20" s="6"/>
      <c r="H20" s="6"/>
      <c r="I20" s="8" t="s">
        <v>8</v>
      </c>
      <c r="J20" s="10" t="str">
        <f>IF('[1]Rekapitulace stavby'!AN16="","",'[1]Rekapitulace stavby'!AN16)</f>
        <v/>
      </c>
      <c r="K20" s="90"/>
    </row>
    <row r="21" spans="1:11" x14ac:dyDescent="0.25">
      <c r="A21" s="6"/>
      <c r="B21" s="7"/>
      <c r="C21" s="6"/>
      <c r="D21" s="6"/>
      <c r="E21" s="10"/>
      <c r="F21" s="6"/>
      <c r="G21" s="6"/>
      <c r="H21" s="6"/>
      <c r="I21" s="8" t="s">
        <v>9</v>
      </c>
      <c r="J21" s="10" t="str">
        <f>IF('[1]Rekapitulace stavby'!AN17="","",'[1]Rekapitulace stavby'!AN17)</f>
        <v/>
      </c>
      <c r="K21" s="90"/>
    </row>
    <row r="22" spans="1:11" x14ac:dyDescent="0.25">
      <c r="A22" s="6"/>
      <c r="B22" s="7"/>
      <c r="C22" s="6"/>
      <c r="D22" s="6"/>
      <c r="E22" s="6"/>
      <c r="F22" s="6"/>
      <c r="G22" s="6"/>
      <c r="H22" s="6"/>
      <c r="I22" s="6"/>
      <c r="J22" s="6"/>
      <c r="K22" s="90"/>
    </row>
    <row r="23" spans="1:11" x14ac:dyDescent="0.25">
      <c r="A23" s="6"/>
      <c r="B23" s="7"/>
      <c r="C23" s="6"/>
      <c r="D23" s="8" t="s">
        <v>12</v>
      </c>
      <c r="E23" s="6"/>
      <c r="F23" s="6"/>
      <c r="G23" s="6"/>
      <c r="H23" s="6"/>
      <c r="I23" s="8" t="s">
        <v>8</v>
      </c>
      <c r="J23" s="10" t="str">
        <f>IF('[1]Rekapitulace stavby'!AN19="","",'[1]Rekapitulace stavby'!AN19)</f>
        <v/>
      </c>
      <c r="K23" s="90"/>
    </row>
    <row r="24" spans="1:11" x14ac:dyDescent="0.25">
      <c r="A24" s="6"/>
      <c r="B24" s="7"/>
      <c r="C24" s="6"/>
      <c r="D24" s="6"/>
      <c r="E24" s="10"/>
      <c r="F24" s="6"/>
      <c r="G24" s="6"/>
      <c r="H24" s="6"/>
      <c r="I24" s="8" t="s">
        <v>9</v>
      </c>
      <c r="J24" s="10" t="str">
        <f>IF('[1]Rekapitulace stavby'!AN20="","",'[1]Rekapitulace stavby'!AN20)</f>
        <v/>
      </c>
      <c r="K24" s="90"/>
    </row>
    <row r="25" spans="1:11" x14ac:dyDescent="0.25">
      <c r="A25" s="6"/>
      <c r="B25" s="7"/>
      <c r="C25" s="6"/>
      <c r="D25" s="6"/>
      <c r="E25" s="6"/>
      <c r="F25" s="6"/>
      <c r="G25" s="6"/>
      <c r="H25" s="6"/>
      <c r="I25" s="6"/>
      <c r="J25" s="6"/>
      <c r="K25" s="90"/>
    </row>
    <row r="26" spans="1:11" x14ac:dyDescent="0.25">
      <c r="A26" s="6"/>
      <c r="B26" s="7"/>
      <c r="C26" s="6"/>
      <c r="D26" s="8" t="s">
        <v>13</v>
      </c>
      <c r="E26" s="6"/>
      <c r="F26" s="6"/>
      <c r="G26" s="6"/>
      <c r="H26" s="6"/>
      <c r="I26" s="6"/>
      <c r="J26" s="6"/>
      <c r="K26" s="90"/>
    </row>
    <row r="27" spans="1:11" x14ac:dyDescent="0.25">
      <c r="A27" s="12"/>
      <c r="B27" s="13"/>
      <c r="C27" s="12"/>
      <c r="D27" s="12"/>
      <c r="E27" s="149"/>
      <c r="F27" s="149"/>
      <c r="G27" s="149"/>
      <c r="H27" s="149"/>
      <c r="I27" s="12"/>
      <c r="J27" s="12"/>
      <c r="K27" s="90"/>
    </row>
    <row r="28" spans="1:11" x14ac:dyDescent="0.25">
      <c r="A28" s="6"/>
      <c r="B28" s="7"/>
      <c r="C28" s="6"/>
      <c r="D28" s="6"/>
      <c r="E28" s="6"/>
      <c r="F28" s="6"/>
      <c r="G28" s="6"/>
      <c r="H28" s="6"/>
      <c r="I28" s="6"/>
      <c r="J28" s="6"/>
      <c r="K28" s="90"/>
    </row>
    <row r="29" spans="1:11" x14ac:dyDescent="0.25">
      <c r="A29" s="6"/>
      <c r="B29" s="7"/>
      <c r="C29" s="6"/>
      <c r="D29" s="14"/>
      <c r="E29" s="14"/>
      <c r="F29" s="14"/>
      <c r="G29" s="14"/>
      <c r="H29" s="14"/>
      <c r="I29" s="14"/>
      <c r="J29" s="14"/>
      <c r="K29" s="90"/>
    </row>
    <row r="30" spans="1:11" ht="15.75" x14ac:dyDescent="0.25">
      <c r="A30" s="6"/>
      <c r="B30" s="7"/>
      <c r="C30" s="6"/>
      <c r="D30" s="15" t="s">
        <v>14</v>
      </c>
      <c r="E30" s="6"/>
      <c r="F30" s="6"/>
      <c r="G30" s="6"/>
      <c r="H30" s="6"/>
      <c r="I30" s="6"/>
      <c r="J30" s="16">
        <f>ROUND(J129, 2)</f>
        <v>0</v>
      </c>
      <c r="K30" s="90"/>
    </row>
    <row r="31" spans="1:11" x14ac:dyDescent="0.25">
      <c r="A31" s="6"/>
      <c r="B31" s="7"/>
      <c r="C31" s="6"/>
      <c r="D31" s="14"/>
      <c r="E31" s="14"/>
      <c r="F31" s="14"/>
      <c r="G31" s="14"/>
      <c r="H31" s="14"/>
      <c r="I31" s="14"/>
      <c r="J31" s="14"/>
      <c r="K31" s="90"/>
    </row>
    <row r="32" spans="1:11" x14ac:dyDescent="0.25">
      <c r="A32" s="6"/>
      <c r="B32" s="7"/>
      <c r="C32" s="6"/>
      <c r="D32" s="6"/>
      <c r="E32" s="6"/>
      <c r="F32" s="17" t="s">
        <v>15</v>
      </c>
      <c r="G32" s="6"/>
      <c r="H32" s="6"/>
      <c r="I32" s="17" t="s">
        <v>16</v>
      </c>
      <c r="J32" s="17" t="s">
        <v>17</v>
      </c>
      <c r="K32" s="90"/>
    </row>
    <row r="33" spans="1:11" x14ac:dyDescent="0.25">
      <c r="A33" s="6"/>
      <c r="B33" s="7"/>
      <c r="C33" s="6"/>
      <c r="D33" s="18" t="s">
        <v>18</v>
      </c>
      <c r="E33" s="8" t="s">
        <v>19</v>
      </c>
      <c r="F33" s="19">
        <f>J30</f>
        <v>0</v>
      </c>
      <c r="G33" s="6"/>
      <c r="H33" s="6"/>
      <c r="I33" s="20">
        <v>0.21</v>
      </c>
      <c r="J33" s="19">
        <f>F33*0.21</f>
        <v>0</v>
      </c>
      <c r="K33" s="90"/>
    </row>
    <row r="34" spans="1:11" x14ac:dyDescent="0.25">
      <c r="A34" s="6"/>
      <c r="B34" s="7"/>
      <c r="C34" s="6"/>
      <c r="D34" s="6"/>
      <c r="E34" s="8" t="s">
        <v>20</v>
      </c>
      <c r="F34" s="19">
        <f>ROUND((SUM(BE129:BE235)),  2)</f>
        <v>0</v>
      </c>
      <c r="G34" s="6"/>
      <c r="H34" s="6"/>
      <c r="I34" s="20">
        <v>0.12</v>
      </c>
      <c r="J34" s="19">
        <f>ROUND(((SUM(BE129:BE235))*I34),  2)</f>
        <v>0</v>
      </c>
      <c r="K34" s="90"/>
    </row>
    <row r="35" spans="1:11" x14ac:dyDescent="0.25">
      <c r="A35" s="6"/>
      <c r="B35" s="7"/>
      <c r="C35" s="6"/>
      <c r="D35" s="6"/>
      <c r="E35" s="6"/>
      <c r="F35" s="6"/>
      <c r="G35" s="6"/>
      <c r="H35" s="6"/>
      <c r="I35" s="6"/>
      <c r="J35" s="6"/>
      <c r="K35" s="90"/>
    </row>
    <row r="36" spans="1:11" ht="15.75" x14ac:dyDescent="0.25">
      <c r="A36" s="6"/>
      <c r="B36" s="7"/>
      <c r="C36" s="21"/>
      <c r="D36" s="22" t="s">
        <v>21</v>
      </c>
      <c r="E36" s="23"/>
      <c r="F36" s="23"/>
      <c r="G36" s="24" t="s">
        <v>22</v>
      </c>
      <c r="H36" s="25" t="s">
        <v>23</v>
      </c>
      <c r="I36" s="23"/>
      <c r="J36" s="26">
        <f>SUM(J30:J34)</f>
        <v>0</v>
      </c>
      <c r="K36" s="90"/>
    </row>
    <row r="37" spans="1:11" x14ac:dyDescent="0.25">
      <c r="A37" s="6"/>
      <c r="B37" s="7"/>
      <c r="C37" s="6"/>
      <c r="D37" s="6"/>
      <c r="E37" s="6"/>
      <c r="F37" s="6"/>
      <c r="G37" s="6"/>
      <c r="H37" s="6"/>
      <c r="I37" s="6"/>
      <c r="J37" s="6"/>
      <c r="K37" s="90"/>
    </row>
    <row r="38" spans="1:11" x14ac:dyDescent="0.25">
      <c r="B38" s="4"/>
      <c r="K38" s="90"/>
    </row>
    <row r="39" spans="1:11" x14ac:dyDescent="0.25">
      <c r="B39" s="4"/>
      <c r="K39" s="90"/>
    </row>
    <row r="40" spans="1:11" x14ac:dyDescent="0.25">
      <c r="B40" s="4"/>
      <c r="K40" s="90"/>
    </row>
    <row r="41" spans="1:11" x14ac:dyDescent="0.25">
      <c r="B41" s="4"/>
      <c r="K41" s="90"/>
    </row>
    <row r="42" spans="1:11" x14ac:dyDescent="0.25">
      <c r="B42" s="4"/>
      <c r="K42" s="90"/>
    </row>
    <row r="43" spans="1:11" x14ac:dyDescent="0.25">
      <c r="B43" s="4"/>
      <c r="K43" s="90"/>
    </row>
    <row r="44" spans="1:11" x14ac:dyDescent="0.25">
      <c r="B44" s="4"/>
      <c r="K44" s="90"/>
    </row>
    <row r="45" spans="1:11" x14ac:dyDescent="0.25">
      <c r="B45" s="4"/>
      <c r="K45" s="90"/>
    </row>
    <row r="46" spans="1:11" x14ac:dyDescent="0.25">
      <c r="B46" s="4"/>
      <c r="K46" s="90"/>
    </row>
    <row r="47" spans="1:11" x14ac:dyDescent="0.25">
      <c r="A47" s="27"/>
      <c r="B47" s="28"/>
      <c r="C47" s="27"/>
      <c r="D47" s="29" t="s">
        <v>24</v>
      </c>
      <c r="E47" s="30"/>
      <c r="F47" s="30"/>
      <c r="G47" s="29" t="s">
        <v>25</v>
      </c>
      <c r="H47" s="30"/>
      <c r="I47" s="30"/>
      <c r="J47" s="30"/>
      <c r="K47" s="90"/>
    </row>
    <row r="48" spans="1:11" x14ac:dyDescent="0.25">
      <c r="B48" s="4"/>
      <c r="K48" s="90"/>
    </row>
    <row r="49" spans="1:11" x14ac:dyDescent="0.25">
      <c r="B49" s="4"/>
      <c r="K49" s="90"/>
    </row>
    <row r="50" spans="1:11" x14ac:dyDescent="0.25">
      <c r="B50" s="4"/>
      <c r="K50" s="90"/>
    </row>
    <row r="51" spans="1:11" x14ac:dyDescent="0.25">
      <c r="B51" s="4"/>
      <c r="K51" s="90"/>
    </row>
    <row r="52" spans="1:11" x14ac:dyDescent="0.25">
      <c r="B52" s="4"/>
      <c r="K52" s="90"/>
    </row>
    <row r="53" spans="1:11" x14ac:dyDescent="0.25">
      <c r="B53" s="4"/>
      <c r="K53" s="90"/>
    </row>
    <row r="54" spans="1:11" x14ac:dyDescent="0.25">
      <c r="B54" s="4"/>
      <c r="K54" s="90"/>
    </row>
    <row r="55" spans="1:11" x14ac:dyDescent="0.25">
      <c r="B55" s="4"/>
      <c r="K55" s="90"/>
    </row>
    <row r="56" spans="1:11" x14ac:dyDescent="0.25">
      <c r="B56" s="4"/>
      <c r="K56" s="90"/>
    </row>
    <row r="57" spans="1:11" x14ac:dyDescent="0.25">
      <c r="B57" s="4"/>
      <c r="K57" s="90"/>
    </row>
    <row r="58" spans="1:11" x14ac:dyDescent="0.25">
      <c r="A58" s="6"/>
      <c r="B58" s="7"/>
      <c r="C58" s="6"/>
      <c r="D58" s="31" t="s">
        <v>26</v>
      </c>
      <c r="E58" s="32"/>
      <c r="F58" s="33" t="s">
        <v>27</v>
      </c>
      <c r="G58" s="31" t="s">
        <v>26</v>
      </c>
      <c r="H58" s="32"/>
      <c r="I58" s="32"/>
      <c r="J58" s="34" t="s">
        <v>27</v>
      </c>
      <c r="K58" s="90"/>
    </row>
    <row r="59" spans="1:11" x14ac:dyDescent="0.25">
      <c r="B59" s="4"/>
      <c r="K59" s="90"/>
    </row>
    <row r="60" spans="1:11" x14ac:dyDescent="0.25">
      <c r="B60" s="4"/>
      <c r="K60" s="90"/>
    </row>
    <row r="61" spans="1:11" x14ac:dyDescent="0.25">
      <c r="B61" s="4"/>
      <c r="K61" s="90"/>
    </row>
    <row r="62" spans="1:11" x14ac:dyDescent="0.25">
      <c r="A62" s="6"/>
      <c r="B62" s="7"/>
      <c r="C62" s="6"/>
      <c r="D62" s="29" t="s">
        <v>28</v>
      </c>
      <c r="E62" s="35"/>
      <c r="F62" s="35"/>
      <c r="G62" s="29" t="s">
        <v>29</v>
      </c>
      <c r="H62" s="35"/>
      <c r="I62" s="35"/>
      <c r="J62" s="35"/>
      <c r="K62" s="90"/>
    </row>
    <row r="63" spans="1:11" x14ac:dyDescent="0.25">
      <c r="B63" s="4"/>
      <c r="K63" s="90"/>
    </row>
    <row r="64" spans="1:11" x14ac:dyDescent="0.25">
      <c r="B64" s="4"/>
      <c r="K64" s="90"/>
    </row>
    <row r="65" spans="1:11" x14ac:dyDescent="0.25">
      <c r="B65" s="4"/>
      <c r="K65" s="90"/>
    </row>
    <row r="66" spans="1:11" x14ac:dyDescent="0.25">
      <c r="B66" s="4"/>
      <c r="K66" s="90"/>
    </row>
    <row r="67" spans="1:11" x14ac:dyDescent="0.25">
      <c r="B67" s="4"/>
      <c r="K67" s="90"/>
    </row>
    <row r="68" spans="1:11" x14ac:dyDescent="0.25">
      <c r="B68" s="4"/>
      <c r="K68" s="90"/>
    </row>
    <row r="69" spans="1:11" x14ac:dyDescent="0.25">
      <c r="B69" s="4"/>
      <c r="K69" s="90"/>
    </row>
    <row r="70" spans="1:11" x14ac:dyDescent="0.25">
      <c r="B70" s="4"/>
      <c r="K70" s="90"/>
    </row>
    <row r="71" spans="1:11" x14ac:dyDescent="0.25">
      <c r="B71" s="4"/>
      <c r="K71" s="90"/>
    </row>
    <row r="72" spans="1:11" x14ac:dyDescent="0.25">
      <c r="B72" s="4"/>
      <c r="K72" s="90"/>
    </row>
    <row r="73" spans="1:11" x14ac:dyDescent="0.25">
      <c r="A73" s="6"/>
      <c r="B73" s="7"/>
      <c r="C73" s="6"/>
      <c r="D73" s="31" t="s">
        <v>26</v>
      </c>
      <c r="E73" s="32"/>
      <c r="F73" s="33" t="s">
        <v>27</v>
      </c>
      <c r="G73" s="31" t="s">
        <v>26</v>
      </c>
      <c r="H73" s="32"/>
      <c r="I73" s="32"/>
      <c r="J73" s="34" t="s">
        <v>27</v>
      </c>
      <c r="K73" s="90"/>
    </row>
    <row r="74" spans="1:11" x14ac:dyDescent="0.25">
      <c r="A74" s="6"/>
      <c r="B74" s="36"/>
      <c r="C74" s="37"/>
      <c r="D74" s="37"/>
      <c r="E74" s="37"/>
      <c r="F74" s="37"/>
      <c r="G74" s="37"/>
      <c r="H74" s="37"/>
      <c r="I74" s="37"/>
      <c r="J74" s="37"/>
      <c r="K74" s="90"/>
    </row>
    <row r="75" spans="1:11" x14ac:dyDescent="0.25">
      <c r="K75" s="90"/>
    </row>
    <row r="76" spans="1:11" x14ac:dyDescent="0.25">
      <c r="K76" s="90"/>
    </row>
    <row r="77" spans="1:11" x14ac:dyDescent="0.25">
      <c r="K77" s="90"/>
    </row>
    <row r="78" spans="1:11" x14ac:dyDescent="0.25">
      <c r="K78" s="90"/>
    </row>
    <row r="79" spans="1:11" x14ac:dyDescent="0.25">
      <c r="K79" s="90"/>
    </row>
    <row r="80" spans="1:11" x14ac:dyDescent="0.25">
      <c r="K80" s="90"/>
    </row>
    <row r="81" spans="1:11" x14ac:dyDescent="0.25">
      <c r="K81" s="90"/>
    </row>
    <row r="82" spans="1:11" x14ac:dyDescent="0.25">
      <c r="K82" s="90"/>
    </row>
    <row r="83" spans="1:11" x14ac:dyDescent="0.25">
      <c r="A83" s="6"/>
      <c r="B83" s="38"/>
      <c r="C83" s="39"/>
      <c r="D83" s="39"/>
      <c r="E83" s="39"/>
      <c r="F83" s="39"/>
      <c r="G83" s="39"/>
      <c r="H83" s="39"/>
      <c r="I83" s="39"/>
      <c r="J83" s="39"/>
      <c r="K83" s="90"/>
    </row>
    <row r="84" spans="1:11" ht="18" x14ac:dyDescent="0.25">
      <c r="A84" s="6"/>
      <c r="B84" s="40"/>
      <c r="C84" s="41" t="s">
        <v>30</v>
      </c>
      <c r="D84" s="42"/>
      <c r="E84" s="42"/>
      <c r="F84" s="42"/>
      <c r="G84" s="42"/>
      <c r="H84" s="42"/>
      <c r="I84" s="42"/>
      <c r="J84" s="42"/>
      <c r="K84" s="90"/>
    </row>
    <row r="85" spans="1:11" x14ac:dyDescent="0.25">
      <c r="A85" s="6"/>
      <c r="B85" s="40"/>
      <c r="C85" s="42"/>
      <c r="D85" s="42"/>
      <c r="E85" s="42"/>
      <c r="F85" s="42"/>
      <c r="G85" s="42"/>
      <c r="H85" s="42"/>
      <c r="I85" s="42"/>
      <c r="J85" s="42"/>
      <c r="K85" s="90"/>
    </row>
    <row r="86" spans="1:11" x14ac:dyDescent="0.25">
      <c r="A86" s="6"/>
      <c r="B86" s="40"/>
      <c r="C86" s="43" t="s">
        <v>0</v>
      </c>
      <c r="D86" s="42"/>
      <c r="E86" s="42"/>
      <c r="F86" s="42"/>
      <c r="G86" s="42"/>
      <c r="H86" s="42"/>
      <c r="I86" s="42"/>
      <c r="J86" s="42"/>
      <c r="K86" s="90"/>
    </row>
    <row r="87" spans="1:11" x14ac:dyDescent="0.25">
      <c r="A87" s="6"/>
      <c r="B87" s="40"/>
      <c r="C87" s="42"/>
      <c r="D87" s="42"/>
      <c r="E87" s="145" t="str">
        <f>E7</f>
        <v>Rekonstrukce elektroinstalace, datové sítě, zřízení klimatizace – Znojmo, Kotkova 3725/24</v>
      </c>
      <c r="F87" s="146"/>
      <c r="G87" s="146"/>
      <c r="H87" s="146"/>
      <c r="I87" s="42"/>
      <c r="J87" s="42"/>
      <c r="K87" s="90"/>
    </row>
    <row r="88" spans="1:11" x14ac:dyDescent="0.25">
      <c r="A88" s="6"/>
      <c r="B88" s="40"/>
      <c r="C88" s="43" t="s">
        <v>48</v>
      </c>
      <c r="D88" s="42"/>
      <c r="E88" s="42"/>
      <c r="F88" s="42"/>
      <c r="G88" s="42"/>
      <c r="H88" s="42"/>
      <c r="I88" s="42"/>
      <c r="J88" s="42"/>
      <c r="K88" s="90"/>
    </row>
    <row r="89" spans="1:11" x14ac:dyDescent="0.25">
      <c r="A89" s="6"/>
      <c r="B89" s="40"/>
      <c r="C89" s="42"/>
      <c r="D89" s="42"/>
      <c r="E89" s="147" t="str">
        <f>E9</f>
        <v>SO1 - REKONSTRUKCE ELEKTROINSTALACE</v>
      </c>
      <c r="F89" s="148"/>
      <c r="G89" s="148"/>
      <c r="H89" s="148"/>
      <c r="I89" s="42"/>
      <c r="J89" s="42"/>
      <c r="K89" s="90"/>
    </row>
    <row r="90" spans="1:11" x14ac:dyDescent="0.25">
      <c r="A90" s="6"/>
      <c r="B90" s="40"/>
      <c r="C90" s="42"/>
      <c r="D90" s="42"/>
      <c r="E90" s="42"/>
      <c r="F90" s="42"/>
      <c r="G90" s="42"/>
      <c r="H90" s="42"/>
      <c r="I90" s="42"/>
      <c r="J90" s="42"/>
      <c r="K90" s="90"/>
    </row>
    <row r="91" spans="1:11" x14ac:dyDescent="0.25">
      <c r="A91" s="6"/>
      <c r="B91" s="40"/>
      <c r="C91" s="43" t="s">
        <v>4</v>
      </c>
      <c r="D91" s="42"/>
      <c r="E91" s="42"/>
      <c r="F91" s="45" t="str">
        <f>F12</f>
        <v xml:space="preserve"> </v>
      </c>
      <c r="G91" s="42"/>
      <c r="H91" s="42"/>
      <c r="I91" s="43" t="s">
        <v>6</v>
      </c>
      <c r="J91" s="46" t="str">
        <f>IF(J12="","",J12)</f>
        <v>18. 6. 2024</v>
      </c>
      <c r="K91" s="90"/>
    </row>
    <row r="92" spans="1:11" x14ac:dyDescent="0.25">
      <c r="A92" s="6"/>
      <c r="B92" s="40"/>
      <c r="C92" s="42"/>
      <c r="D92" s="42"/>
      <c r="E92" s="42"/>
      <c r="F92" s="42"/>
      <c r="G92" s="42"/>
      <c r="H92" s="42"/>
      <c r="I92" s="42"/>
      <c r="J92" s="42"/>
      <c r="K92" s="90"/>
    </row>
    <row r="93" spans="1:11" x14ac:dyDescent="0.25">
      <c r="A93" s="6"/>
      <c r="B93" s="40"/>
      <c r="C93" s="43" t="s">
        <v>7</v>
      </c>
      <c r="D93" s="42"/>
      <c r="E93" s="42"/>
      <c r="F93" s="45">
        <f>E15</f>
        <v>0</v>
      </c>
      <c r="G93" s="42"/>
      <c r="H93" s="42"/>
      <c r="I93" s="43" t="s">
        <v>11</v>
      </c>
      <c r="J93" s="47">
        <f>E21</f>
        <v>0</v>
      </c>
      <c r="K93" s="90"/>
    </row>
    <row r="94" spans="1:11" x14ac:dyDescent="0.25">
      <c r="A94" s="6"/>
      <c r="B94" s="40"/>
      <c r="C94" s="43" t="s">
        <v>10</v>
      </c>
      <c r="D94" s="42"/>
      <c r="E94" s="42"/>
      <c r="F94" s="45" t="str">
        <f>IF(E18="","",E18)</f>
        <v/>
      </c>
      <c r="G94" s="42"/>
      <c r="H94" s="42"/>
      <c r="I94" s="43" t="s">
        <v>12</v>
      </c>
      <c r="J94" s="47">
        <f>E24</f>
        <v>0</v>
      </c>
      <c r="K94" s="90"/>
    </row>
    <row r="95" spans="1:11" x14ac:dyDescent="0.25">
      <c r="A95" s="6"/>
      <c r="B95" s="40"/>
      <c r="C95" s="42"/>
      <c r="D95" s="42"/>
      <c r="E95" s="42"/>
      <c r="F95" s="42"/>
      <c r="G95" s="42"/>
      <c r="H95" s="42"/>
      <c r="I95" s="42"/>
      <c r="J95" s="42"/>
      <c r="K95" s="90"/>
    </row>
    <row r="96" spans="1:11" x14ac:dyDescent="0.25">
      <c r="A96" s="6"/>
      <c r="B96" s="40"/>
      <c r="C96" s="48" t="s">
        <v>31</v>
      </c>
      <c r="D96" s="49"/>
      <c r="E96" s="49"/>
      <c r="F96" s="49"/>
      <c r="G96" s="49"/>
      <c r="H96" s="49"/>
      <c r="I96" s="49"/>
      <c r="J96" s="50" t="s">
        <v>32</v>
      </c>
      <c r="K96" s="90"/>
    </row>
    <row r="97" spans="1:11" x14ac:dyDescent="0.25">
      <c r="A97" s="6"/>
      <c r="B97" s="40"/>
      <c r="C97" s="42"/>
      <c r="D97" s="42"/>
      <c r="E97" s="42"/>
      <c r="F97" s="42"/>
      <c r="G97" s="42"/>
      <c r="H97" s="42"/>
      <c r="I97" s="42"/>
      <c r="J97" s="42"/>
      <c r="K97" s="90"/>
    </row>
    <row r="98" spans="1:11" ht="15.75" x14ac:dyDescent="0.25">
      <c r="A98" s="6"/>
      <c r="B98" s="40"/>
      <c r="C98" s="51" t="s">
        <v>33</v>
      </c>
      <c r="D98" s="42"/>
      <c r="E98" s="42"/>
      <c r="F98" s="42"/>
      <c r="G98" s="42"/>
      <c r="H98" s="42"/>
      <c r="I98" s="42"/>
      <c r="J98" s="52">
        <f>J129</f>
        <v>0</v>
      </c>
      <c r="K98" s="90"/>
    </row>
    <row r="99" spans="1:11" x14ac:dyDescent="0.25">
      <c r="A99" s="53"/>
      <c r="B99" s="54"/>
      <c r="C99" s="55"/>
      <c r="D99" s="56" t="s">
        <v>49</v>
      </c>
      <c r="E99" s="57"/>
      <c r="F99" s="57"/>
      <c r="G99" s="57"/>
      <c r="H99" s="57"/>
      <c r="I99" s="57"/>
      <c r="J99" s="58">
        <f>J130</f>
        <v>0</v>
      </c>
      <c r="K99" s="90"/>
    </row>
    <row r="100" spans="1:11" x14ac:dyDescent="0.25">
      <c r="A100" s="53"/>
      <c r="B100" s="54"/>
      <c r="C100" s="55"/>
      <c r="D100" s="56" t="s">
        <v>50</v>
      </c>
      <c r="E100" s="57"/>
      <c r="F100" s="57"/>
      <c r="G100" s="57"/>
      <c r="H100" s="57"/>
      <c r="I100" s="57"/>
      <c r="J100" s="58">
        <f>J137</f>
        <v>0</v>
      </c>
      <c r="K100" s="90"/>
    </row>
    <row r="101" spans="1:11" x14ac:dyDescent="0.25">
      <c r="A101" s="59"/>
      <c r="B101" s="60"/>
      <c r="C101" s="61"/>
      <c r="D101" s="62" t="s">
        <v>51</v>
      </c>
      <c r="E101" s="63"/>
      <c r="F101" s="63"/>
      <c r="G101" s="63"/>
      <c r="H101" s="63"/>
      <c r="I101" s="63"/>
      <c r="J101" s="64">
        <f>J138</f>
        <v>0</v>
      </c>
      <c r="K101" s="90"/>
    </row>
    <row r="102" spans="1:11" x14ac:dyDescent="0.25">
      <c r="A102" s="59"/>
      <c r="B102" s="60"/>
      <c r="C102" s="61"/>
      <c r="D102" s="62" t="s">
        <v>52</v>
      </c>
      <c r="E102" s="63"/>
      <c r="F102" s="63"/>
      <c r="G102" s="63"/>
      <c r="H102" s="63"/>
      <c r="I102" s="63"/>
      <c r="J102" s="64">
        <f>J169</f>
        <v>0</v>
      </c>
      <c r="K102" s="90"/>
    </row>
    <row r="103" spans="1:11" x14ac:dyDescent="0.25">
      <c r="A103" s="59"/>
      <c r="B103" s="60"/>
      <c r="C103" s="61"/>
      <c r="D103" s="62" t="s">
        <v>53</v>
      </c>
      <c r="E103" s="63"/>
      <c r="F103" s="63"/>
      <c r="G103" s="63"/>
      <c r="H103" s="63"/>
      <c r="I103" s="63"/>
      <c r="J103" s="64">
        <f>J179</f>
        <v>0</v>
      </c>
      <c r="K103" s="90"/>
    </row>
    <row r="104" spans="1:11" x14ac:dyDescent="0.25">
      <c r="A104" s="53"/>
      <c r="B104" s="54"/>
      <c r="C104" s="55"/>
      <c r="D104" s="56" t="s">
        <v>54</v>
      </c>
      <c r="E104" s="57"/>
      <c r="F104" s="57"/>
      <c r="G104" s="57"/>
      <c r="H104" s="57"/>
      <c r="I104" s="57"/>
      <c r="J104" s="58">
        <f>J185</f>
        <v>0</v>
      </c>
      <c r="K104" s="90"/>
    </row>
    <row r="105" spans="1:11" x14ac:dyDescent="0.25">
      <c r="A105" s="59"/>
      <c r="B105" s="60"/>
      <c r="C105" s="61"/>
      <c r="D105" s="62" t="s">
        <v>55</v>
      </c>
      <c r="E105" s="63"/>
      <c r="F105" s="63"/>
      <c r="G105" s="63"/>
      <c r="H105" s="63"/>
      <c r="I105" s="63"/>
      <c r="J105" s="64">
        <f>J186</f>
        <v>0</v>
      </c>
      <c r="K105" s="90"/>
    </row>
    <row r="106" spans="1:11" x14ac:dyDescent="0.25">
      <c r="A106" s="59"/>
      <c r="B106" s="60"/>
      <c r="C106" s="61"/>
      <c r="D106" s="62" t="s">
        <v>56</v>
      </c>
      <c r="E106" s="63"/>
      <c r="F106" s="63"/>
      <c r="G106" s="63"/>
      <c r="H106" s="63"/>
      <c r="I106" s="63"/>
      <c r="J106" s="64">
        <f>J197</f>
        <v>0</v>
      </c>
      <c r="K106" s="90"/>
    </row>
    <row r="107" spans="1:11" x14ac:dyDescent="0.25">
      <c r="A107" s="59"/>
      <c r="B107" s="60"/>
      <c r="C107" s="61"/>
      <c r="D107" s="62" t="s">
        <v>57</v>
      </c>
      <c r="E107" s="63"/>
      <c r="F107" s="63"/>
      <c r="G107" s="63"/>
      <c r="H107" s="63"/>
      <c r="I107" s="63"/>
      <c r="J107" s="64">
        <f>J212</f>
        <v>0</v>
      </c>
      <c r="K107" s="90"/>
    </row>
    <row r="108" spans="1:11" x14ac:dyDescent="0.25">
      <c r="A108" s="59"/>
      <c r="B108" s="60"/>
      <c r="C108" s="61"/>
      <c r="D108" s="62" t="s">
        <v>58</v>
      </c>
      <c r="E108" s="63"/>
      <c r="F108" s="63"/>
      <c r="G108" s="63"/>
      <c r="H108" s="63"/>
      <c r="I108" s="63"/>
      <c r="J108" s="64">
        <f>J227</f>
        <v>0</v>
      </c>
      <c r="K108" s="90"/>
    </row>
    <row r="109" spans="1:11" x14ac:dyDescent="0.25">
      <c r="A109" s="59"/>
      <c r="B109" s="60"/>
      <c r="C109" s="61"/>
      <c r="D109" s="62" t="s">
        <v>59</v>
      </c>
      <c r="E109" s="63"/>
      <c r="F109" s="63"/>
      <c r="G109" s="63"/>
      <c r="H109" s="63"/>
      <c r="I109" s="63"/>
      <c r="J109" s="64">
        <f>J234</f>
        <v>0</v>
      </c>
      <c r="K109" s="90"/>
    </row>
    <row r="110" spans="1:11" x14ac:dyDescent="0.25">
      <c r="A110" s="6"/>
      <c r="B110" s="40"/>
      <c r="C110" s="42"/>
      <c r="D110" s="42"/>
      <c r="E110" s="42"/>
      <c r="F110" s="42"/>
      <c r="G110" s="42"/>
      <c r="H110" s="42"/>
      <c r="I110" s="42"/>
      <c r="J110" s="42"/>
      <c r="K110" s="90"/>
    </row>
    <row r="111" spans="1:11" x14ac:dyDescent="0.25">
      <c r="A111" s="6"/>
      <c r="B111" s="65"/>
      <c r="C111" s="66"/>
      <c r="D111" s="66"/>
      <c r="E111" s="66"/>
      <c r="F111" s="66"/>
      <c r="G111" s="66"/>
      <c r="H111" s="66"/>
      <c r="I111" s="66"/>
      <c r="J111" s="66"/>
      <c r="K111" s="90"/>
    </row>
    <row r="112" spans="1:11" x14ac:dyDescent="0.25">
      <c r="K112" s="90"/>
    </row>
    <row r="113" spans="1:11" x14ac:dyDescent="0.25">
      <c r="K113" s="90"/>
    </row>
    <row r="114" spans="1:11" x14ac:dyDescent="0.25">
      <c r="K114" s="90"/>
    </row>
    <row r="115" spans="1:11" x14ac:dyDescent="0.25">
      <c r="A115" s="6"/>
      <c r="B115" s="67"/>
      <c r="C115" s="68"/>
      <c r="D115" s="68"/>
      <c r="E115" s="68"/>
      <c r="F115" s="68"/>
      <c r="G115" s="68"/>
      <c r="H115" s="68"/>
      <c r="I115" s="68"/>
      <c r="J115" s="68"/>
      <c r="K115" s="90"/>
    </row>
    <row r="116" spans="1:11" ht="18" x14ac:dyDescent="0.25">
      <c r="A116" s="6"/>
      <c r="B116" s="40"/>
      <c r="C116" s="41" t="s">
        <v>34</v>
      </c>
      <c r="D116" s="42"/>
      <c r="E116" s="42"/>
      <c r="F116" s="42"/>
      <c r="G116" s="42"/>
      <c r="H116" s="42"/>
      <c r="I116" s="42"/>
      <c r="J116" s="42"/>
      <c r="K116" s="90"/>
    </row>
    <row r="117" spans="1:11" x14ac:dyDescent="0.25">
      <c r="A117" s="6"/>
      <c r="B117" s="40"/>
      <c r="C117" s="42"/>
      <c r="D117" s="42"/>
      <c r="E117" s="42"/>
      <c r="F117" s="42"/>
      <c r="G117" s="42"/>
      <c r="H117" s="42"/>
      <c r="I117" s="42"/>
      <c r="J117" s="42"/>
      <c r="K117" s="90"/>
    </row>
    <row r="118" spans="1:11" x14ac:dyDescent="0.25">
      <c r="A118" s="6"/>
      <c r="B118" s="40"/>
      <c r="C118" s="43" t="s">
        <v>0</v>
      </c>
      <c r="D118" s="42"/>
      <c r="E118" s="42"/>
      <c r="F118" s="42"/>
      <c r="G118" s="42"/>
      <c r="H118" s="42"/>
      <c r="I118" s="42"/>
      <c r="J118" s="42"/>
      <c r="K118" s="90"/>
    </row>
    <row r="119" spans="1:11" x14ac:dyDescent="0.25">
      <c r="A119" s="6"/>
      <c r="B119" s="40"/>
      <c r="C119" s="42"/>
      <c r="D119" s="42"/>
      <c r="E119" s="145" t="str">
        <f>E7</f>
        <v>Rekonstrukce elektroinstalace, datové sítě, zřízení klimatizace – Znojmo, Kotkova 3725/24</v>
      </c>
      <c r="F119" s="146"/>
      <c r="G119" s="146"/>
      <c r="H119" s="146"/>
      <c r="I119" s="42"/>
      <c r="J119" s="42"/>
      <c r="K119" s="90"/>
    </row>
    <row r="120" spans="1:11" x14ac:dyDescent="0.25">
      <c r="A120" s="6"/>
      <c r="B120" s="40"/>
      <c r="C120" s="43" t="s">
        <v>48</v>
      </c>
      <c r="D120" s="42"/>
      <c r="E120" s="42"/>
      <c r="F120" s="42"/>
      <c r="G120" s="42"/>
      <c r="H120" s="42"/>
      <c r="I120" s="42"/>
      <c r="J120" s="42"/>
    </row>
    <row r="121" spans="1:11" x14ac:dyDescent="0.25">
      <c r="A121" s="6"/>
      <c r="B121" s="40"/>
      <c r="C121" s="42"/>
      <c r="D121" s="42"/>
      <c r="E121" s="147" t="str">
        <f>E9</f>
        <v>SO1 - REKONSTRUKCE ELEKTROINSTALACE</v>
      </c>
      <c r="F121" s="148"/>
      <c r="G121" s="148"/>
      <c r="H121" s="148"/>
      <c r="I121" s="42"/>
      <c r="J121" s="42"/>
    </row>
    <row r="122" spans="1:11" x14ac:dyDescent="0.25">
      <c r="A122" s="6"/>
      <c r="B122" s="40"/>
      <c r="C122" s="42"/>
      <c r="D122" s="42"/>
      <c r="E122" s="42"/>
      <c r="F122" s="42"/>
      <c r="G122" s="42"/>
      <c r="H122" s="42"/>
      <c r="I122" s="42"/>
      <c r="J122" s="42"/>
    </row>
    <row r="123" spans="1:11" x14ac:dyDescent="0.25">
      <c r="A123" s="6"/>
      <c r="B123" s="40"/>
      <c r="C123" s="43" t="s">
        <v>4</v>
      </c>
      <c r="D123" s="42"/>
      <c r="E123" s="42"/>
      <c r="F123" s="45" t="str">
        <f>F12</f>
        <v xml:space="preserve"> </v>
      </c>
      <c r="G123" s="42"/>
      <c r="H123" s="42"/>
      <c r="I123" s="43" t="s">
        <v>6</v>
      </c>
      <c r="J123" s="46" t="str">
        <f>IF(J12="","",J12)</f>
        <v>18. 6. 2024</v>
      </c>
    </row>
    <row r="124" spans="1:11" x14ac:dyDescent="0.25">
      <c r="A124" s="6"/>
      <c r="B124" s="40"/>
      <c r="C124" s="42"/>
      <c r="D124" s="42"/>
      <c r="E124" s="42"/>
      <c r="F124" s="42"/>
      <c r="G124" s="42"/>
      <c r="H124" s="42"/>
      <c r="I124" s="42"/>
      <c r="J124" s="42"/>
    </row>
    <row r="125" spans="1:11" x14ac:dyDescent="0.25">
      <c r="A125" s="6"/>
      <c r="B125" s="40"/>
      <c r="C125" s="43" t="s">
        <v>7</v>
      </c>
      <c r="D125" s="42"/>
      <c r="E125" s="42"/>
      <c r="F125" s="45">
        <f>E15</f>
        <v>0</v>
      </c>
      <c r="G125" s="42"/>
      <c r="H125" s="42"/>
      <c r="I125" s="43" t="s">
        <v>11</v>
      </c>
      <c r="J125" s="47">
        <f>E21</f>
        <v>0</v>
      </c>
    </row>
    <row r="126" spans="1:11" x14ac:dyDescent="0.25">
      <c r="A126" s="6"/>
      <c r="B126" s="40"/>
      <c r="C126" s="43" t="s">
        <v>10</v>
      </c>
      <c r="D126" s="42"/>
      <c r="E126" s="42"/>
      <c r="F126" s="45" t="str">
        <f>IF(E18="","",E18)</f>
        <v/>
      </c>
      <c r="G126" s="42"/>
      <c r="H126" s="42"/>
      <c r="I126" s="43" t="s">
        <v>12</v>
      </c>
      <c r="J126" s="47">
        <f>E24</f>
        <v>0</v>
      </c>
    </row>
    <row r="127" spans="1:11" x14ac:dyDescent="0.25">
      <c r="A127" s="6"/>
      <c r="B127" s="40"/>
      <c r="C127" s="42"/>
      <c r="D127" s="42"/>
      <c r="E127" s="42"/>
      <c r="F127" s="42"/>
      <c r="G127" s="42"/>
      <c r="H127" s="42"/>
      <c r="I127" s="42"/>
      <c r="J127" s="42"/>
    </row>
    <row r="128" spans="1:11" ht="24" x14ac:dyDescent="0.25">
      <c r="A128" s="69"/>
      <c r="B128" s="70"/>
      <c r="C128" s="71" t="s">
        <v>35</v>
      </c>
      <c r="D128" s="72" t="s">
        <v>36</v>
      </c>
      <c r="E128" s="72" t="s">
        <v>37</v>
      </c>
      <c r="F128" s="72" t="s">
        <v>38</v>
      </c>
      <c r="G128" s="72" t="s">
        <v>39</v>
      </c>
      <c r="H128" s="72" t="s">
        <v>40</v>
      </c>
      <c r="I128" s="72" t="s">
        <v>41</v>
      </c>
      <c r="J128" s="72" t="s">
        <v>32</v>
      </c>
    </row>
    <row r="129" spans="1:10" ht="15.75" x14ac:dyDescent="0.25">
      <c r="A129" s="6"/>
      <c r="B129" s="40"/>
      <c r="C129" s="74" t="s">
        <v>42</v>
      </c>
      <c r="D129" s="42"/>
      <c r="E129" s="42"/>
      <c r="F129" s="42"/>
      <c r="G129" s="42"/>
      <c r="H129" s="42"/>
      <c r="I129" s="42"/>
      <c r="J129" s="75">
        <f>J130+J137+J185</f>
        <v>0</v>
      </c>
    </row>
    <row r="130" spans="1:10" ht="15.75" x14ac:dyDescent="0.25">
      <c r="A130" s="76"/>
      <c r="B130" s="77"/>
      <c r="C130" s="78"/>
      <c r="D130" s="79" t="s">
        <v>43</v>
      </c>
      <c r="E130" s="80" t="s">
        <v>60</v>
      </c>
      <c r="F130" s="80" t="s">
        <v>61</v>
      </c>
      <c r="G130" s="78"/>
      <c r="H130" s="78"/>
      <c r="I130" s="78"/>
      <c r="J130" s="81">
        <f>SUM(J131:J136)</f>
        <v>0</v>
      </c>
    </row>
    <row r="131" spans="1:10" x14ac:dyDescent="0.25">
      <c r="A131" s="6"/>
      <c r="B131" s="40"/>
      <c r="C131" s="84" t="s">
        <v>45</v>
      </c>
      <c r="D131" s="84" t="s">
        <v>46</v>
      </c>
      <c r="E131" s="85" t="s">
        <v>62</v>
      </c>
      <c r="F131" s="86" t="s">
        <v>63</v>
      </c>
      <c r="G131" s="87" t="s">
        <v>64</v>
      </c>
      <c r="H131" s="88">
        <v>1280</v>
      </c>
      <c r="I131" s="89"/>
      <c r="J131" s="89">
        <f t="shared" ref="J131:J136" si="0">ROUND(I131*H131,2)</f>
        <v>0</v>
      </c>
    </row>
    <row r="132" spans="1:10" ht="36" x14ac:dyDescent="0.25">
      <c r="A132" s="6"/>
      <c r="B132" s="40"/>
      <c r="C132" s="92" t="s">
        <v>47</v>
      </c>
      <c r="D132" s="92" t="s">
        <v>65</v>
      </c>
      <c r="E132" s="93" t="s">
        <v>66</v>
      </c>
      <c r="F132" s="94" t="s">
        <v>67</v>
      </c>
      <c r="G132" s="95" t="s">
        <v>64</v>
      </c>
      <c r="H132" s="96">
        <v>1280</v>
      </c>
      <c r="I132" s="97"/>
      <c r="J132" s="97">
        <f t="shared" si="0"/>
        <v>0</v>
      </c>
    </row>
    <row r="133" spans="1:10" x14ac:dyDescent="0.25">
      <c r="A133" s="6"/>
      <c r="B133" s="40"/>
      <c r="C133" s="84" t="s">
        <v>68</v>
      </c>
      <c r="D133" s="84" t="s">
        <v>46</v>
      </c>
      <c r="E133" s="85" t="s">
        <v>69</v>
      </c>
      <c r="F133" s="86" t="s">
        <v>70</v>
      </c>
      <c r="G133" s="87" t="s">
        <v>64</v>
      </c>
      <c r="H133" s="88">
        <v>840</v>
      </c>
      <c r="I133" s="89"/>
      <c r="J133" s="89">
        <f t="shared" si="0"/>
        <v>0</v>
      </c>
    </row>
    <row r="134" spans="1:10" ht="36" x14ac:dyDescent="0.25">
      <c r="A134" s="6"/>
      <c r="B134" s="40"/>
      <c r="C134" s="92" t="s">
        <v>71</v>
      </c>
      <c r="D134" s="92" t="s">
        <v>65</v>
      </c>
      <c r="E134" s="93" t="s">
        <v>72</v>
      </c>
      <c r="F134" s="94" t="s">
        <v>73</v>
      </c>
      <c r="G134" s="95" t="s">
        <v>64</v>
      </c>
      <c r="H134" s="96">
        <v>560</v>
      </c>
      <c r="I134" s="97"/>
      <c r="J134" s="97">
        <f t="shared" si="0"/>
        <v>0</v>
      </c>
    </row>
    <row r="135" spans="1:10" ht="36" x14ac:dyDescent="0.25">
      <c r="A135" s="6"/>
      <c r="B135" s="40"/>
      <c r="C135" s="92" t="s">
        <v>74</v>
      </c>
      <c r="D135" s="92" t="s">
        <v>65</v>
      </c>
      <c r="E135" s="93" t="s">
        <v>75</v>
      </c>
      <c r="F135" s="94" t="s">
        <v>76</v>
      </c>
      <c r="G135" s="95" t="s">
        <v>64</v>
      </c>
      <c r="H135" s="96">
        <v>280</v>
      </c>
      <c r="I135" s="97"/>
      <c r="J135" s="97">
        <f t="shared" si="0"/>
        <v>0</v>
      </c>
    </row>
    <row r="136" spans="1:10" ht="24" x14ac:dyDescent="0.25">
      <c r="A136" s="6"/>
      <c r="B136" s="40"/>
      <c r="C136" s="84" t="s">
        <v>77</v>
      </c>
      <c r="D136" s="84" t="s">
        <v>46</v>
      </c>
      <c r="E136" s="85" t="s">
        <v>78</v>
      </c>
      <c r="F136" s="86" t="s">
        <v>79</v>
      </c>
      <c r="G136" s="87" t="s">
        <v>80</v>
      </c>
      <c r="H136" s="88">
        <v>48</v>
      </c>
      <c r="I136" s="89"/>
      <c r="J136" s="89">
        <f t="shared" si="0"/>
        <v>0</v>
      </c>
    </row>
    <row r="137" spans="1:10" ht="15.75" x14ac:dyDescent="0.25">
      <c r="A137" s="76"/>
      <c r="B137" s="77"/>
      <c r="C137" s="78"/>
      <c r="D137" s="79" t="s">
        <v>43</v>
      </c>
      <c r="E137" s="80" t="s">
        <v>81</v>
      </c>
      <c r="F137" s="80" t="s">
        <v>82</v>
      </c>
      <c r="G137" s="78"/>
      <c r="H137" s="78"/>
      <c r="I137" s="78"/>
      <c r="J137" s="81">
        <f>J138+J169+J179</f>
        <v>0</v>
      </c>
    </row>
    <row r="138" spans="1:10" x14ac:dyDescent="0.25">
      <c r="A138" s="76"/>
      <c r="B138" s="77"/>
      <c r="C138" s="78"/>
      <c r="D138" s="79" t="s">
        <v>43</v>
      </c>
      <c r="E138" s="82" t="s">
        <v>83</v>
      </c>
      <c r="F138" s="82" t="s">
        <v>84</v>
      </c>
      <c r="G138" s="78"/>
      <c r="H138" s="78"/>
      <c r="I138" s="78"/>
      <c r="J138" s="83">
        <f>SUM(J139:J168)</f>
        <v>0</v>
      </c>
    </row>
    <row r="139" spans="1:10" ht="24" x14ac:dyDescent="0.25">
      <c r="A139" s="6"/>
      <c r="B139" s="40"/>
      <c r="C139" s="84" t="s">
        <v>85</v>
      </c>
      <c r="D139" s="84" t="s">
        <v>46</v>
      </c>
      <c r="E139" s="85" t="s">
        <v>86</v>
      </c>
      <c r="F139" s="86" t="s">
        <v>87</v>
      </c>
      <c r="G139" s="87" t="s">
        <v>80</v>
      </c>
      <c r="H139" s="88">
        <v>3860</v>
      </c>
      <c r="I139" s="89"/>
      <c r="J139" s="89">
        <f t="shared" ref="J139:J168" si="1">ROUND(I139*H139,2)</f>
        <v>0</v>
      </c>
    </row>
    <row r="140" spans="1:10" ht="24" x14ac:dyDescent="0.25">
      <c r="A140" s="6"/>
      <c r="B140" s="40"/>
      <c r="C140" s="84" t="s">
        <v>88</v>
      </c>
      <c r="D140" s="84" t="s">
        <v>46</v>
      </c>
      <c r="E140" s="85" t="s">
        <v>89</v>
      </c>
      <c r="F140" s="86" t="s">
        <v>90</v>
      </c>
      <c r="G140" s="87" t="s">
        <v>80</v>
      </c>
      <c r="H140" s="88">
        <v>1136</v>
      </c>
      <c r="I140" s="89"/>
      <c r="J140" s="89">
        <f t="shared" si="1"/>
        <v>0</v>
      </c>
    </row>
    <row r="141" spans="1:10" ht="24" x14ac:dyDescent="0.25">
      <c r="A141" s="6"/>
      <c r="B141" s="40"/>
      <c r="C141" s="84" t="s">
        <v>91</v>
      </c>
      <c r="D141" s="84" t="s">
        <v>46</v>
      </c>
      <c r="E141" s="85" t="s">
        <v>92</v>
      </c>
      <c r="F141" s="86" t="s">
        <v>93</v>
      </c>
      <c r="G141" s="87" t="s">
        <v>80</v>
      </c>
      <c r="H141" s="88">
        <v>480</v>
      </c>
      <c r="I141" s="89"/>
      <c r="J141" s="89">
        <f t="shared" si="1"/>
        <v>0</v>
      </c>
    </row>
    <row r="142" spans="1:10" ht="24" x14ac:dyDescent="0.25">
      <c r="A142" s="6"/>
      <c r="B142" s="40"/>
      <c r="C142" s="84" t="s">
        <v>94</v>
      </c>
      <c r="D142" s="84" t="s">
        <v>46</v>
      </c>
      <c r="E142" s="85" t="s">
        <v>95</v>
      </c>
      <c r="F142" s="86" t="s">
        <v>96</v>
      </c>
      <c r="G142" s="87" t="s">
        <v>80</v>
      </c>
      <c r="H142" s="88">
        <v>208</v>
      </c>
      <c r="I142" s="89"/>
      <c r="J142" s="89">
        <f t="shared" si="1"/>
        <v>0</v>
      </c>
    </row>
    <row r="143" spans="1:10" ht="24" x14ac:dyDescent="0.25">
      <c r="A143" s="6"/>
      <c r="B143" s="40"/>
      <c r="C143" s="84" t="s">
        <v>97</v>
      </c>
      <c r="D143" s="84" t="s">
        <v>46</v>
      </c>
      <c r="E143" s="85" t="s">
        <v>98</v>
      </c>
      <c r="F143" s="86" t="s">
        <v>99</v>
      </c>
      <c r="G143" s="87" t="s">
        <v>80</v>
      </c>
      <c r="H143" s="88">
        <v>80</v>
      </c>
      <c r="I143" s="89"/>
      <c r="J143" s="89">
        <f t="shared" si="1"/>
        <v>0</v>
      </c>
    </row>
    <row r="144" spans="1:10" ht="24" x14ac:dyDescent="0.25">
      <c r="A144" s="6"/>
      <c r="B144" s="40"/>
      <c r="C144" s="84" t="s">
        <v>100</v>
      </c>
      <c r="D144" s="84" t="s">
        <v>46</v>
      </c>
      <c r="E144" s="85" t="s">
        <v>101</v>
      </c>
      <c r="F144" s="86" t="s">
        <v>102</v>
      </c>
      <c r="G144" s="87" t="s">
        <v>80</v>
      </c>
      <c r="H144" s="88">
        <v>220</v>
      </c>
      <c r="I144" s="89"/>
      <c r="J144" s="89">
        <f t="shared" si="1"/>
        <v>0</v>
      </c>
    </row>
    <row r="145" spans="1:10" ht="24" x14ac:dyDescent="0.25">
      <c r="A145" s="6"/>
      <c r="B145" s="40"/>
      <c r="C145" s="84" t="s">
        <v>103</v>
      </c>
      <c r="D145" s="84" t="s">
        <v>46</v>
      </c>
      <c r="E145" s="85" t="s">
        <v>104</v>
      </c>
      <c r="F145" s="86" t="s">
        <v>105</v>
      </c>
      <c r="G145" s="87" t="s">
        <v>80</v>
      </c>
      <c r="H145" s="88">
        <v>380</v>
      </c>
      <c r="I145" s="89"/>
      <c r="J145" s="89">
        <f t="shared" si="1"/>
        <v>0</v>
      </c>
    </row>
    <row r="146" spans="1:10" x14ac:dyDescent="0.25">
      <c r="A146" s="6"/>
      <c r="B146" s="40"/>
      <c r="C146" s="84" t="s">
        <v>106</v>
      </c>
      <c r="D146" s="84" t="s">
        <v>46</v>
      </c>
      <c r="E146" s="85" t="s">
        <v>107</v>
      </c>
      <c r="F146" s="86" t="s">
        <v>108</v>
      </c>
      <c r="G146" s="87" t="s">
        <v>64</v>
      </c>
      <c r="H146" s="88">
        <v>890</v>
      </c>
      <c r="I146" s="89"/>
      <c r="J146" s="89">
        <f t="shared" si="1"/>
        <v>0</v>
      </c>
    </row>
    <row r="147" spans="1:10" x14ac:dyDescent="0.25">
      <c r="A147" s="6"/>
      <c r="B147" s="40"/>
      <c r="C147" s="92" t="s">
        <v>109</v>
      </c>
      <c r="D147" s="92" t="s">
        <v>65</v>
      </c>
      <c r="E147" s="93" t="s">
        <v>110</v>
      </c>
      <c r="F147" s="94" t="s">
        <v>111</v>
      </c>
      <c r="G147" s="95" t="s">
        <v>64</v>
      </c>
      <c r="H147" s="96">
        <v>890</v>
      </c>
      <c r="I147" s="97"/>
      <c r="J147" s="97">
        <f t="shared" si="1"/>
        <v>0</v>
      </c>
    </row>
    <row r="148" spans="1:10" ht="24" x14ac:dyDescent="0.25">
      <c r="A148" s="6"/>
      <c r="B148" s="40"/>
      <c r="C148" s="84" t="s">
        <v>112</v>
      </c>
      <c r="D148" s="84" t="s">
        <v>46</v>
      </c>
      <c r="E148" s="85" t="s">
        <v>113</v>
      </c>
      <c r="F148" s="86" t="s">
        <v>114</v>
      </c>
      <c r="G148" s="87" t="s">
        <v>64</v>
      </c>
      <c r="H148" s="88">
        <v>280</v>
      </c>
      <c r="I148" s="89"/>
      <c r="J148" s="89">
        <f t="shared" si="1"/>
        <v>0</v>
      </c>
    </row>
    <row r="149" spans="1:10" x14ac:dyDescent="0.25">
      <c r="A149" s="6"/>
      <c r="B149" s="40"/>
      <c r="C149" s="92" t="s">
        <v>115</v>
      </c>
      <c r="D149" s="92" t="s">
        <v>65</v>
      </c>
      <c r="E149" s="93" t="s">
        <v>116</v>
      </c>
      <c r="F149" s="94" t="s">
        <v>117</v>
      </c>
      <c r="G149" s="95" t="s">
        <v>64</v>
      </c>
      <c r="H149" s="96">
        <v>280</v>
      </c>
      <c r="I149" s="97"/>
      <c r="J149" s="97">
        <f t="shared" si="1"/>
        <v>0</v>
      </c>
    </row>
    <row r="150" spans="1:10" ht="24" x14ac:dyDescent="0.25">
      <c r="A150" s="6"/>
      <c r="B150" s="40"/>
      <c r="C150" s="84" t="s">
        <v>118</v>
      </c>
      <c r="D150" s="84" t="s">
        <v>46</v>
      </c>
      <c r="E150" s="85" t="s">
        <v>119</v>
      </c>
      <c r="F150" s="86" t="s">
        <v>120</v>
      </c>
      <c r="G150" s="87" t="s">
        <v>64</v>
      </c>
      <c r="H150" s="88">
        <v>260</v>
      </c>
      <c r="I150" s="89"/>
      <c r="J150" s="89">
        <f t="shared" si="1"/>
        <v>0</v>
      </c>
    </row>
    <row r="151" spans="1:10" x14ac:dyDescent="0.25">
      <c r="A151" s="6"/>
      <c r="B151" s="40"/>
      <c r="C151" s="92" t="s">
        <v>121</v>
      </c>
      <c r="D151" s="92" t="s">
        <v>65</v>
      </c>
      <c r="E151" s="93" t="s">
        <v>122</v>
      </c>
      <c r="F151" s="94" t="s">
        <v>123</v>
      </c>
      <c r="G151" s="95" t="s">
        <v>64</v>
      </c>
      <c r="H151" s="96">
        <v>260</v>
      </c>
      <c r="I151" s="97"/>
      <c r="J151" s="97">
        <f t="shared" si="1"/>
        <v>0</v>
      </c>
    </row>
    <row r="152" spans="1:10" ht="24" x14ac:dyDescent="0.25">
      <c r="A152" s="6"/>
      <c r="B152" s="40"/>
      <c r="C152" s="84" t="s">
        <v>124</v>
      </c>
      <c r="D152" s="84" t="s">
        <v>46</v>
      </c>
      <c r="E152" s="85" t="s">
        <v>125</v>
      </c>
      <c r="F152" s="86" t="s">
        <v>126</v>
      </c>
      <c r="G152" s="87" t="s">
        <v>64</v>
      </c>
      <c r="H152" s="88">
        <v>1260</v>
      </c>
      <c r="I152" s="89"/>
      <c r="J152" s="89">
        <f t="shared" si="1"/>
        <v>0</v>
      </c>
    </row>
    <row r="153" spans="1:10" x14ac:dyDescent="0.25">
      <c r="A153" s="6"/>
      <c r="B153" s="40"/>
      <c r="C153" s="92" t="s">
        <v>127</v>
      </c>
      <c r="D153" s="92" t="s">
        <v>65</v>
      </c>
      <c r="E153" s="93" t="s">
        <v>128</v>
      </c>
      <c r="F153" s="94" t="s">
        <v>129</v>
      </c>
      <c r="G153" s="95" t="s">
        <v>64</v>
      </c>
      <c r="H153" s="96">
        <v>1260</v>
      </c>
      <c r="I153" s="97"/>
      <c r="J153" s="97">
        <f t="shared" si="1"/>
        <v>0</v>
      </c>
    </row>
    <row r="154" spans="1:10" ht="24" x14ac:dyDescent="0.25">
      <c r="A154" s="6"/>
      <c r="B154" s="40"/>
      <c r="C154" s="84" t="s">
        <v>130</v>
      </c>
      <c r="D154" s="84" t="s">
        <v>46</v>
      </c>
      <c r="E154" s="85" t="s">
        <v>131</v>
      </c>
      <c r="F154" s="86" t="s">
        <v>132</v>
      </c>
      <c r="G154" s="87" t="s">
        <v>64</v>
      </c>
      <c r="H154" s="88">
        <v>2860</v>
      </c>
      <c r="I154" s="89"/>
      <c r="J154" s="89">
        <f t="shared" si="1"/>
        <v>0</v>
      </c>
    </row>
    <row r="155" spans="1:10" x14ac:dyDescent="0.25">
      <c r="A155" s="6"/>
      <c r="B155" s="40"/>
      <c r="C155" s="92" t="s">
        <v>133</v>
      </c>
      <c r="D155" s="92" t="s">
        <v>65</v>
      </c>
      <c r="E155" s="93" t="s">
        <v>134</v>
      </c>
      <c r="F155" s="94" t="s">
        <v>135</v>
      </c>
      <c r="G155" s="95" t="s">
        <v>64</v>
      </c>
      <c r="H155" s="96">
        <v>55</v>
      </c>
      <c r="I155" s="97"/>
      <c r="J155" s="97">
        <f t="shared" si="1"/>
        <v>0</v>
      </c>
    </row>
    <row r="156" spans="1:10" ht="36" x14ac:dyDescent="0.25">
      <c r="A156" s="6"/>
      <c r="B156" s="40"/>
      <c r="C156" s="92" t="s">
        <v>136</v>
      </c>
      <c r="D156" s="92" t="s">
        <v>65</v>
      </c>
      <c r="E156" s="93" t="s">
        <v>137</v>
      </c>
      <c r="F156" s="94" t="s">
        <v>138</v>
      </c>
      <c r="G156" s="95" t="s">
        <v>80</v>
      </c>
      <c r="H156" s="96">
        <v>24</v>
      </c>
      <c r="I156" s="97"/>
      <c r="J156" s="97">
        <f t="shared" si="1"/>
        <v>0</v>
      </c>
    </row>
    <row r="157" spans="1:10" x14ac:dyDescent="0.25">
      <c r="A157" s="6"/>
      <c r="B157" s="40"/>
      <c r="C157" s="92" t="s">
        <v>139</v>
      </c>
      <c r="D157" s="92" t="s">
        <v>65</v>
      </c>
      <c r="E157" s="93" t="s">
        <v>140</v>
      </c>
      <c r="F157" s="94" t="s">
        <v>141</v>
      </c>
      <c r="G157" s="95" t="s">
        <v>80</v>
      </c>
      <c r="H157" s="96">
        <v>24</v>
      </c>
      <c r="I157" s="97"/>
      <c r="J157" s="97">
        <f t="shared" si="1"/>
        <v>0</v>
      </c>
    </row>
    <row r="158" spans="1:10" x14ac:dyDescent="0.25">
      <c r="A158" s="6"/>
      <c r="B158" s="40"/>
      <c r="C158" s="92" t="s">
        <v>142</v>
      </c>
      <c r="D158" s="92" t="s">
        <v>65</v>
      </c>
      <c r="E158" s="93" t="s">
        <v>143</v>
      </c>
      <c r="F158" s="94" t="s">
        <v>144</v>
      </c>
      <c r="G158" s="95" t="s">
        <v>80</v>
      </c>
      <c r="H158" s="96">
        <v>48</v>
      </c>
      <c r="I158" s="97"/>
      <c r="J158" s="97">
        <f t="shared" si="1"/>
        <v>0</v>
      </c>
    </row>
    <row r="159" spans="1:10" ht="24" x14ac:dyDescent="0.25">
      <c r="A159" s="6"/>
      <c r="B159" s="40"/>
      <c r="C159" s="84" t="s">
        <v>145</v>
      </c>
      <c r="D159" s="84" t="s">
        <v>46</v>
      </c>
      <c r="E159" s="85" t="s">
        <v>146</v>
      </c>
      <c r="F159" s="86" t="s">
        <v>147</v>
      </c>
      <c r="G159" s="87" t="s">
        <v>64</v>
      </c>
      <c r="H159" s="88">
        <v>6180</v>
      </c>
      <c r="I159" s="89"/>
      <c r="J159" s="89">
        <f t="shared" si="1"/>
        <v>0</v>
      </c>
    </row>
    <row r="160" spans="1:10" x14ac:dyDescent="0.25">
      <c r="A160" s="6"/>
      <c r="B160" s="40"/>
      <c r="C160" s="92" t="s">
        <v>148</v>
      </c>
      <c r="D160" s="92" t="s">
        <v>65</v>
      </c>
      <c r="E160" s="93" t="s">
        <v>149</v>
      </c>
      <c r="F160" s="94" t="s">
        <v>150</v>
      </c>
      <c r="G160" s="95" t="s">
        <v>64</v>
      </c>
      <c r="H160" s="96">
        <v>6180</v>
      </c>
      <c r="I160" s="97"/>
      <c r="J160" s="97">
        <f t="shared" si="1"/>
        <v>0</v>
      </c>
    </row>
    <row r="161" spans="1:10" ht="24" x14ac:dyDescent="0.25">
      <c r="A161" s="6"/>
      <c r="B161" s="40"/>
      <c r="C161" s="84" t="s">
        <v>151</v>
      </c>
      <c r="D161" s="84" t="s">
        <v>46</v>
      </c>
      <c r="E161" s="85" t="s">
        <v>152</v>
      </c>
      <c r="F161" s="86" t="s">
        <v>153</v>
      </c>
      <c r="G161" s="87" t="s">
        <v>64</v>
      </c>
      <c r="H161" s="88">
        <v>8020</v>
      </c>
      <c r="I161" s="89"/>
      <c r="J161" s="89">
        <f t="shared" si="1"/>
        <v>0</v>
      </c>
    </row>
    <row r="162" spans="1:10" x14ac:dyDescent="0.25">
      <c r="A162" s="6"/>
      <c r="B162" s="40"/>
      <c r="C162" s="92" t="s">
        <v>154</v>
      </c>
      <c r="D162" s="92" t="s">
        <v>65</v>
      </c>
      <c r="E162" s="93" t="s">
        <v>155</v>
      </c>
      <c r="F162" s="94" t="s">
        <v>156</v>
      </c>
      <c r="G162" s="95" t="s">
        <v>64</v>
      </c>
      <c r="H162" s="96">
        <v>5750</v>
      </c>
      <c r="I162" s="97"/>
      <c r="J162" s="97">
        <f t="shared" si="1"/>
        <v>0</v>
      </c>
    </row>
    <row r="163" spans="1:10" ht="24" x14ac:dyDescent="0.25">
      <c r="A163" s="6"/>
      <c r="B163" s="40"/>
      <c r="C163" s="92" t="s">
        <v>157</v>
      </c>
      <c r="D163" s="92" t="s">
        <v>65</v>
      </c>
      <c r="E163" s="93" t="s">
        <v>158</v>
      </c>
      <c r="F163" s="94" t="s">
        <v>159</v>
      </c>
      <c r="G163" s="95" t="s">
        <v>64</v>
      </c>
      <c r="H163" s="96">
        <v>480</v>
      </c>
      <c r="I163" s="97"/>
      <c r="J163" s="97">
        <f t="shared" si="1"/>
        <v>0</v>
      </c>
    </row>
    <row r="164" spans="1:10" x14ac:dyDescent="0.25">
      <c r="A164" s="6"/>
      <c r="B164" s="40"/>
      <c r="C164" s="92" t="s">
        <v>160</v>
      </c>
      <c r="D164" s="92" t="s">
        <v>65</v>
      </c>
      <c r="E164" s="93" t="s">
        <v>161</v>
      </c>
      <c r="F164" s="94" t="s">
        <v>162</v>
      </c>
      <c r="G164" s="95" t="s">
        <v>64</v>
      </c>
      <c r="H164" s="96">
        <v>620</v>
      </c>
      <c r="I164" s="97"/>
      <c r="J164" s="97">
        <f t="shared" si="1"/>
        <v>0</v>
      </c>
    </row>
    <row r="165" spans="1:10" ht="24" x14ac:dyDescent="0.25">
      <c r="A165" s="6"/>
      <c r="B165" s="40"/>
      <c r="C165" s="92" t="s">
        <v>163</v>
      </c>
      <c r="D165" s="92" t="s">
        <v>65</v>
      </c>
      <c r="E165" s="93" t="s">
        <v>164</v>
      </c>
      <c r="F165" s="94" t="s">
        <v>165</v>
      </c>
      <c r="G165" s="95" t="s">
        <v>64</v>
      </c>
      <c r="H165" s="96">
        <v>210</v>
      </c>
      <c r="I165" s="97"/>
      <c r="J165" s="97">
        <f t="shared" si="1"/>
        <v>0</v>
      </c>
    </row>
    <row r="166" spans="1:10" ht="24" x14ac:dyDescent="0.25">
      <c r="A166" s="6"/>
      <c r="B166" s="40"/>
      <c r="C166" s="92" t="s">
        <v>166</v>
      </c>
      <c r="D166" s="92" t="s">
        <v>65</v>
      </c>
      <c r="E166" s="93" t="s">
        <v>167</v>
      </c>
      <c r="F166" s="94" t="s">
        <v>168</v>
      </c>
      <c r="G166" s="95" t="s">
        <v>64</v>
      </c>
      <c r="H166" s="96">
        <v>960</v>
      </c>
      <c r="I166" s="97"/>
      <c r="J166" s="97">
        <f t="shared" si="1"/>
        <v>0</v>
      </c>
    </row>
    <row r="167" spans="1:10" x14ac:dyDescent="0.25">
      <c r="A167" s="6"/>
      <c r="B167" s="40"/>
      <c r="C167" s="84" t="s">
        <v>169</v>
      </c>
      <c r="D167" s="84" t="s">
        <v>46</v>
      </c>
      <c r="E167" s="85" t="s">
        <v>170</v>
      </c>
      <c r="F167" s="86" t="s">
        <v>171</v>
      </c>
      <c r="G167" s="87" t="s">
        <v>80</v>
      </c>
      <c r="H167" s="88">
        <v>75</v>
      </c>
      <c r="I167" s="89"/>
      <c r="J167" s="89">
        <f t="shared" si="1"/>
        <v>0</v>
      </c>
    </row>
    <row r="168" spans="1:10" x14ac:dyDescent="0.25">
      <c r="A168" s="6"/>
      <c r="B168" s="40"/>
      <c r="C168" s="92" t="s">
        <v>172</v>
      </c>
      <c r="D168" s="92" t="s">
        <v>65</v>
      </c>
      <c r="E168" s="93" t="s">
        <v>173</v>
      </c>
      <c r="F168" s="94" t="s">
        <v>174</v>
      </c>
      <c r="G168" s="95" t="s">
        <v>175</v>
      </c>
      <c r="H168" s="96">
        <v>75</v>
      </c>
      <c r="I168" s="97"/>
      <c r="J168" s="97">
        <f t="shared" si="1"/>
        <v>0</v>
      </c>
    </row>
    <row r="169" spans="1:10" x14ac:dyDescent="0.25">
      <c r="A169" s="76"/>
      <c r="B169" s="77"/>
      <c r="C169" s="78"/>
      <c r="D169" s="79" t="s">
        <v>43</v>
      </c>
      <c r="E169" s="82" t="s">
        <v>176</v>
      </c>
      <c r="F169" s="82" t="s">
        <v>177</v>
      </c>
      <c r="G169" s="78"/>
      <c r="H169" s="78"/>
      <c r="I169" s="78"/>
      <c r="J169" s="83">
        <f>SUM(J170:J178)</f>
        <v>0</v>
      </c>
    </row>
    <row r="170" spans="1:10" ht="24" x14ac:dyDescent="0.25">
      <c r="A170" s="6"/>
      <c r="B170" s="40"/>
      <c r="C170" s="84" t="s">
        <v>178</v>
      </c>
      <c r="D170" s="84" t="s">
        <v>46</v>
      </c>
      <c r="E170" s="85" t="s">
        <v>179</v>
      </c>
      <c r="F170" s="86" t="s">
        <v>180</v>
      </c>
      <c r="G170" s="87" t="s">
        <v>80</v>
      </c>
      <c r="H170" s="88">
        <v>342</v>
      </c>
      <c r="I170" s="89"/>
      <c r="J170" s="89">
        <f t="shared" ref="J170:J178" si="2">ROUND(I170*H170,2)</f>
        <v>0</v>
      </c>
    </row>
    <row r="171" spans="1:10" x14ac:dyDescent="0.25">
      <c r="A171" s="6"/>
      <c r="B171" s="40"/>
      <c r="C171" s="92" t="s">
        <v>181</v>
      </c>
      <c r="D171" s="92" t="s">
        <v>65</v>
      </c>
      <c r="E171" s="93" t="s">
        <v>182</v>
      </c>
      <c r="F171" s="94" t="s">
        <v>183</v>
      </c>
      <c r="G171" s="95" t="s">
        <v>80</v>
      </c>
      <c r="H171" s="96">
        <v>58</v>
      </c>
      <c r="I171" s="97"/>
      <c r="J171" s="97">
        <f t="shared" si="2"/>
        <v>0</v>
      </c>
    </row>
    <row r="172" spans="1:10" x14ac:dyDescent="0.25">
      <c r="A172" s="6"/>
      <c r="B172" s="40"/>
      <c r="C172" s="92" t="s">
        <v>184</v>
      </c>
      <c r="D172" s="92" t="s">
        <v>65</v>
      </c>
      <c r="E172" s="93" t="s">
        <v>185</v>
      </c>
      <c r="F172" s="94" t="s">
        <v>186</v>
      </c>
      <c r="G172" s="95" t="s">
        <v>80</v>
      </c>
      <c r="H172" s="96">
        <v>43</v>
      </c>
      <c r="I172" s="97"/>
      <c r="J172" s="97">
        <f t="shared" si="2"/>
        <v>0</v>
      </c>
    </row>
    <row r="173" spans="1:10" x14ac:dyDescent="0.25">
      <c r="A173" s="6"/>
      <c r="B173" s="40"/>
      <c r="C173" s="92" t="s">
        <v>187</v>
      </c>
      <c r="D173" s="92" t="s">
        <v>65</v>
      </c>
      <c r="E173" s="93" t="s">
        <v>188</v>
      </c>
      <c r="F173" s="94" t="s">
        <v>189</v>
      </c>
      <c r="G173" s="95" t="s">
        <v>80</v>
      </c>
      <c r="H173" s="96">
        <v>171</v>
      </c>
      <c r="I173" s="97"/>
      <c r="J173" s="97">
        <f t="shared" si="2"/>
        <v>0</v>
      </c>
    </row>
    <row r="174" spans="1:10" x14ac:dyDescent="0.25">
      <c r="A174" s="6"/>
      <c r="B174" s="40"/>
      <c r="C174" s="92" t="s">
        <v>190</v>
      </c>
      <c r="D174" s="92" t="s">
        <v>65</v>
      </c>
      <c r="E174" s="93" t="s">
        <v>191</v>
      </c>
      <c r="F174" s="94" t="s">
        <v>192</v>
      </c>
      <c r="G174" s="95" t="s">
        <v>80</v>
      </c>
      <c r="H174" s="96">
        <v>13</v>
      </c>
      <c r="I174" s="97"/>
      <c r="J174" s="97">
        <f t="shared" si="2"/>
        <v>0</v>
      </c>
    </row>
    <row r="175" spans="1:10" x14ac:dyDescent="0.25">
      <c r="A175" s="6"/>
      <c r="B175" s="40"/>
      <c r="C175" s="92" t="s">
        <v>193</v>
      </c>
      <c r="D175" s="92" t="s">
        <v>65</v>
      </c>
      <c r="E175" s="93" t="s">
        <v>194</v>
      </c>
      <c r="F175" s="94" t="s">
        <v>195</v>
      </c>
      <c r="G175" s="95" t="s">
        <v>80</v>
      </c>
      <c r="H175" s="96">
        <v>27</v>
      </c>
      <c r="I175" s="97"/>
      <c r="J175" s="97">
        <f t="shared" si="2"/>
        <v>0</v>
      </c>
    </row>
    <row r="176" spans="1:10" x14ac:dyDescent="0.25">
      <c r="A176" s="6"/>
      <c r="B176" s="40"/>
      <c r="C176" s="92" t="s">
        <v>196</v>
      </c>
      <c r="D176" s="92" t="s">
        <v>65</v>
      </c>
      <c r="E176" s="93" t="s">
        <v>197</v>
      </c>
      <c r="F176" s="94" t="s">
        <v>198</v>
      </c>
      <c r="G176" s="95" t="s">
        <v>80</v>
      </c>
      <c r="H176" s="96">
        <v>13</v>
      </c>
      <c r="I176" s="97"/>
      <c r="J176" s="97">
        <f t="shared" si="2"/>
        <v>0</v>
      </c>
    </row>
    <row r="177" spans="1:10" x14ac:dyDescent="0.25">
      <c r="A177" s="6"/>
      <c r="B177" s="40"/>
      <c r="C177" s="92" t="s">
        <v>199</v>
      </c>
      <c r="D177" s="92" t="s">
        <v>65</v>
      </c>
      <c r="E177" s="93" t="s">
        <v>200</v>
      </c>
      <c r="F177" s="94" t="s">
        <v>201</v>
      </c>
      <c r="G177" s="95" t="s">
        <v>80</v>
      </c>
      <c r="H177" s="96">
        <v>6</v>
      </c>
      <c r="I177" s="97"/>
      <c r="J177" s="97">
        <f t="shared" si="2"/>
        <v>0</v>
      </c>
    </row>
    <row r="178" spans="1:10" x14ac:dyDescent="0.25">
      <c r="A178" s="6"/>
      <c r="B178" s="40"/>
      <c r="C178" s="92" t="s">
        <v>202</v>
      </c>
      <c r="D178" s="92" t="s">
        <v>65</v>
      </c>
      <c r="E178" s="93" t="s">
        <v>203</v>
      </c>
      <c r="F178" s="94" t="s">
        <v>201</v>
      </c>
      <c r="G178" s="95" t="s">
        <v>80</v>
      </c>
      <c r="H178" s="96">
        <v>11</v>
      </c>
      <c r="I178" s="97"/>
      <c r="J178" s="97">
        <f t="shared" si="2"/>
        <v>0</v>
      </c>
    </row>
    <row r="179" spans="1:10" x14ac:dyDescent="0.25">
      <c r="A179" s="76"/>
      <c r="B179" s="77"/>
      <c r="C179" s="78"/>
      <c r="D179" s="79" t="s">
        <v>43</v>
      </c>
      <c r="E179" s="82" t="s">
        <v>204</v>
      </c>
      <c r="F179" s="82" t="s">
        <v>205</v>
      </c>
      <c r="G179" s="78"/>
      <c r="H179" s="78"/>
      <c r="I179" s="78"/>
      <c r="J179" s="83">
        <f>SUM(J180:J184)</f>
        <v>0</v>
      </c>
    </row>
    <row r="180" spans="1:10" ht="24" x14ac:dyDescent="0.25">
      <c r="A180" s="6"/>
      <c r="B180" s="40"/>
      <c r="C180" s="84" t="s">
        <v>206</v>
      </c>
      <c r="D180" s="84" t="s">
        <v>46</v>
      </c>
      <c r="E180" s="85" t="s">
        <v>207</v>
      </c>
      <c r="F180" s="86" t="s">
        <v>208</v>
      </c>
      <c r="G180" s="87" t="s">
        <v>64</v>
      </c>
      <c r="H180" s="88">
        <v>1220</v>
      </c>
      <c r="I180" s="89"/>
      <c r="J180" s="89">
        <f>ROUND(I180*H180,2)</f>
        <v>0</v>
      </c>
    </row>
    <row r="181" spans="1:10" x14ac:dyDescent="0.25">
      <c r="A181" s="6"/>
      <c r="B181" s="40"/>
      <c r="C181" s="92" t="s">
        <v>209</v>
      </c>
      <c r="D181" s="92" t="s">
        <v>65</v>
      </c>
      <c r="E181" s="93" t="s">
        <v>210</v>
      </c>
      <c r="F181" s="94" t="s">
        <v>211</v>
      </c>
      <c r="G181" s="95" t="s">
        <v>64</v>
      </c>
      <c r="H181" s="96">
        <v>1220</v>
      </c>
      <c r="I181" s="97"/>
      <c r="J181" s="97">
        <f>ROUND(I181*H181,2)</f>
        <v>0</v>
      </c>
    </row>
    <row r="182" spans="1:10" ht="24" x14ac:dyDescent="0.25">
      <c r="A182" s="6"/>
      <c r="B182" s="40"/>
      <c r="C182" s="84" t="s">
        <v>212</v>
      </c>
      <c r="D182" s="84" t="s">
        <v>46</v>
      </c>
      <c r="E182" s="85" t="s">
        <v>213</v>
      </c>
      <c r="F182" s="86" t="s">
        <v>214</v>
      </c>
      <c r="G182" s="87" t="s">
        <v>64</v>
      </c>
      <c r="H182" s="88">
        <v>1880</v>
      </c>
      <c r="I182" s="89"/>
      <c r="J182" s="89">
        <f>ROUND(I182*H182,2)</f>
        <v>0</v>
      </c>
    </row>
    <row r="183" spans="1:10" x14ac:dyDescent="0.25">
      <c r="A183" s="6"/>
      <c r="B183" s="40"/>
      <c r="C183" s="92" t="s">
        <v>215</v>
      </c>
      <c r="D183" s="92" t="s">
        <v>65</v>
      </c>
      <c r="E183" s="93" t="s">
        <v>216</v>
      </c>
      <c r="F183" s="94" t="s">
        <v>217</v>
      </c>
      <c r="G183" s="95" t="s">
        <v>64</v>
      </c>
      <c r="H183" s="96">
        <v>1880</v>
      </c>
      <c r="I183" s="97"/>
      <c r="J183" s="97">
        <f>ROUND(I183*H183,2)</f>
        <v>0</v>
      </c>
    </row>
    <row r="184" spans="1:10" x14ac:dyDescent="0.25">
      <c r="A184" s="6"/>
      <c r="B184" s="40"/>
      <c r="C184" s="84" t="s">
        <v>218</v>
      </c>
      <c r="D184" s="84" t="s">
        <v>46</v>
      </c>
      <c r="E184" s="85" t="s">
        <v>219</v>
      </c>
      <c r="F184" s="86" t="s">
        <v>220</v>
      </c>
      <c r="G184" s="87" t="s">
        <v>80</v>
      </c>
      <c r="H184" s="88">
        <v>3100</v>
      </c>
      <c r="I184" s="89"/>
      <c r="J184" s="89">
        <f>ROUND(I184*H184,2)</f>
        <v>0</v>
      </c>
    </row>
    <row r="185" spans="1:10" ht="15.75" x14ac:dyDescent="0.25">
      <c r="A185" s="76"/>
      <c r="B185" s="77"/>
      <c r="C185" s="78"/>
      <c r="D185" s="79" t="s">
        <v>43</v>
      </c>
      <c r="E185" s="80" t="s">
        <v>65</v>
      </c>
      <c r="F185" s="80" t="s">
        <v>221</v>
      </c>
      <c r="G185" s="78"/>
      <c r="H185" s="78"/>
      <c r="I185" s="78"/>
      <c r="J185" s="81">
        <f>J186+J197+J212+J227+J234</f>
        <v>0</v>
      </c>
    </row>
    <row r="186" spans="1:10" x14ac:dyDescent="0.25">
      <c r="A186" s="76"/>
      <c r="B186" s="77"/>
      <c r="C186" s="78"/>
      <c r="D186" s="79" t="s">
        <v>43</v>
      </c>
      <c r="E186" s="82" t="s">
        <v>222</v>
      </c>
      <c r="F186" s="82" t="s">
        <v>223</v>
      </c>
      <c r="G186" s="78"/>
      <c r="H186" s="78"/>
      <c r="I186" s="78"/>
      <c r="J186" s="83">
        <f>SUM(J187:J196)</f>
        <v>0</v>
      </c>
    </row>
    <row r="187" spans="1:10" ht="36" x14ac:dyDescent="0.25">
      <c r="A187" s="6"/>
      <c r="B187" s="40"/>
      <c r="C187" s="84" t="s">
        <v>224</v>
      </c>
      <c r="D187" s="84" t="s">
        <v>46</v>
      </c>
      <c r="E187" s="85" t="s">
        <v>225</v>
      </c>
      <c r="F187" s="86" t="s">
        <v>226</v>
      </c>
      <c r="G187" s="87" t="s">
        <v>80</v>
      </c>
      <c r="H187" s="88">
        <v>5</v>
      </c>
      <c r="I187" s="89"/>
      <c r="J187" s="89">
        <f t="shared" ref="J187:J196" si="3">ROUND(I187*H187,2)</f>
        <v>0</v>
      </c>
    </row>
    <row r="188" spans="1:10" ht="36" x14ac:dyDescent="0.25">
      <c r="A188" s="6"/>
      <c r="B188" s="40"/>
      <c r="C188" s="92" t="s">
        <v>227</v>
      </c>
      <c r="D188" s="92" t="s">
        <v>65</v>
      </c>
      <c r="E188" s="93" t="s">
        <v>228</v>
      </c>
      <c r="F188" s="94" t="s">
        <v>229</v>
      </c>
      <c r="G188" s="95" t="s">
        <v>80</v>
      </c>
      <c r="H188" s="96">
        <v>1</v>
      </c>
      <c r="I188" s="97"/>
      <c r="J188" s="97">
        <f t="shared" si="3"/>
        <v>0</v>
      </c>
    </row>
    <row r="189" spans="1:10" ht="36" x14ac:dyDescent="0.25">
      <c r="A189" s="6"/>
      <c r="B189" s="40"/>
      <c r="C189" s="92" t="s">
        <v>230</v>
      </c>
      <c r="D189" s="92" t="s">
        <v>65</v>
      </c>
      <c r="E189" s="93" t="s">
        <v>231</v>
      </c>
      <c r="F189" s="94" t="s">
        <v>232</v>
      </c>
      <c r="G189" s="95" t="s">
        <v>80</v>
      </c>
      <c r="H189" s="96">
        <v>1</v>
      </c>
      <c r="I189" s="97"/>
      <c r="J189" s="97">
        <f t="shared" si="3"/>
        <v>0</v>
      </c>
    </row>
    <row r="190" spans="1:10" ht="24" x14ac:dyDescent="0.25">
      <c r="A190" s="6"/>
      <c r="B190" s="40"/>
      <c r="C190" s="92" t="s">
        <v>233</v>
      </c>
      <c r="D190" s="92" t="s">
        <v>65</v>
      </c>
      <c r="E190" s="93" t="s">
        <v>234</v>
      </c>
      <c r="F190" s="94" t="s">
        <v>235</v>
      </c>
      <c r="G190" s="95" t="s">
        <v>80</v>
      </c>
      <c r="H190" s="96">
        <v>1</v>
      </c>
      <c r="I190" s="97"/>
      <c r="J190" s="97">
        <f t="shared" si="3"/>
        <v>0</v>
      </c>
    </row>
    <row r="191" spans="1:10" ht="24" x14ac:dyDescent="0.25">
      <c r="A191" s="6"/>
      <c r="B191" s="40"/>
      <c r="C191" s="92" t="s">
        <v>236</v>
      </c>
      <c r="D191" s="92" t="s">
        <v>65</v>
      </c>
      <c r="E191" s="93" t="s">
        <v>237</v>
      </c>
      <c r="F191" s="94" t="s">
        <v>238</v>
      </c>
      <c r="G191" s="95" t="s">
        <v>80</v>
      </c>
      <c r="H191" s="96">
        <v>1</v>
      </c>
      <c r="I191" s="97"/>
      <c r="J191" s="97">
        <f t="shared" si="3"/>
        <v>0</v>
      </c>
    </row>
    <row r="192" spans="1:10" ht="24" x14ac:dyDescent="0.25">
      <c r="A192" s="6"/>
      <c r="B192" s="40"/>
      <c r="C192" s="92" t="s">
        <v>239</v>
      </c>
      <c r="D192" s="92" t="s">
        <v>65</v>
      </c>
      <c r="E192" s="93" t="s">
        <v>240</v>
      </c>
      <c r="F192" s="94" t="s">
        <v>241</v>
      </c>
      <c r="G192" s="95" t="s">
        <v>80</v>
      </c>
      <c r="H192" s="96">
        <v>1</v>
      </c>
      <c r="I192" s="97"/>
      <c r="J192" s="97">
        <f t="shared" si="3"/>
        <v>0</v>
      </c>
    </row>
    <row r="193" spans="1:10" ht="24" x14ac:dyDescent="0.25">
      <c r="A193" s="6"/>
      <c r="B193" s="40"/>
      <c r="C193" s="84" t="s">
        <v>242</v>
      </c>
      <c r="D193" s="84" t="s">
        <v>46</v>
      </c>
      <c r="E193" s="85" t="s">
        <v>243</v>
      </c>
      <c r="F193" s="86" t="s">
        <v>244</v>
      </c>
      <c r="G193" s="87" t="s">
        <v>80</v>
      </c>
      <c r="H193" s="88">
        <v>1</v>
      </c>
      <c r="I193" s="89"/>
      <c r="J193" s="89">
        <f t="shared" si="3"/>
        <v>0</v>
      </c>
    </row>
    <row r="194" spans="1:10" ht="36" x14ac:dyDescent="0.25">
      <c r="A194" s="6"/>
      <c r="B194" s="40"/>
      <c r="C194" s="92" t="s">
        <v>245</v>
      </c>
      <c r="D194" s="92" t="s">
        <v>65</v>
      </c>
      <c r="E194" s="93" t="s">
        <v>246</v>
      </c>
      <c r="F194" s="94" t="s">
        <v>247</v>
      </c>
      <c r="G194" s="95" t="s">
        <v>80</v>
      </c>
      <c r="H194" s="96">
        <v>1</v>
      </c>
      <c r="I194" s="97"/>
      <c r="J194" s="97">
        <f t="shared" si="3"/>
        <v>0</v>
      </c>
    </row>
    <row r="195" spans="1:10" x14ac:dyDescent="0.25">
      <c r="A195" s="6"/>
      <c r="B195" s="40"/>
      <c r="C195" s="84" t="s">
        <v>248</v>
      </c>
      <c r="D195" s="84" t="s">
        <v>46</v>
      </c>
      <c r="E195" s="85" t="s">
        <v>249</v>
      </c>
      <c r="F195" s="86" t="s">
        <v>250</v>
      </c>
      <c r="G195" s="87" t="s">
        <v>80</v>
      </c>
      <c r="H195" s="88">
        <v>6</v>
      </c>
      <c r="I195" s="89"/>
      <c r="J195" s="89">
        <f t="shared" si="3"/>
        <v>0</v>
      </c>
    </row>
    <row r="196" spans="1:10" x14ac:dyDescent="0.25">
      <c r="A196" s="6"/>
      <c r="B196" s="40"/>
      <c r="C196" s="84" t="s">
        <v>251</v>
      </c>
      <c r="D196" s="84" t="s">
        <v>46</v>
      </c>
      <c r="E196" s="85" t="s">
        <v>252</v>
      </c>
      <c r="F196" s="86" t="s">
        <v>253</v>
      </c>
      <c r="G196" s="87" t="s">
        <v>254</v>
      </c>
      <c r="H196" s="88">
        <v>1</v>
      </c>
      <c r="I196" s="89"/>
      <c r="J196" s="89">
        <f t="shared" si="3"/>
        <v>0</v>
      </c>
    </row>
    <row r="197" spans="1:10" x14ac:dyDescent="0.25">
      <c r="A197" s="76"/>
      <c r="B197" s="77"/>
      <c r="C197" s="78"/>
      <c r="D197" s="79" t="s">
        <v>43</v>
      </c>
      <c r="E197" s="82" t="s">
        <v>255</v>
      </c>
      <c r="F197" s="82" t="s">
        <v>256</v>
      </c>
      <c r="G197" s="78"/>
      <c r="H197" s="78"/>
      <c r="I197" s="78"/>
      <c r="J197" s="83">
        <f>SUM(J198:J211)</f>
        <v>0</v>
      </c>
    </row>
    <row r="198" spans="1:10" ht="24" x14ac:dyDescent="0.25">
      <c r="A198" s="6"/>
      <c r="B198" s="40"/>
      <c r="C198" s="84" t="s">
        <v>257</v>
      </c>
      <c r="D198" s="84" t="s">
        <v>46</v>
      </c>
      <c r="E198" s="85" t="s">
        <v>258</v>
      </c>
      <c r="F198" s="86" t="s">
        <v>259</v>
      </c>
      <c r="G198" s="87" t="s">
        <v>80</v>
      </c>
      <c r="H198" s="88">
        <v>420</v>
      </c>
      <c r="I198" s="89"/>
      <c r="J198" s="89">
        <f t="shared" ref="J198:J211" si="4">ROUND(I198*H198,2)</f>
        <v>0</v>
      </c>
    </row>
    <row r="199" spans="1:10" x14ac:dyDescent="0.25">
      <c r="A199" s="6"/>
      <c r="B199" s="40"/>
      <c r="C199" s="92" t="s">
        <v>260</v>
      </c>
      <c r="D199" s="92" t="s">
        <v>65</v>
      </c>
      <c r="E199" s="93" t="s">
        <v>261</v>
      </c>
      <c r="F199" s="94" t="s">
        <v>262</v>
      </c>
      <c r="G199" s="95" t="s">
        <v>80</v>
      </c>
      <c r="H199" s="96">
        <v>420</v>
      </c>
      <c r="I199" s="97"/>
      <c r="J199" s="97">
        <f t="shared" si="4"/>
        <v>0</v>
      </c>
    </row>
    <row r="200" spans="1:10" ht="24" x14ac:dyDescent="0.25">
      <c r="A200" s="6"/>
      <c r="B200" s="40"/>
      <c r="C200" s="84" t="s">
        <v>263</v>
      </c>
      <c r="D200" s="84" t="s">
        <v>46</v>
      </c>
      <c r="E200" s="85" t="s">
        <v>264</v>
      </c>
      <c r="F200" s="86" t="s">
        <v>265</v>
      </c>
      <c r="G200" s="87" t="s">
        <v>80</v>
      </c>
      <c r="H200" s="88">
        <v>358</v>
      </c>
      <c r="I200" s="89"/>
      <c r="J200" s="89">
        <f t="shared" si="4"/>
        <v>0</v>
      </c>
    </row>
    <row r="201" spans="1:10" ht="24" x14ac:dyDescent="0.25">
      <c r="A201" s="6"/>
      <c r="B201" s="40"/>
      <c r="C201" s="92" t="s">
        <v>266</v>
      </c>
      <c r="D201" s="92" t="s">
        <v>65</v>
      </c>
      <c r="E201" s="93" t="s">
        <v>267</v>
      </c>
      <c r="F201" s="94" t="s">
        <v>268</v>
      </c>
      <c r="G201" s="95" t="s">
        <v>80</v>
      </c>
      <c r="H201" s="96">
        <v>358</v>
      </c>
      <c r="I201" s="97"/>
      <c r="J201" s="97">
        <f t="shared" si="4"/>
        <v>0</v>
      </c>
    </row>
    <row r="202" spans="1:10" x14ac:dyDescent="0.25">
      <c r="A202" s="6"/>
      <c r="B202" s="40"/>
      <c r="C202" s="84" t="s">
        <v>269</v>
      </c>
      <c r="D202" s="84" t="s">
        <v>46</v>
      </c>
      <c r="E202" s="85" t="s">
        <v>270</v>
      </c>
      <c r="F202" s="86" t="s">
        <v>271</v>
      </c>
      <c r="G202" s="87" t="s">
        <v>80</v>
      </c>
      <c r="H202" s="88">
        <v>778</v>
      </c>
      <c r="I202" s="89"/>
      <c r="J202" s="89">
        <f t="shared" si="4"/>
        <v>0</v>
      </c>
    </row>
    <row r="203" spans="1:10" ht="24" x14ac:dyDescent="0.25">
      <c r="A203" s="6"/>
      <c r="B203" s="40"/>
      <c r="C203" s="84" t="s">
        <v>272</v>
      </c>
      <c r="D203" s="84" t="s">
        <v>46</v>
      </c>
      <c r="E203" s="85" t="s">
        <v>273</v>
      </c>
      <c r="F203" s="86" t="s">
        <v>274</v>
      </c>
      <c r="G203" s="87" t="s">
        <v>80</v>
      </c>
      <c r="H203" s="88">
        <v>177</v>
      </c>
      <c r="I203" s="89"/>
      <c r="J203" s="89">
        <f t="shared" si="4"/>
        <v>0</v>
      </c>
    </row>
    <row r="204" spans="1:10" ht="24" x14ac:dyDescent="0.25">
      <c r="A204" s="6"/>
      <c r="B204" s="40"/>
      <c r="C204" s="92" t="s">
        <v>275</v>
      </c>
      <c r="D204" s="92" t="s">
        <v>65</v>
      </c>
      <c r="E204" s="93" t="s">
        <v>276</v>
      </c>
      <c r="F204" s="94" t="s">
        <v>277</v>
      </c>
      <c r="G204" s="95" t="s">
        <v>80</v>
      </c>
      <c r="H204" s="96">
        <v>21</v>
      </c>
      <c r="I204" s="97"/>
      <c r="J204" s="97">
        <f t="shared" si="4"/>
        <v>0</v>
      </c>
    </row>
    <row r="205" spans="1:10" x14ac:dyDescent="0.25">
      <c r="A205" s="6"/>
      <c r="B205" s="40"/>
      <c r="C205" s="92" t="s">
        <v>278</v>
      </c>
      <c r="D205" s="92" t="s">
        <v>65</v>
      </c>
      <c r="E205" s="93" t="s">
        <v>279</v>
      </c>
      <c r="F205" s="94" t="s">
        <v>280</v>
      </c>
      <c r="G205" s="95" t="s">
        <v>80</v>
      </c>
      <c r="H205" s="96">
        <v>44</v>
      </c>
      <c r="I205" s="97"/>
      <c r="J205" s="97">
        <f t="shared" si="4"/>
        <v>0</v>
      </c>
    </row>
    <row r="206" spans="1:10" x14ac:dyDescent="0.25">
      <c r="A206" s="6"/>
      <c r="B206" s="40"/>
      <c r="C206" s="92" t="s">
        <v>281</v>
      </c>
      <c r="D206" s="92" t="s">
        <v>65</v>
      </c>
      <c r="E206" s="93" t="s">
        <v>282</v>
      </c>
      <c r="F206" s="94" t="s">
        <v>283</v>
      </c>
      <c r="G206" s="95" t="s">
        <v>80</v>
      </c>
      <c r="H206" s="96">
        <v>26</v>
      </c>
      <c r="I206" s="97"/>
      <c r="J206" s="97">
        <f t="shared" si="4"/>
        <v>0</v>
      </c>
    </row>
    <row r="207" spans="1:10" ht="24" x14ac:dyDescent="0.25">
      <c r="A207" s="6"/>
      <c r="B207" s="40"/>
      <c r="C207" s="92" t="s">
        <v>284</v>
      </c>
      <c r="D207" s="92" t="s">
        <v>65</v>
      </c>
      <c r="E207" s="93" t="s">
        <v>285</v>
      </c>
      <c r="F207" s="94" t="s">
        <v>286</v>
      </c>
      <c r="G207" s="95" t="s">
        <v>80</v>
      </c>
      <c r="H207" s="96">
        <v>18</v>
      </c>
      <c r="I207" s="97"/>
      <c r="J207" s="97">
        <f t="shared" si="4"/>
        <v>0</v>
      </c>
    </row>
    <row r="208" spans="1:10" x14ac:dyDescent="0.25">
      <c r="A208" s="6"/>
      <c r="B208" s="40"/>
      <c r="C208" s="92" t="s">
        <v>287</v>
      </c>
      <c r="D208" s="92" t="s">
        <v>65</v>
      </c>
      <c r="E208" s="93" t="s">
        <v>288</v>
      </c>
      <c r="F208" s="94" t="s">
        <v>289</v>
      </c>
      <c r="G208" s="95" t="s">
        <v>80</v>
      </c>
      <c r="H208" s="96">
        <v>35</v>
      </c>
      <c r="I208" s="97"/>
      <c r="J208" s="97">
        <f t="shared" si="4"/>
        <v>0</v>
      </c>
    </row>
    <row r="209" spans="1:10" x14ac:dyDescent="0.25">
      <c r="A209" s="6"/>
      <c r="B209" s="40"/>
      <c r="C209" s="92" t="s">
        <v>290</v>
      </c>
      <c r="D209" s="92" t="s">
        <v>65</v>
      </c>
      <c r="E209" s="93" t="s">
        <v>291</v>
      </c>
      <c r="F209" s="94" t="s">
        <v>292</v>
      </c>
      <c r="G209" s="95" t="s">
        <v>80</v>
      </c>
      <c r="H209" s="96">
        <v>14</v>
      </c>
      <c r="I209" s="97"/>
      <c r="J209" s="97">
        <f t="shared" si="4"/>
        <v>0</v>
      </c>
    </row>
    <row r="210" spans="1:10" ht="24" x14ac:dyDescent="0.25">
      <c r="A210" s="6"/>
      <c r="B210" s="40"/>
      <c r="C210" s="92" t="s">
        <v>293</v>
      </c>
      <c r="D210" s="92" t="s">
        <v>65</v>
      </c>
      <c r="E210" s="93" t="s">
        <v>294</v>
      </c>
      <c r="F210" s="94" t="s">
        <v>295</v>
      </c>
      <c r="G210" s="95" t="s">
        <v>80</v>
      </c>
      <c r="H210" s="96">
        <v>18</v>
      </c>
      <c r="I210" s="97"/>
      <c r="J210" s="97">
        <f t="shared" si="4"/>
        <v>0</v>
      </c>
    </row>
    <row r="211" spans="1:10" x14ac:dyDescent="0.25">
      <c r="A211" s="6"/>
      <c r="B211" s="40"/>
      <c r="C211" s="92" t="s">
        <v>296</v>
      </c>
      <c r="D211" s="92" t="s">
        <v>65</v>
      </c>
      <c r="E211" s="93" t="s">
        <v>297</v>
      </c>
      <c r="F211" s="94" t="s">
        <v>298</v>
      </c>
      <c r="G211" s="95" t="s">
        <v>80</v>
      </c>
      <c r="H211" s="96">
        <v>35</v>
      </c>
      <c r="I211" s="97"/>
      <c r="J211" s="97">
        <f t="shared" si="4"/>
        <v>0</v>
      </c>
    </row>
    <row r="212" spans="1:10" x14ac:dyDescent="0.25">
      <c r="A212" s="76"/>
      <c r="B212" s="77"/>
      <c r="C212" s="78"/>
      <c r="D212" s="79" t="s">
        <v>43</v>
      </c>
      <c r="E212" s="82" t="s">
        <v>299</v>
      </c>
      <c r="F212" s="82" t="s">
        <v>300</v>
      </c>
      <c r="G212" s="78"/>
      <c r="H212" s="78"/>
      <c r="I212" s="78"/>
      <c r="J212" s="83">
        <f>SUM(J213:J226)</f>
        <v>0</v>
      </c>
    </row>
    <row r="213" spans="1:10" ht="24" x14ac:dyDescent="0.25">
      <c r="A213" s="6"/>
      <c r="B213" s="40"/>
      <c r="C213" s="84" t="s">
        <v>301</v>
      </c>
      <c r="D213" s="84" t="s">
        <v>46</v>
      </c>
      <c r="E213" s="85" t="s">
        <v>302</v>
      </c>
      <c r="F213" s="86" t="s">
        <v>303</v>
      </c>
      <c r="G213" s="87" t="s">
        <v>64</v>
      </c>
      <c r="H213" s="88">
        <v>560</v>
      </c>
      <c r="I213" s="89"/>
      <c r="J213" s="89">
        <f t="shared" ref="J213:J226" si="5">ROUND(I213*H213,2)</f>
        <v>0</v>
      </c>
    </row>
    <row r="214" spans="1:10" ht="24" x14ac:dyDescent="0.25">
      <c r="A214" s="6"/>
      <c r="B214" s="40"/>
      <c r="C214" s="92" t="s">
        <v>304</v>
      </c>
      <c r="D214" s="92" t="s">
        <v>65</v>
      </c>
      <c r="E214" s="93" t="s">
        <v>305</v>
      </c>
      <c r="F214" s="94" t="s">
        <v>306</v>
      </c>
      <c r="G214" s="95" t="s">
        <v>64</v>
      </c>
      <c r="H214" s="96">
        <v>560</v>
      </c>
      <c r="I214" s="97"/>
      <c r="J214" s="97">
        <f t="shared" si="5"/>
        <v>0</v>
      </c>
    </row>
    <row r="215" spans="1:10" ht="24" x14ac:dyDescent="0.25">
      <c r="A215" s="6"/>
      <c r="B215" s="40"/>
      <c r="C215" s="84" t="s">
        <v>307</v>
      </c>
      <c r="D215" s="84" t="s">
        <v>46</v>
      </c>
      <c r="E215" s="85" t="s">
        <v>308</v>
      </c>
      <c r="F215" s="86" t="s">
        <v>309</v>
      </c>
      <c r="G215" s="87" t="s">
        <v>64</v>
      </c>
      <c r="H215" s="88">
        <v>480</v>
      </c>
      <c r="I215" s="89"/>
      <c r="J215" s="89">
        <f t="shared" si="5"/>
        <v>0</v>
      </c>
    </row>
    <row r="216" spans="1:10" ht="24" x14ac:dyDescent="0.25">
      <c r="A216" s="6"/>
      <c r="B216" s="40"/>
      <c r="C216" s="92" t="s">
        <v>310</v>
      </c>
      <c r="D216" s="92" t="s">
        <v>65</v>
      </c>
      <c r="E216" s="93" t="s">
        <v>311</v>
      </c>
      <c r="F216" s="94" t="s">
        <v>312</v>
      </c>
      <c r="G216" s="95" t="s">
        <v>64</v>
      </c>
      <c r="H216" s="96">
        <v>480</v>
      </c>
      <c r="I216" s="97"/>
      <c r="J216" s="97">
        <f t="shared" si="5"/>
        <v>0</v>
      </c>
    </row>
    <row r="217" spans="1:10" ht="24" x14ac:dyDescent="0.25">
      <c r="A217" s="6"/>
      <c r="B217" s="40"/>
      <c r="C217" s="84" t="s">
        <v>313</v>
      </c>
      <c r="D217" s="84" t="s">
        <v>46</v>
      </c>
      <c r="E217" s="85" t="s">
        <v>314</v>
      </c>
      <c r="F217" s="86" t="s">
        <v>315</v>
      </c>
      <c r="G217" s="87" t="s">
        <v>80</v>
      </c>
      <c r="H217" s="88">
        <v>458</v>
      </c>
      <c r="I217" s="89"/>
      <c r="J217" s="89">
        <f t="shared" si="5"/>
        <v>0</v>
      </c>
    </row>
    <row r="218" spans="1:10" ht="36" x14ac:dyDescent="0.25">
      <c r="A218" s="6"/>
      <c r="B218" s="40"/>
      <c r="C218" s="92" t="s">
        <v>316</v>
      </c>
      <c r="D218" s="92" t="s">
        <v>65</v>
      </c>
      <c r="E218" s="93" t="s">
        <v>317</v>
      </c>
      <c r="F218" s="94" t="s">
        <v>318</v>
      </c>
      <c r="G218" s="95" t="s">
        <v>80</v>
      </c>
      <c r="H218" s="96">
        <v>125</v>
      </c>
      <c r="I218" s="97"/>
      <c r="J218" s="97">
        <f t="shared" si="5"/>
        <v>0</v>
      </c>
    </row>
    <row r="219" spans="1:10" ht="36" x14ac:dyDescent="0.25">
      <c r="A219" s="6"/>
      <c r="B219" s="40"/>
      <c r="C219" s="92" t="s">
        <v>319</v>
      </c>
      <c r="D219" s="92" t="s">
        <v>65</v>
      </c>
      <c r="E219" s="93" t="s">
        <v>320</v>
      </c>
      <c r="F219" s="94" t="s">
        <v>321</v>
      </c>
      <c r="G219" s="95" t="s">
        <v>80</v>
      </c>
      <c r="H219" s="96">
        <v>45</v>
      </c>
      <c r="I219" s="97"/>
      <c r="J219" s="97">
        <f t="shared" si="5"/>
        <v>0</v>
      </c>
    </row>
    <row r="220" spans="1:10" ht="36" x14ac:dyDescent="0.25">
      <c r="A220" s="6"/>
      <c r="B220" s="40"/>
      <c r="C220" s="92" t="s">
        <v>322</v>
      </c>
      <c r="D220" s="92" t="s">
        <v>65</v>
      </c>
      <c r="E220" s="93" t="s">
        <v>323</v>
      </c>
      <c r="F220" s="94" t="s">
        <v>324</v>
      </c>
      <c r="G220" s="95" t="s">
        <v>80</v>
      </c>
      <c r="H220" s="96">
        <v>240</v>
      </c>
      <c r="I220" s="97"/>
      <c r="J220" s="97">
        <f t="shared" si="5"/>
        <v>0</v>
      </c>
    </row>
    <row r="221" spans="1:10" ht="36" x14ac:dyDescent="0.25">
      <c r="A221" s="6"/>
      <c r="B221" s="40"/>
      <c r="C221" s="92" t="s">
        <v>325</v>
      </c>
      <c r="D221" s="92" t="s">
        <v>65</v>
      </c>
      <c r="E221" s="93" t="s">
        <v>326</v>
      </c>
      <c r="F221" s="94" t="s">
        <v>327</v>
      </c>
      <c r="G221" s="95" t="s">
        <v>80</v>
      </c>
      <c r="H221" s="96">
        <v>48</v>
      </c>
      <c r="I221" s="97"/>
      <c r="J221" s="97">
        <f t="shared" si="5"/>
        <v>0</v>
      </c>
    </row>
    <row r="222" spans="1:10" ht="24" x14ac:dyDescent="0.25">
      <c r="A222" s="6"/>
      <c r="B222" s="40"/>
      <c r="C222" s="84" t="s">
        <v>328</v>
      </c>
      <c r="D222" s="84" t="s">
        <v>46</v>
      </c>
      <c r="E222" s="85" t="s">
        <v>258</v>
      </c>
      <c r="F222" s="86" t="s">
        <v>259</v>
      </c>
      <c r="G222" s="87" t="s">
        <v>80</v>
      </c>
      <c r="H222" s="88">
        <v>170</v>
      </c>
      <c r="I222" s="89"/>
      <c r="J222" s="89">
        <f t="shared" si="5"/>
        <v>0</v>
      </c>
    </row>
    <row r="223" spans="1:10" x14ac:dyDescent="0.25">
      <c r="A223" s="6"/>
      <c r="B223" s="40"/>
      <c r="C223" s="92" t="s">
        <v>329</v>
      </c>
      <c r="D223" s="92" t="s">
        <v>65</v>
      </c>
      <c r="E223" s="93" t="s">
        <v>261</v>
      </c>
      <c r="F223" s="94" t="s">
        <v>262</v>
      </c>
      <c r="G223" s="95" t="s">
        <v>80</v>
      </c>
      <c r="H223" s="96">
        <v>170</v>
      </c>
      <c r="I223" s="97"/>
      <c r="J223" s="97">
        <f t="shared" si="5"/>
        <v>0</v>
      </c>
    </row>
    <row r="224" spans="1:10" x14ac:dyDescent="0.25">
      <c r="A224" s="6"/>
      <c r="B224" s="40"/>
      <c r="C224" s="92" t="s">
        <v>330</v>
      </c>
      <c r="D224" s="92" t="s">
        <v>65</v>
      </c>
      <c r="E224" s="93" t="s">
        <v>331</v>
      </c>
      <c r="F224" s="94" t="s">
        <v>332</v>
      </c>
      <c r="G224" s="95" t="s">
        <v>80</v>
      </c>
      <c r="H224" s="96">
        <v>5</v>
      </c>
      <c r="I224" s="97"/>
      <c r="J224" s="97">
        <f t="shared" si="5"/>
        <v>0</v>
      </c>
    </row>
    <row r="225" spans="1:10" x14ac:dyDescent="0.25">
      <c r="A225" s="6"/>
      <c r="B225" s="40"/>
      <c r="C225" s="84" t="s">
        <v>333</v>
      </c>
      <c r="D225" s="84" t="s">
        <v>46</v>
      </c>
      <c r="E225" s="85" t="s">
        <v>334</v>
      </c>
      <c r="F225" s="86" t="s">
        <v>335</v>
      </c>
      <c r="G225" s="87" t="s">
        <v>64</v>
      </c>
      <c r="H225" s="88">
        <v>290</v>
      </c>
      <c r="I225" s="89"/>
      <c r="J225" s="89">
        <f t="shared" si="5"/>
        <v>0</v>
      </c>
    </row>
    <row r="226" spans="1:10" ht="36" x14ac:dyDescent="0.25">
      <c r="A226" s="6"/>
      <c r="B226" s="40"/>
      <c r="C226" s="92" t="s">
        <v>336</v>
      </c>
      <c r="D226" s="92" t="s">
        <v>65</v>
      </c>
      <c r="E226" s="93" t="s">
        <v>337</v>
      </c>
      <c r="F226" s="94" t="s">
        <v>338</v>
      </c>
      <c r="G226" s="95" t="s">
        <v>64</v>
      </c>
      <c r="H226" s="96">
        <v>290</v>
      </c>
      <c r="I226" s="97"/>
      <c r="J226" s="97">
        <f t="shared" si="5"/>
        <v>0</v>
      </c>
    </row>
    <row r="227" spans="1:10" x14ac:dyDescent="0.25">
      <c r="A227" s="76"/>
      <c r="B227" s="77"/>
      <c r="C227" s="78"/>
      <c r="D227" s="79" t="s">
        <v>43</v>
      </c>
      <c r="E227" s="82" t="s">
        <v>339</v>
      </c>
      <c r="F227" s="82" t="s">
        <v>340</v>
      </c>
      <c r="G227" s="78"/>
      <c r="H227" s="78"/>
      <c r="I227" s="78"/>
      <c r="J227" s="83">
        <f>SUM(J228:J233)</f>
        <v>0</v>
      </c>
    </row>
    <row r="228" spans="1:10" x14ac:dyDescent="0.25">
      <c r="A228" s="6"/>
      <c r="B228" s="40"/>
      <c r="C228" s="84" t="s">
        <v>341</v>
      </c>
      <c r="D228" s="84" t="s">
        <v>46</v>
      </c>
      <c r="E228" s="85" t="s">
        <v>342</v>
      </c>
      <c r="F228" s="86" t="s">
        <v>108</v>
      </c>
      <c r="G228" s="87" t="s">
        <v>64</v>
      </c>
      <c r="H228" s="88">
        <v>380</v>
      </c>
      <c r="I228" s="89"/>
      <c r="J228" s="89">
        <f t="shared" ref="J228:J233" si="6">ROUND(I228*H228,2)</f>
        <v>0</v>
      </c>
    </row>
    <row r="229" spans="1:10" x14ac:dyDescent="0.25">
      <c r="A229" s="6"/>
      <c r="B229" s="40"/>
      <c r="C229" s="92" t="s">
        <v>343</v>
      </c>
      <c r="D229" s="92" t="s">
        <v>65</v>
      </c>
      <c r="E229" s="93" t="s">
        <v>344</v>
      </c>
      <c r="F229" s="94" t="s">
        <v>111</v>
      </c>
      <c r="G229" s="95" t="s">
        <v>64</v>
      </c>
      <c r="H229" s="96">
        <v>380</v>
      </c>
      <c r="I229" s="97"/>
      <c r="J229" s="97">
        <f t="shared" si="6"/>
        <v>0</v>
      </c>
    </row>
    <row r="230" spans="1:10" x14ac:dyDescent="0.25">
      <c r="A230" s="6"/>
      <c r="B230" s="40"/>
      <c r="C230" s="84" t="s">
        <v>345</v>
      </c>
      <c r="D230" s="84" t="s">
        <v>46</v>
      </c>
      <c r="E230" s="85" t="s">
        <v>346</v>
      </c>
      <c r="F230" s="86" t="s">
        <v>347</v>
      </c>
      <c r="G230" s="87" t="s">
        <v>64</v>
      </c>
      <c r="H230" s="88">
        <v>200</v>
      </c>
      <c r="I230" s="89"/>
      <c r="J230" s="89">
        <f t="shared" si="6"/>
        <v>0</v>
      </c>
    </row>
    <row r="231" spans="1:10" x14ac:dyDescent="0.25">
      <c r="A231" s="6"/>
      <c r="B231" s="40"/>
      <c r="C231" s="92" t="s">
        <v>348</v>
      </c>
      <c r="D231" s="92" t="s">
        <v>65</v>
      </c>
      <c r="E231" s="93" t="s">
        <v>128</v>
      </c>
      <c r="F231" s="94" t="s">
        <v>129</v>
      </c>
      <c r="G231" s="95" t="s">
        <v>64</v>
      </c>
      <c r="H231" s="96">
        <v>200</v>
      </c>
      <c r="I231" s="97"/>
      <c r="J231" s="97">
        <f t="shared" si="6"/>
        <v>0</v>
      </c>
    </row>
    <row r="232" spans="1:10" x14ac:dyDescent="0.25">
      <c r="A232" s="6"/>
      <c r="B232" s="40"/>
      <c r="C232" s="84" t="s">
        <v>349</v>
      </c>
      <c r="D232" s="84" t="s">
        <v>46</v>
      </c>
      <c r="E232" s="85" t="s">
        <v>350</v>
      </c>
      <c r="F232" s="86" t="s">
        <v>351</v>
      </c>
      <c r="G232" s="87" t="s">
        <v>80</v>
      </c>
      <c r="H232" s="88">
        <v>6</v>
      </c>
      <c r="I232" s="89"/>
      <c r="J232" s="89">
        <f t="shared" si="6"/>
        <v>0</v>
      </c>
    </row>
    <row r="233" spans="1:10" x14ac:dyDescent="0.25">
      <c r="A233" s="6"/>
      <c r="B233" s="40"/>
      <c r="C233" s="92" t="s">
        <v>352</v>
      </c>
      <c r="D233" s="92" t="s">
        <v>65</v>
      </c>
      <c r="E233" s="93" t="s">
        <v>353</v>
      </c>
      <c r="F233" s="94" t="s">
        <v>354</v>
      </c>
      <c r="G233" s="95" t="s">
        <v>355</v>
      </c>
      <c r="H233" s="96">
        <v>6</v>
      </c>
      <c r="I233" s="97"/>
      <c r="J233" s="97">
        <f t="shared" si="6"/>
        <v>0</v>
      </c>
    </row>
    <row r="234" spans="1:10" x14ac:dyDescent="0.25">
      <c r="A234" s="76"/>
      <c r="B234" s="77"/>
      <c r="C234" s="78"/>
      <c r="D234" s="79" t="s">
        <v>43</v>
      </c>
      <c r="E234" s="82" t="s">
        <v>44</v>
      </c>
      <c r="F234" s="82" t="s">
        <v>356</v>
      </c>
      <c r="G234" s="78"/>
      <c r="H234" s="78"/>
      <c r="I234" s="78"/>
      <c r="J234" s="83">
        <f>SUM(J235)</f>
        <v>0</v>
      </c>
    </row>
    <row r="235" spans="1:10" ht="36" x14ac:dyDescent="0.25">
      <c r="A235" s="6"/>
      <c r="B235" s="40"/>
      <c r="C235" s="92" t="s">
        <v>357</v>
      </c>
      <c r="D235" s="92" t="s">
        <v>65</v>
      </c>
      <c r="E235" s="93" t="s">
        <v>358</v>
      </c>
      <c r="F235" s="94" t="s">
        <v>359</v>
      </c>
      <c r="G235" s="95" t="s">
        <v>254</v>
      </c>
      <c r="H235" s="96">
        <v>1</v>
      </c>
      <c r="I235" s="97"/>
      <c r="J235" s="97">
        <f>ROUND(I235*H235,2)</f>
        <v>0</v>
      </c>
    </row>
    <row r="236" spans="1:10" x14ac:dyDescent="0.25">
      <c r="A236" s="6"/>
      <c r="B236" s="65"/>
      <c r="C236" s="66"/>
      <c r="D236" s="66"/>
      <c r="E236" s="66"/>
      <c r="F236" s="66"/>
      <c r="G236" s="66"/>
      <c r="H236" s="66"/>
      <c r="I236" s="66"/>
      <c r="J236" s="66"/>
    </row>
  </sheetData>
  <mergeCells count="8">
    <mergeCell ref="E119:H119"/>
    <mergeCell ref="E121:H121"/>
    <mergeCell ref="E7:H7"/>
    <mergeCell ref="E89:H89"/>
    <mergeCell ref="E9:H9"/>
    <mergeCell ref="E18:H18"/>
    <mergeCell ref="E27:H27"/>
    <mergeCell ref="E87:H87"/>
  </mergeCells>
  <pageMargins left="0.39370078740157483" right="0.39370078740157483" top="0.39370078740157483" bottom="0.39370078740157483" header="0" footer="0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20565-63B5-43CD-92FA-19DAE7C865A2}">
  <dimension ref="A1:K212"/>
  <sheetViews>
    <sheetView showGridLines="0" workbookViewId="0">
      <selection activeCell="E9" sqref="E9:H9"/>
    </sheetView>
  </sheetViews>
  <sheetFormatPr defaultRowHeight="15" x14ac:dyDescent="0.25"/>
  <cols>
    <col min="1" max="1" width="3.42578125" customWidth="1"/>
    <col min="2" max="2" width="1" customWidth="1"/>
    <col min="3" max="4" width="4.140625" customWidth="1"/>
    <col min="5" max="5" width="17" customWidth="1"/>
    <col min="6" max="6" width="43.5703125" customWidth="1"/>
    <col min="7" max="7" width="7.28515625" customWidth="1"/>
    <col min="8" max="8" width="14.28515625" customWidth="1"/>
    <col min="9" max="9" width="14.140625" customWidth="1"/>
    <col min="10" max="10" width="15.7109375" customWidth="1"/>
  </cols>
  <sheetData>
    <row r="1" spans="1:11" x14ac:dyDescent="0.25">
      <c r="A1" s="1"/>
      <c r="K1" s="91"/>
    </row>
    <row r="2" spans="1:11" x14ac:dyDescent="0.25">
      <c r="K2" s="91"/>
    </row>
    <row r="3" spans="1:11" x14ac:dyDescent="0.25">
      <c r="B3" s="2"/>
      <c r="C3" s="3"/>
      <c r="D3" s="3"/>
      <c r="E3" s="3"/>
      <c r="F3" s="3"/>
      <c r="G3" s="3"/>
      <c r="H3" s="3"/>
      <c r="I3" s="3"/>
      <c r="J3" s="3"/>
      <c r="K3" s="91"/>
    </row>
    <row r="4" spans="1:11" ht="18" x14ac:dyDescent="0.25">
      <c r="B4" s="4"/>
      <c r="D4" s="5" t="s">
        <v>34</v>
      </c>
      <c r="K4" s="91"/>
    </row>
    <row r="5" spans="1:11" x14ac:dyDescent="0.25">
      <c r="B5" s="4"/>
      <c r="K5" s="91"/>
    </row>
    <row r="6" spans="1:11" x14ac:dyDescent="0.25">
      <c r="A6" s="6"/>
      <c r="B6" s="7"/>
      <c r="C6" s="6"/>
      <c r="D6" s="8" t="s">
        <v>0</v>
      </c>
      <c r="E6" s="6"/>
      <c r="F6" s="6"/>
      <c r="G6" s="6"/>
      <c r="H6" s="6"/>
      <c r="I6" s="6"/>
      <c r="J6" s="6"/>
      <c r="K6" s="91"/>
    </row>
    <row r="7" spans="1:11" x14ac:dyDescent="0.25">
      <c r="A7" s="6"/>
      <c r="B7" s="7"/>
      <c r="C7" s="6"/>
      <c r="D7" s="6"/>
      <c r="E7" s="153" t="str">
        <f>rekapitulace!E7</f>
        <v>Rekonstrukce elektroinstalace, datové sítě, zřízení klimatizace – Znojmo, Kotkova 3725/24</v>
      </c>
      <c r="F7" s="154"/>
      <c r="G7" s="154"/>
      <c r="H7" s="154"/>
      <c r="I7" s="6"/>
      <c r="J7" s="6"/>
      <c r="K7" s="91"/>
    </row>
    <row r="8" spans="1:11" x14ac:dyDescent="0.25">
      <c r="A8" s="6"/>
      <c r="B8" s="7"/>
      <c r="C8" s="6"/>
      <c r="D8" s="8" t="s">
        <v>48</v>
      </c>
      <c r="E8" s="6"/>
      <c r="F8" s="6"/>
      <c r="G8" s="6"/>
      <c r="H8" s="6"/>
      <c r="I8" s="6"/>
      <c r="J8" s="6"/>
      <c r="K8" s="91"/>
    </row>
    <row r="9" spans="1:11" x14ac:dyDescent="0.25">
      <c r="A9" s="6"/>
      <c r="B9" s="7"/>
      <c r="C9" s="6"/>
      <c r="D9" s="6"/>
      <c r="E9" s="151" t="s">
        <v>705</v>
      </c>
      <c r="F9" s="152"/>
      <c r="G9" s="152"/>
      <c r="H9" s="152"/>
      <c r="I9" s="6"/>
      <c r="J9" s="6"/>
      <c r="K9" s="91"/>
    </row>
    <row r="10" spans="1:11" x14ac:dyDescent="0.25">
      <c r="A10" s="6"/>
      <c r="B10" s="7"/>
      <c r="C10" s="6"/>
      <c r="D10" s="6"/>
      <c r="E10" s="6"/>
      <c r="F10" s="6"/>
      <c r="G10" s="6"/>
      <c r="H10" s="6"/>
      <c r="I10" s="6"/>
      <c r="J10" s="6"/>
      <c r="K10" s="91"/>
    </row>
    <row r="11" spans="1:11" x14ac:dyDescent="0.25">
      <c r="A11" s="6"/>
      <c r="B11" s="7"/>
      <c r="C11" s="6"/>
      <c r="D11" s="8" t="s">
        <v>1</v>
      </c>
      <c r="E11" s="6"/>
      <c r="F11" s="10" t="s">
        <v>2</v>
      </c>
      <c r="G11" s="6"/>
      <c r="H11" s="6"/>
      <c r="I11" s="8" t="s">
        <v>3</v>
      </c>
      <c r="J11" s="10" t="s">
        <v>2</v>
      </c>
      <c r="K11" s="91"/>
    </row>
    <row r="12" spans="1:11" x14ac:dyDescent="0.25">
      <c r="A12" s="6"/>
      <c r="B12" s="7"/>
      <c r="C12" s="6"/>
      <c r="D12" s="8" t="s">
        <v>4</v>
      </c>
      <c r="E12" s="6"/>
      <c r="F12" s="10" t="s">
        <v>5</v>
      </c>
      <c r="G12" s="6"/>
      <c r="H12" s="6"/>
      <c r="I12" s="8" t="s">
        <v>6</v>
      </c>
      <c r="J12" s="11" t="str">
        <f>'[2]Rekapitulace stavby'!AN8</f>
        <v>5. 3. 2024</v>
      </c>
      <c r="K12" s="91"/>
    </row>
    <row r="13" spans="1:11" x14ac:dyDescent="0.25">
      <c r="A13" s="6"/>
      <c r="B13" s="7"/>
      <c r="C13" s="6"/>
      <c r="D13" s="6"/>
      <c r="E13" s="6"/>
      <c r="F13" s="6"/>
      <c r="G13" s="6"/>
      <c r="H13" s="6"/>
      <c r="I13" s="6"/>
      <c r="J13" s="6"/>
      <c r="K13" s="91"/>
    </row>
    <row r="14" spans="1:11" x14ac:dyDescent="0.25">
      <c r="A14" s="6"/>
      <c r="B14" s="7"/>
      <c r="C14" s="6"/>
      <c r="D14" s="8" t="s">
        <v>7</v>
      </c>
      <c r="E14" s="6"/>
      <c r="F14" s="6"/>
      <c r="G14" s="6"/>
      <c r="H14" s="6"/>
      <c r="I14" s="8" t="s">
        <v>8</v>
      </c>
      <c r="J14" s="10" t="str">
        <f>IF('[2]Rekapitulace stavby'!AN10="","",'[2]Rekapitulace stavby'!AN10)</f>
        <v/>
      </c>
      <c r="K14" s="91"/>
    </row>
    <row r="15" spans="1:11" x14ac:dyDescent="0.25">
      <c r="A15" s="6"/>
      <c r="B15" s="7"/>
      <c r="C15" s="6"/>
      <c r="D15" s="6"/>
      <c r="E15" s="10" t="str">
        <f>IF('[2]Rekapitulace stavby'!E11="","",'[2]Rekapitulace stavby'!E11)</f>
        <v xml:space="preserve"> </v>
      </c>
      <c r="F15" s="6"/>
      <c r="G15" s="6"/>
      <c r="H15" s="6"/>
      <c r="I15" s="8" t="s">
        <v>9</v>
      </c>
      <c r="J15" s="10" t="str">
        <f>IF('[2]Rekapitulace stavby'!AN11="","",'[2]Rekapitulace stavby'!AN11)</f>
        <v/>
      </c>
      <c r="K15" s="91"/>
    </row>
    <row r="16" spans="1:11" x14ac:dyDescent="0.25">
      <c r="A16" s="6"/>
      <c r="B16" s="7"/>
      <c r="C16" s="6"/>
      <c r="D16" s="6"/>
      <c r="E16" s="6"/>
      <c r="F16" s="6"/>
      <c r="G16" s="6"/>
      <c r="H16" s="6"/>
      <c r="I16" s="6"/>
      <c r="J16" s="6"/>
      <c r="K16" s="91"/>
    </row>
    <row r="17" spans="1:11" x14ac:dyDescent="0.25">
      <c r="A17" s="6"/>
      <c r="B17" s="7"/>
      <c r="C17" s="6"/>
      <c r="D17" s="8" t="s">
        <v>10</v>
      </c>
      <c r="E17" s="6"/>
      <c r="F17" s="6"/>
      <c r="G17" s="6"/>
      <c r="H17" s="6"/>
      <c r="I17" s="8" t="s">
        <v>8</v>
      </c>
      <c r="J17" s="10" t="str">
        <f>'[2]Rekapitulace stavby'!AN13</f>
        <v/>
      </c>
      <c r="K17" s="91"/>
    </row>
    <row r="18" spans="1:11" x14ac:dyDescent="0.25">
      <c r="A18" s="6"/>
      <c r="B18" s="7"/>
      <c r="C18" s="6"/>
      <c r="D18" s="6"/>
      <c r="E18" s="150" t="str">
        <f>'[2]Rekapitulace stavby'!E14</f>
        <v xml:space="preserve"> </v>
      </c>
      <c r="F18" s="150"/>
      <c r="G18" s="150"/>
      <c r="H18" s="150"/>
      <c r="I18" s="8" t="s">
        <v>9</v>
      </c>
      <c r="J18" s="10" t="str">
        <f>'[2]Rekapitulace stavby'!AN14</f>
        <v/>
      </c>
      <c r="K18" s="91"/>
    </row>
    <row r="19" spans="1:11" x14ac:dyDescent="0.25">
      <c r="A19" s="6"/>
      <c r="B19" s="7"/>
      <c r="C19" s="6"/>
      <c r="D19" s="6"/>
      <c r="E19" s="6"/>
      <c r="F19" s="6"/>
      <c r="G19" s="6"/>
      <c r="H19" s="6"/>
      <c r="I19" s="6"/>
      <c r="J19" s="6"/>
      <c r="K19" s="91"/>
    </row>
    <row r="20" spans="1:11" x14ac:dyDescent="0.25">
      <c r="A20" s="6"/>
      <c r="B20" s="7"/>
      <c r="C20" s="6"/>
      <c r="D20" s="8" t="s">
        <v>11</v>
      </c>
      <c r="E20" s="6"/>
      <c r="F20" s="6"/>
      <c r="G20" s="6"/>
      <c r="H20" s="6"/>
      <c r="I20" s="8" t="s">
        <v>8</v>
      </c>
      <c r="J20" s="10" t="str">
        <f>IF('[2]Rekapitulace stavby'!AN16="","",'[2]Rekapitulace stavby'!AN16)</f>
        <v/>
      </c>
      <c r="K20" s="91"/>
    </row>
    <row r="21" spans="1:11" x14ac:dyDescent="0.25">
      <c r="A21" s="6"/>
      <c r="B21" s="7"/>
      <c r="C21" s="6"/>
      <c r="D21" s="6"/>
      <c r="E21" s="10" t="str">
        <f>IF('[2]Rekapitulace stavby'!E17="","",'[2]Rekapitulace stavby'!E17)</f>
        <v xml:space="preserve"> </v>
      </c>
      <c r="F21" s="6"/>
      <c r="G21" s="6"/>
      <c r="H21" s="6"/>
      <c r="I21" s="8" t="s">
        <v>9</v>
      </c>
      <c r="J21" s="10" t="str">
        <f>IF('[2]Rekapitulace stavby'!AN17="","",'[2]Rekapitulace stavby'!AN17)</f>
        <v/>
      </c>
      <c r="K21" s="91"/>
    </row>
    <row r="22" spans="1:11" x14ac:dyDescent="0.25">
      <c r="A22" s="6"/>
      <c r="B22" s="7"/>
      <c r="C22" s="6"/>
      <c r="D22" s="6"/>
      <c r="E22" s="6"/>
      <c r="F22" s="6"/>
      <c r="G22" s="6"/>
      <c r="H22" s="6"/>
      <c r="I22" s="6"/>
      <c r="J22" s="6"/>
      <c r="K22" s="91"/>
    </row>
    <row r="23" spans="1:11" x14ac:dyDescent="0.25">
      <c r="A23" s="6"/>
      <c r="B23" s="7"/>
      <c r="C23" s="6"/>
      <c r="D23" s="8" t="s">
        <v>12</v>
      </c>
      <c r="E23" s="6"/>
      <c r="F23" s="6"/>
      <c r="G23" s="6"/>
      <c r="H23" s="6"/>
      <c r="I23" s="8" t="s">
        <v>8</v>
      </c>
      <c r="J23" s="10" t="str">
        <f>IF('[2]Rekapitulace stavby'!AN19="","",'[2]Rekapitulace stavby'!AN19)</f>
        <v/>
      </c>
      <c r="K23" s="91"/>
    </row>
    <row r="24" spans="1:11" x14ac:dyDescent="0.25">
      <c r="A24" s="6"/>
      <c r="B24" s="7"/>
      <c r="C24" s="6"/>
      <c r="D24" s="6"/>
      <c r="E24" s="10" t="str">
        <f>IF('[2]Rekapitulace stavby'!E20="","",'[2]Rekapitulace stavby'!E20)</f>
        <v xml:space="preserve"> </v>
      </c>
      <c r="F24" s="6"/>
      <c r="G24" s="6"/>
      <c r="H24" s="6"/>
      <c r="I24" s="8" t="s">
        <v>9</v>
      </c>
      <c r="J24" s="10" t="str">
        <f>IF('[2]Rekapitulace stavby'!AN20="","",'[2]Rekapitulace stavby'!AN20)</f>
        <v/>
      </c>
      <c r="K24" s="91"/>
    </row>
    <row r="25" spans="1:11" x14ac:dyDescent="0.25">
      <c r="A25" s="6"/>
      <c r="B25" s="7"/>
      <c r="C25" s="6"/>
      <c r="D25" s="6"/>
      <c r="E25" s="6"/>
      <c r="F25" s="6"/>
      <c r="G25" s="6"/>
      <c r="H25" s="6"/>
      <c r="I25" s="6"/>
      <c r="J25" s="6"/>
      <c r="K25" s="91"/>
    </row>
    <row r="26" spans="1:11" x14ac:dyDescent="0.25">
      <c r="A26" s="6"/>
      <c r="B26" s="7"/>
      <c r="C26" s="6"/>
      <c r="D26" s="8" t="s">
        <v>13</v>
      </c>
      <c r="E26" s="6"/>
      <c r="F26" s="6"/>
      <c r="G26" s="6"/>
      <c r="H26" s="6"/>
      <c r="I26" s="6"/>
      <c r="J26" s="6"/>
      <c r="K26" s="91"/>
    </row>
    <row r="27" spans="1:11" x14ac:dyDescent="0.25">
      <c r="A27" s="12"/>
      <c r="B27" s="13"/>
      <c r="C27" s="12"/>
      <c r="D27" s="12"/>
      <c r="E27" s="149" t="s">
        <v>2</v>
      </c>
      <c r="F27" s="149"/>
      <c r="G27" s="149"/>
      <c r="H27" s="149"/>
      <c r="I27" s="12"/>
      <c r="J27" s="12"/>
      <c r="K27" s="91"/>
    </row>
    <row r="28" spans="1:11" x14ac:dyDescent="0.25">
      <c r="A28" s="6"/>
      <c r="B28" s="7"/>
      <c r="C28" s="6"/>
      <c r="D28" s="6"/>
      <c r="E28" s="6"/>
      <c r="F28" s="6"/>
      <c r="G28" s="6"/>
      <c r="H28" s="6"/>
      <c r="I28" s="6"/>
      <c r="J28" s="6"/>
      <c r="K28" s="91"/>
    </row>
    <row r="29" spans="1:11" x14ac:dyDescent="0.25">
      <c r="A29" s="6"/>
      <c r="B29" s="7"/>
      <c r="C29" s="6"/>
      <c r="D29" s="14"/>
      <c r="E29" s="14"/>
      <c r="F29" s="14"/>
      <c r="G29" s="14"/>
      <c r="H29" s="14"/>
      <c r="I29" s="14"/>
      <c r="J29" s="14"/>
      <c r="K29" s="91"/>
    </row>
    <row r="30" spans="1:11" ht="15.75" x14ac:dyDescent="0.25">
      <c r="A30" s="6"/>
      <c r="B30" s="7"/>
      <c r="C30" s="6"/>
      <c r="D30" s="15" t="s">
        <v>14</v>
      </c>
      <c r="E30" s="6"/>
      <c r="F30" s="6"/>
      <c r="G30" s="6"/>
      <c r="H30" s="6"/>
      <c r="I30" s="6"/>
      <c r="J30" s="16">
        <f>ROUND(J121, 2)</f>
        <v>0</v>
      </c>
      <c r="K30" s="91"/>
    </row>
    <row r="31" spans="1:11" x14ac:dyDescent="0.25">
      <c r="A31" s="6"/>
      <c r="B31" s="7"/>
      <c r="C31" s="6"/>
      <c r="D31" s="14"/>
      <c r="E31" s="14"/>
      <c r="F31" s="14"/>
      <c r="G31" s="14"/>
      <c r="H31" s="14"/>
      <c r="I31" s="14"/>
      <c r="J31" s="14"/>
      <c r="K31" s="91"/>
    </row>
    <row r="32" spans="1:11" x14ac:dyDescent="0.25">
      <c r="A32" s="6"/>
      <c r="B32" s="7"/>
      <c r="C32" s="6"/>
      <c r="D32" s="6"/>
      <c r="E32" s="6"/>
      <c r="F32" s="17" t="s">
        <v>15</v>
      </c>
      <c r="G32" s="6"/>
      <c r="H32" s="6"/>
      <c r="I32" s="17" t="s">
        <v>16</v>
      </c>
      <c r="J32" s="17" t="s">
        <v>17</v>
      </c>
      <c r="K32" s="91"/>
    </row>
    <row r="33" spans="1:11" x14ac:dyDescent="0.25">
      <c r="A33" s="6"/>
      <c r="B33" s="7"/>
      <c r="C33" s="6"/>
      <c r="D33" s="18" t="s">
        <v>18</v>
      </c>
      <c r="E33" s="8" t="s">
        <v>19</v>
      </c>
      <c r="F33" s="19">
        <f>J30</f>
        <v>0</v>
      </c>
      <c r="G33" s="6"/>
      <c r="H33" s="6"/>
      <c r="I33" s="20">
        <v>0.21</v>
      </c>
      <c r="J33" s="19">
        <f>F33*0.21</f>
        <v>0</v>
      </c>
      <c r="K33" s="91"/>
    </row>
    <row r="34" spans="1:11" x14ac:dyDescent="0.25">
      <c r="A34" s="6"/>
      <c r="B34" s="7"/>
      <c r="C34" s="6"/>
      <c r="D34" s="6"/>
      <c r="E34" s="8" t="s">
        <v>20</v>
      </c>
      <c r="F34" s="19">
        <f>ROUND((SUM(BE121:BE211)),  2)</f>
        <v>0</v>
      </c>
      <c r="G34" s="6"/>
      <c r="H34" s="6"/>
      <c r="I34" s="20">
        <v>0.12</v>
      </c>
      <c r="J34" s="19">
        <f>ROUND(((SUM(BE121:BE211))*I34),  2)</f>
        <v>0</v>
      </c>
      <c r="K34" s="91"/>
    </row>
    <row r="35" spans="1:11" x14ac:dyDescent="0.25">
      <c r="A35" s="6"/>
      <c r="B35" s="7"/>
      <c r="C35" s="6"/>
      <c r="D35" s="6"/>
      <c r="E35" s="6"/>
      <c r="F35" s="6"/>
      <c r="G35" s="6"/>
      <c r="H35" s="6"/>
      <c r="I35" s="6"/>
      <c r="J35" s="6"/>
      <c r="K35" s="91"/>
    </row>
    <row r="36" spans="1:11" ht="15.75" x14ac:dyDescent="0.25">
      <c r="A36" s="6"/>
      <c r="B36" s="7"/>
      <c r="C36" s="21"/>
      <c r="D36" s="22" t="s">
        <v>21</v>
      </c>
      <c r="E36" s="23"/>
      <c r="F36" s="23"/>
      <c r="G36" s="24" t="s">
        <v>22</v>
      </c>
      <c r="H36" s="25" t="s">
        <v>23</v>
      </c>
      <c r="I36" s="23"/>
      <c r="J36" s="26">
        <f>SUM(J30:J34)</f>
        <v>0</v>
      </c>
      <c r="K36" s="91"/>
    </row>
    <row r="37" spans="1:11" x14ac:dyDescent="0.25">
      <c r="A37" s="6"/>
      <c r="B37" s="7"/>
      <c r="C37" s="6"/>
      <c r="D37" s="6"/>
      <c r="E37" s="6"/>
      <c r="F37" s="6"/>
      <c r="G37" s="6"/>
      <c r="H37" s="6"/>
      <c r="I37" s="6"/>
      <c r="J37" s="6"/>
      <c r="K37" s="91"/>
    </row>
    <row r="38" spans="1:11" x14ac:dyDescent="0.25">
      <c r="B38" s="4"/>
      <c r="K38" s="91"/>
    </row>
    <row r="39" spans="1:11" x14ac:dyDescent="0.25">
      <c r="B39" s="4"/>
      <c r="K39" s="91"/>
    </row>
    <row r="40" spans="1:11" x14ac:dyDescent="0.25">
      <c r="B40" s="4"/>
      <c r="K40" s="91"/>
    </row>
    <row r="41" spans="1:11" x14ac:dyDescent="0.25">
      <c r="B41" s="4"/>
      <c r="K41" s="91"/>
    </row>
    <row r="42" spans="1:11" x14ac:dyDescent="0.25">
      <c r="B42" s="4"/>
      <c r="K42" s="91"/>
    </row>
    <row r="43" spans="1:11" x14ac:dyDescent="0.25">
      <c r="B43" s="4"/>
      <c r="K43" s="91"/>
    </row>
    <row r="44" spans="1:11" x14ac:dyDescent="0.25">
      <c r="B44" s="4"/>
      <c r="K44" s="91"/>
    </row>
    <row r="45" spans="1:11" x14ac:dyDescent="0.25">
      <c r="B45" s="4"/>
      <c r="K45" s="91"/>
    </row>
    <row r="46" spans="1:11" x14ac:dyDescent="0.25">
      <c r="B46" s="4"/>
      <c r="K46" s="91"/>
    </row>
    <row r="47" spans="1:11" x14ac:dyDescent="0.25">
      <c r="B47" s="4"/>
      <c r="K47" s="91"/>
    </row>
    <row r="48" spans="1:11" x14ac:dyDescent="0.25">
      <c r="B48" s="4"/>
      <c r="K48" s="91"/>
    </row>
    <row r="49" spans="1:11" x14ac:dyDescent="0.25">
      <c r="A49" s="27"/>
      <c r="B49" s="28"/>
      <c r="C49" s="27"/>
      <c r="D49" s="29" t="s">
        <v>24</v>
      </c>
      <c r="E49" s="30"/>
      <c r="F49" s="30"/>
      <c r="G49" s="29" t="s">
        <v>25</v>
      </c>
      <c r="H49" s="30"/>
      <c r="I49" s="30"/>
      <c r="J49" s="30"/>
      <c r="K49" s="91"/>
    </row>
    <row r="50" spans="1:11" x14ac:dyDescent="0.25">
      <c r="B50" s="4"/>
      <c r="K50" s="91"/>
    </row>
    <row r="51" spans="1:11" x14ac:dyDescent="0.25">
      <c r="B51" s="4"/>
      <c r="K51" s="91"/>
    </row>
    <row r="52" spans="1:11" x14ac:dyDescent="0.25">
      <c r="B52" s="4"/>
      <c r="K52" s="91"/>
    </row>
    <row r="53" spans="1:11" x14ac:dyDescent="0.25">
      <c r="B53" s="4"/>
      <c r="K53" s="91"/>
    </row>
    <row r="54" spans="1:11" x14ac:dyDescent="0.25">
      <c r="B54" s="4"/>
      <c r="K54" s="91"/>
    </row>
    <row r="55" spans="1:11" x14ac:dyDescent="0.25">
      <c r="B55" s="4"/>
      <c r="K55" s="91"/>
    </row>
    <row r="56" spans="1:11" x14ac:dyDescent="0.25">
      <c r="B56" s="4"/>
      <c r="K56" s="91"/>
    </row>
    <row r="57" spans="1:11" x14ac:dyDescent="0.25">
      <c r="B57" s="4"/>
      <c r="K57" s="91"/>
    </row>
    <row r="58" spans="1:11" x14ac:dyDescent="0.25">
      <c r="B58" s="4"/>
      <c r="K58" s="91"/>
    </row>
    <row r="59" spans="1:11" x14ac:dyDescent="0.25">
      <c r="B59" s="4"/>
      <c r="K59" s="91"/>
    </row>
    <row r="60" spans="1:11" x14ac:dyDescent="0.25">
      <c r="A60" s="6"/>
      <c r="B60" s="7"/>
      <c r="C60" s="6"/>
      <c r="D60" s="31" t="s">
        <v>26</v>
      </c>
      <c r="E60" s="32"/>
      <c r="F60" s="33" t="s">
        <v>27</v>
      </c>
      <c r="G60" s="31" t="s">
        <v>26</v>
      </c>
      <c r="H60" s="32"/>
      <c r="I60" s="32"/>
      <c r="J60" s="34" t="s">
        <v>27</v>
      </c>
      <c r="K60" s="91"/>
    </row>
    <row r="61" spans="1:11" x14ac:dyDescent="0.25">
      <c r="B61" s="4"/>
      <c r="K61" s="91"/>
    </row>
    <row r="62" spans="1:11" x14ac:dyDescent="0.25">
      <c r="B62" s="4"/>
      <c r="K62" s="91"/>
    </row>
    <row r="63" spans="1:11" x14ac:dyDescent="0.25">
      <c r="B63" s="4"/>
      <c r="K63" s="91"/>
    </row>
    <row r="64" spans="1:11" x14ac:dyDescent="0.25">
      <c r="A64" s="6"/>
      <c r="B64" s="7"/>
      <c r="C64" s="6"/>
      <c r="D64" s="29" t="s">
        <v>28</v>
      </c>
      <c r="E64" s="35"/>
      <c r="F64" s="35"/>
      <c r="G64" s="29" t="s">
        <v>29</v>
      </c>
      <c r="H64" s="35"/>
      <c r="I64" s="35"/>
      <c r="J64" s="35"/>
      <c r="K64" s="91"/>
    </row>
    <row r="65" spans="1:11" x14ac:dyDescent="0.25">
      <c r="B65" s="4"/>
      <c r="K65" s="91"/>
    </row>
    <row r="66" spans="1:11" x14ac:dyDescent="0.25">
      <c r="B66" s="4"/>
      <c r="K66" s="91"/>
    </row>
    <row r="67" spans="1:11" x14ac:dyDescent="0.25">
      <c r="B67" s="4"/>
      <c r="K67" s="91"/>
    </row>
    <row r="68" spans="1:11" x14ac:dyDescent="0.25">
      <c r="B68" s="4"/>
      <c r="K68" s="91"/>
    </row>
    <row r="69" spans="1:11" x14ac:dyDescent="0.25">
      <c r="B69" s="4"/>
      <c r="K69" s="91"/>
    </row>
    <row r="70" spans="1:11" x14ac:dyDescent="0.25">
      <c r="B70" s="4"/>
      <c r="K70" s="91"/>
    </row>
    <row r="71" spans="1:11" x14ac:dyDescent="0.25">
      <c r="B71" s="4"/>
      <c r="K71" s="91"/>
    </row>
    <row r="72" spans="1:11" x14ac:dyDescent="0.25">
      <c r="B72" s="4"/>
      <c r="K72" s="91"/>
    </row>
    <row r="73" spans="1:11" x14ac:dyDescent="0.25">
      <c r="B73" s="4"/>
      <c r="K73" s="91"/>
    </row>
    <row r="74" spans="1:11" x14ac:dyDescent="0.25">
      <c r="B74" s="4"/>
      <c r="K74" s="91"/>
    </row>
    <row r="75" spans="1:11" x14ac:dyDescent="0.25">
      <c r="A75" s="6"/>
      <c r="B75" s="7"/>
      <c r="C75" s="6"/>
      <c r="D75" s="31" t="s">
        <v>26</v>
      </c>
      <c r="E75" s="32"/>
      <c r="F75" s="33" t="s">
        <v>27</v>
      </c>
      <c r="G75" s="31" t="s">
        <v>26</v>
      </c>
      <c r="H75" s="32"/>
      <c r="I75" s="32"/>
      <c r="J75" s="34" t="s">
        <v>27</v>
      </c>
      <c r="K75" s="91"/>
    </row>
    <row r="76" spans="1:11" x14ac:dyDescent="0.25">
      <c r="A76" s="6"/>
      <c r="B76" s="36"/>
      <c r="C76" s="37"/>
      <c r="D76" s="37"/>
      <c r="E76" s="37"/>
      <c r="F76" s="37"/>
      <c r="G76" s="37"/>
      <c r="H76" s="37"/>
      <c r="I76" s="37"/>
      <c r="J76" s="37"/>
      <c r="K76" s="91"/>
    </row>
    <row r="77" spans="1:11" x14ac:dyDescent="0.25">
      <c r="K77" s="91"/>
    </row>
    <row r="78" spans="1:11" x14ac:dyDescent="0.25">
      <c r="K78" s="91"/>
    </row>
    <row r="79" spans="1:11" x14ac:dyDescent="0.25">
      <c r="K79" s="91"/>
    </row>
    <row r="80" spans="1:11" x14ac:dyDescent="0.25">
      <c r="K80" s="91"/>
    </row>
    <row r="81" spans="1:11" x14ac:dyDescent="0.25">
      <c r="K81" s="91"/>
    </row>
    <row r="82" spans="1:11" x14ac:dyDescent="0.25">
      <c r="K82" s="91"/>
    </row>
    <row r="83" spans="1:11" x14ac:dyDescent="0.25">
      <c r="A83" s="6"/>
      <c r="B83" s="38"/>
      <c r="C83" s="39"/>
      <c r="D83" s="39"/>
      <c r="E83" s="39"/>
      <c r="F83" s="39"/>
      <c r="G83" s="39"/>
      <c r="H83" s="39"/>
      <c r="I83" s="39"/>
      <c r="J83" s="39"/>
      <c r="K83" s="91"/>
    </row>
    <row r="84" spans="1:11" ht="18" x14ac:dyDescent="0.25">
      <c r="A84" s="6"/>
      <c r="B84" s="40"/>
      <c r="C84" s="41" t="s">
        <v>30</v>
      </c>
      <c r="D84" s="42"/>
      <c r="E84" s="42"/>
      <c r="F84" s="42"/>
      <c r="G84" s="42"/>
      <c r="H84" s="42"/>
      <c r="I84" s="42"/>
      <c r="J84" s="42"/>
      <c r="K84" s="91"/>
    </row>
    <row r="85" spans="1:11" x14ac:dyDescent="0.25">
      <c r="A85" s="6"/>
      <c r="B85" s="40"/>
      <c r="C85" s="42"/>
      <c r="D85" s="42"/>
      <c r="E85" s="42"/>
      <c r="F85" s="42"/>
      <c r="G85" s="42"/>
      <c r="H85" s="42"/>
      <c r="I85" s="42"/>
      <c r="J85" s="42"/>
      <c r="K85" s="91"/>
    </row>
    <row r="86" spans="1:11" x14ac:dyDescent="0.25">
      <c r="A86" s="6"/>
      <c r="B86" s="40"/>
      <c r="C86" s="43" t="s">
        <v>0</v>
      </c>
      <c r="D86" s="42"/>
      <c r="E86" s="42"/>
      <c r="F86" s="42"/>
      <c r="G86" s="42"/>
      <c r="H86" s="42"/>
      <c r="I86" s="42"/>
      <c r="J86" s="42"/>
      <c r="K86" s="91"/>
    </row>
    <row r="87" spans="1:11" x14ac:dyDescent="0.25">
      <c r="A87" s="6"/>
      <c r="B87" s="40"/>
      <c r="C87" s="42"/>
      <c r="D87" s="42"/>
      <c r="E87" s="147" t="str">
        <f>E7</f>
        <v>Rekonstrukce elektroinstalace, datové sítě, zřízení klimatizace – Znojmo, Kotkova 3725/24</v>
      </c>
      <c r="F87" s="148"/>
      <c r="G87" s="148"/>
      <c r="H87" s="148"/>
      <c r="I87" s="42"/>
      <c r="J87" s="42"/>
      <c r="K87" s="91"/>
    </row>
    <row r="88" spans="1:11" x14ac:dyDescent="0.25">
      <c r="A88" s="6"/>
      <c r="B88" s="40"/>
      <c r="C88" s="42"/>
      <c r="D88" s="42"/>
      <c r="E88" s="42"/>
      <c r="F88" s="42"/>
      <c r="G88" s="42"/>
      <c r="H88" s="42"/>
      <c r="I88" s="42"/>
      <c r="J88" s="42"/>
      <c r="K88" s="91"/>
    </row>
    <row r="89" spans="1:11" x14ac:dyDescent="0.25">
      <c r="A89" s="6"/>
      <c r="B89" s="40"/>
      <c r="C89" s="43" t="s">
        <v>4</v>
      </c>
      <c r="D89" s="42"/>
      <c r="E89" s="42"/>
      <c r="F89" s="45" t="str">
        <f>F12</f>
        <v xml:space="preserve"> </v>
      </c>
      <c r="G89" s="42"/>
      <c r="H89" s="42"/>
      <c r="I89" s="43" t="s">
        <v>6</v>
      </c>
      <c r="J89" s="46" t="str">
        <f>IF(J12="","",J12)</f>
        <v>5. 3. 2024</v>
      </c>
      <c r="K89" s="91"/>
    </row>
    <row r="90" spans="1:11" x14ac:dyDescent="0.25">
      <c r="A90" s="6"/>
      <c r="B90" s="40"/>
      <c r="C90" s="42"/>
      <c r="D90" s="42"/>
      <c r="E90" s="42"/>
      <c r="F90" s="42"/>
      <c r="G90" s="42"/>
      <c r="H90" s="42"/>
      <c r="I90" s="42"/>
      <c r="J90" s="42"/>
      <c r="K90" s="91"/>
    </row>
    <row r="91" spans="1:11" x14ac:dyDescent="0.25">
      <c r="A91" s="6"/>
      <c r="B91" s="40"/>
      <c r="C91" s="43" t="s">
        <v>7</v>
      </c>
      <c r="D91" s="42"/>
      <c r="E91" s="42"/>
      <c r="F91" s="45" t="str">
        <f>E15</f>
        <v xml:space="preserve"> </v>
      </c>
      <c r="G91" s="42"/>
      <c r="H91" s="42"/>
      <c r="I91" s="43" t="s">
        <v>11</v>
      </c>
      <c r="J91" s="47" t="str">
        <f>E21</f>
        <v xml:space="preserve"> </v>
      </c>
      <c r="K91" s="91"/>
    </row>
    <row r="92" spans="1:11" x14ac:dyDescent="0.25">
      <c r="A92" s="6"/>
      <c r="B92" s="40"/>
      <c r="C92" s="43" t="s">
        <v>10</v>
      </c>
      <c r="D92" s="42"/>
      <c r="E92" s="42"/>
      <c r="F92" s="45" t="str">
        <f>IF(E18="","",E18)</f>
        <v xml:space="preserve"> </v>
      </c>
      <c r="G92" s="42"/>
      <c r="H92" s="42"/>
      <c r="I92" s="43" t="s">
        <v>12</v>
      </c>
      <c r="J92" s="47" t="str">
        <f>E24</f>
        <v xml:space="preserve"> </v>
      </c>
      <c r="K92" s="91"/>
    </row>
    <row r="93" spans="1:11" x14ac:dyDescent="0.25">
      <c r="A93" s="6"/>
      <c r="B93" s="40"/>
      <c r="C93" s="42"/>
      <c r="D93" s="42"/>
      <c r="E93" s="42"/>
      <c r="F93" s="42"/>
      <c r="G93" s="42"/>
      <c r="H93" s="42"/>
      <c r="I93" s="42"/>
      <c r="J93" s="42"/>
      <c r="K93" s="91"/>
    </row>
    <row r="94" spans="1:11" x14ac:dyDescent="0.25">
      <c r="A94" s="6"/>
      <c r="B94" s="40"/>
      <c r="C94" s="48" t="s">
        <v>31</v>
      </c>
      <c r="D94" s="49"/>
      <c r="E94" s="49"/>
      <c r="F94" s="49"/>
      <c r="G94" s="49"/>
      <c r="H94" s="49"/>
      <c r="I94" s="49"/>
      <c r="J94" s="50" t="s">
        <v>32</v>
      </c>
      <c r="K94" s="91"/>
    </row>
    <row r="95" spans="1:11" x14ac:dyDescent="0.25">
      <c r="A95" s="6"/>
      <c r="B95" s="40"/>
      <c r="C95" s="42"/>
      <c r="D95" s="42"/>
      <c r="E95" s="42"/>
      <c r="F95" s="42"/>
      <c r="G95" s="42"/>
      <c r="H95" s="42"/>
      <c r="I95" s="42"/>
      <c r="J95" s="42"/>
      <c r="K95" s="91"/>
    </row>
    <row r="96" spans="1:11" ht="15.75" x14ac:dyDescent="0.25">
      <c r="A96" s="6"/>
      <c r="B96" s="40"/>
      <c r="C96" s="51" t="s">
        <v>33</v>
      </c>
      <c r="D96" s="42"/>
      <c r="E96" s="42"/>
      <c r="F96" s="42"/>
      <c r="G96" s="42"/>
      <c r="H96" s="42"/>
      <c r="I96" s="42"/>
      <c r="J96" s="52">
        <f>J121</f>
        <v>0</v>
      </c>
      <c r="K96" s="91"/>
    </row>
    <row r="97" spans="1:11" x14ac:dyDescent="0.25">
      <c r="A97" s="53"/>
      <c r="B97" s="54"/>
      <c r="C97" s="55"/>
      <c r="D97" s="56" t="s">
        <v>54</v>
      </c>
      <c r="E97" s="57"/>
      <c r="F97" s="57"/>
      <c r="G97" s="57"/>
      <c r="H97" s="57"/>
      <c r="I97" s="57"/>
      <c r="J97" s="58">
        <f>J122</f>
        <v>0</v>
      </c>
      <c r="K97" s="91"/>
    </row>
    <row r="98" spans="1:11" x14ac:dyDescent="0.25">
      <c r="A98" s="59"/>
      <c r="B98" s="60"/>
      <c r="C98" s="61"/>
      <c r="D98" s="62" t="s">
        <v>523</v>
      </c>
      <c r="E98" s="63"/>
      <c r="F98" s="63"/>
      <c r="G98" s="63"/>
      <c r="H98" s="63"/>
      <c r="I98" s="63"/>
      <c r="J98" s="64">
        <f>J123</f>
        <v>0</v>
      </c>
      <c r="K98" s="91"/>
    </row>
    <row r="99" spans="1:11" x14ac:dyDescent="0.25">
      <c r="A99" s="59"/>
      <c r="B99" s="60"/>
      <c r="C99" s="61"/>
      <c r="D99" s="62" t="s">
        <v>58</v>
      </c>
      <c r="E99" s="63"/>
      <c r="F99" s="63"/>
      <c r="G99" s="63"/>
      <c r="H99" s="63"/>
      <c r="I99" s="63"/>
      <c r="J99" s="64">
        <f>J173</f>
        <v>0</v>
      </c>
      <c r="K99" s="91"/>
    </row>
    <row r="100" spans="1:11" x14ac:dyDescent="0.25">
      <c r="A100" s="59"/>
      <c r="B100" s="60"/>
      <c r="C100" s="61"/>
      <c r="D100" s="62" t="s">
        <v>524</v>
      </c>
      <c r="E100" s="63"/>
      <c r="F100" s="63"/>
      <c r="G100" s="63"/>
      <c r="H100" s="63"/>
      <c r="I100" s="63"/>
      <c r="J100" s="64">
        <f>J175</f>
        <v>0</v>
      </c>
      <c r="K100" s="91"/>
    </row>
    <row r="101" spans="1:11" x14ac:dyDescent="0.25">
      <c r="A101" s="53"/>
      <c r="B101" s="54"/>
      <c r="C101" s="55"/>
      <c r="D101" s="56" t="s">
        <v>481</v>
      </c>
      <c r="E101" s="57"/>
      <c r="F101" s="57"/>
      <c r="G101" s="57"/>
      <c r="H101" s="57"/>
      <c r="I101" s="57"/>
      <c r="J101" s="58">
        <f>J209</f>
        <v>0</v>
      </c>
      <c r="K101" s="91"/>
    </row>
    <row r="102" spans="1:11" x14ac:dyDescent="0.25">
      <c r="A102" s="59"/>
      <c r="B102" s="60"/>
      <c r="C102" s="61"/>
      <c r="D102" s="62" t="s">
        <v>525</v>
      </c>
      <c r="E102" s="63"/>
      <c r="F102" s="63"/>
      <c r="G102" s="63"/>
      <c r="H102" s="63"/>
      <c r="I102" s="63"/>
      <c r="J102" s="64">
        <f>J210</f>
        <v>0</v>
      </c>
      <c r="K102" s="91"/>
    </row>
    <row r="103" spans="1:11" x14ac:dyDescent="0.25">
      <c r="A103" s="59"/>
      <c r="B103" s="60"/>
      <c r="C103" s="61"/>
      <c r="D103" s="62" t="s">
        <v>526</v>
      </c>
      <c r="E103" s="63"/>
      <c r="F103" s="63"/>
      <c r="G103" s="63"/>
      <c r="H103" s="63"/>
      <c r="I103" s="63"/>
      <c r="J103" s="64" t="e">
        <f>#REF!</f>
        <v>#REF!</v>
      </c>
      <c r="K103" s="91"/>
    </row>
    <row r="104" spans="1:11" x14ac:dyDescent="0.25">
      <c r="A104" s="6"/>
      <c r="B104" s="40"/>
      <c r="C104" s="42"/>
      <c r="D104" s="42"/>
      <c r="E104" s="42"/>
      <c r="F104" s="42"/>
      <c r="G104" s="42"/>
      <c r="H104" s="42"/>
      <c r="I104" s="42"/>
      <c r="J104" s="42"/>
      <c r="K104" s="91"/>
    </row>
    <row r="105" spans="1:11" x14ac:dyDescent="0.25">
      <c r="A105" s="6"/>
      <c r="B105" s="65"/>
      <c r="C105" s="66"/>
      <c r="D105" s="66"/>
      <c r="E105" s="66"/>
      <c r="F105" s="66"/>
      <c r="G105" s="66"/>
      <c r="H105" s="66"/>
      <c r="I105" s="66"/>
      <c r="J105" s="66"/>
      <c r="K105" s="91"/>
    </row>
    <row r="106" spans="1:11" x14ac:dyDescent="0.25">
      <c r="K106" s="91"/>
    </row>
    <row r="107" spans="1:11" x14ac:dyDescent="0.25">
      <c r="K107" s="91"/>
    </row>
    <row r="108" spans="1:11" x14ac:dyDescent="0.25">
      <c r="K108" s="91"/>
    </row>
    <row r="109" spans="1:11" x14ac:dyDescent="0.25">
      <c r="A109" s="6"/>
      <c r="B109" s="67"/>
      <c r="C109" s="68"/>
      <c r="D109" s="68"/>
      <c r="E109" s="68"/>
      <c r="F109" s="68"/>
      <c r="G109" s="68"/>
      <c r="H109" s="68"/>
      <c r="I109" s="68"/>
      <c r="J109" s="68"/>
      <c r="K109" s="91"/>
    </row>
    <row r="110" spans="1:11" ht="18" x14ac:dyDescent="0.25">
      <c r="A110" s="6"/>
      <c r="B110" s="40"/>
      <c r="C110" s="41" t="s">
        <v>34</v>
      </c>
      <c r="D110" s="42"/>
      <c r="E110" s="42"/>
      <c r="F110" s="42"/>
      <c r="G110" s="42"/>
      <c r="H110" s="42"/>
      <c r="I110" s="42"/>
      <c r="J110" s="42"/>
      <c r="K110" s="91"/>
    </row>
    <row r="111" spans="1:11" x14ac:dyDescent="0.25">
      <c r="A111" s="6"/>
      <c r="B111" s="40"/>
      <c r="C111" s="42"/>
      <c r="D111" s="42"/>
      <c r="E111" s="42"/>
      <c r="F111" s="42"/>
      <c r="G111" s="42"/>
      <c r="H111" s="42"/>
      <c r="I111" s="42"/>
      <c r="J111" s="42"/>
      <c r="K111" s="91"/>
    </row>
    <row r="112" spans="1:11" x14ac:dyDescent="0.25">
      <c r="A112" s="6"/>
      <c r="B112" s="40"/>
      <c r="C112" s="43" t="s">
        <v>0</v>
      </c>
      <c r="D112" s="42"/>
      <c r="E112" s="42"/>
      <c r="F112" s="42"/>
      <c r="G112" s="42"/>
      <c r="H112" s="42"/>
      <c r="I112" s="42"/>
      <c r="J112" s="42"/>
      <c r="K112" s="91"/>
    </row>
    <row r="113" spans="1:11" x14ac:dyDescent="0.25">
      <c r="A113" s="6"/>
      <c r="B113" s="40"/>
      <c r="C113" s="42"/>
      <c r="D113" s="42"/>
      <c r="E113" s="147" t="str">
        <f>E7</f>
        <v>Rekonstrukce elektroinstalace, datové sítě, zřízení klimatizace – Znojmo, Kotkova 3725/24</v>
      </c>
      <c r="F113" s="148"/>
      <c r="G113" s="148"/>
      <c r="H113" s="148"/>
      <c r="I113" s="42"/>
      <c r="J113" s="42"/>
      <c r="K113" s="91"/>
    </row>
    <row r="114" spans="1:11" x14ac:dyDescent="0.25">
      <c r="A114" s="6"/>
      <c r="B114" s="40"/>
      <c r="C114" s="42"/>
      <c r="D114" s="42"/>
      <c r="E114" s="42"/>
      <c r="F114" s="42"/>
      <c r="G114" s="42"/>
      <c r="H114" s="42"/>
      <c r="I114" s="42"/>
      <c r="J114" s="42"/>
      <c r="K114" s="91"/>
    </row>
    <row r="115" spans="1:11" x14ac:dyDescent="0.25">
      <c r="A115" s="6"/>
      <c r="B115" s="40"/>
      <c r="C115" s="43" t="s">
        <v>4</v>
      </c>
      <c r="D115" s="42"/>
      <c r="E115" s="42"/>
      <c r="F115" s="45" t="str">
        <f>F12</f>
        <v xml:space="preserve"> </v>
      </c>
      <c r="G115" s="42"/>
      <c r="H115" s="42"/>
      <c r="I115" s="43" t="s">
        <v>6</v>
      </c>
      <c r="J115" s="46" t="str">
        <f>IF(J12="","",J12)</f>
        <v>5. 3. 2024</v>
      </c>
      <c r="K115" s="91"/>
    </row>
    <row r="116" spans="1:11" x14ac:dyDescent="0.25">
      <c r="A116" s="6"/>
      <c r="B116" s="40"/>
      <c r="C116" s="42"/>
      <c r="D116" s="42"/>
      <c r="E116" s="42"/>
      <c r="F116" s="42"/>
      <c r="G116" s="42"/>
      <c r="H116" s="42"/>
      <c r="I116" s="42"/>
      <c r="J116" s="42"/>
      <c r="K116" s="91"/>
    </row>
    <row r="117" spans="1:11" x14ac:dyDescent="0.25">
      <c r="A117" s="6"/>
      <c r="B117" s="40"/>
      <c r="C117" s="43" t="s">
        <v>7</v>
      </c>
      <c r="D117" s="42"/>
      <c r="E117" s="42"/>
      <c r="F117" s="45" t="str">
        <f>E15</f>
        <v xml:space="preserve"> </v>
      </c>
      <c r="G117" s="42"/>
      <c r="H117" s="42"/>
      <c r="I117" s="43" t="s">
        <v>11</v>
      </c>
      <c r="J117" s="47" t="str">
        <f>E21</f>
        <v xml:space="preserve"> </v>
      </c>
    </row>
    <row r="118" spans="1:11" x14ac:dyDescent="0.25">
      <c r="A118" s="6"/>
      <c r="B118" s="40"/>
      <c r="C118" s="43" t="s">
        <v>10</v>
      </c>
      <c r="D118" s="42"/>
      <c r="E118" s="42"/>
      <c r="F118" s="45" t="str">
        <f>IF(E18="","",E18)</f>
        <v xml:space="preserve"> </v>
      </c>
      <c r="G118" s="42"/>
      <c r="H118" s="42"/>
      <c r="I118" s="43" t="s">
        <v>12</v>
      </c>
      <c r="J118" s="47" t="str">
        <f>E24</f>
        <v xml:space="preserve"> </v>
      </c>
    </row>
    <row r="119" spans="1:11" x14ac:dyDescent="0.25">
      <c r="A119" s="6"/>
      <c r="B119" s="40"/>
      <c r="C119" s="42"/>
      <c r="D119" s="42"/>
      <c r="E119" s="42"/>
      <c r="F119" s="42"/>
      <c r="G119" s="42"/>
      <c r="H119" s="42"/>
      <c r="I119" s="42"/>
      <c r="J119" s="42"/>
    </row>
    <row r="120" spans="1:11" ht="24" x14ac:dyDescent="0.25">
      <c r="A120" s="69"/>
      <c r="B120" s="70"/>
      <c r="C120" s="71" t="s">
        <v>35</v>
      </c>
      <c r="D120" s="72" t="s">
        <v>36</v>
      </c>
      <c r="E120" s="72" t="s">
        <v>37</v>
      </c>
      <c r="F120" s="72" t="s">
        <v>38</v>
      </c>
      <c r="G120" s="72" t="s">
        <v>39</v>
      </c>
      <c r="H120" s="72" t="s">
        <v>40</v>
      </c>
      <c r="I120" s="72" t="s">
        <v>41</v>
      </c>
      <c r="J120" s="73" t="s">
        <v>32</v>
      </c>
    </row>
    <row r="121" spans="1:11" ht="15.75" x14ac:dyDescent="0.25">
      <c r="A121" s="6"/>
      <c r="B121" s="40"/>
      <c r="C121" s="74" t="s">
        <v>42</v>
      </c>
      <c r="D121" s="42"/>
      <c r="E121" s="42"/>
      <c r="F121" s="42"/>
      <c r="G121" s="42"/>
      <c r="H121" s="42"/>
      <c r="I121" s="42"/>
      <c r="J121" s="75">
        <f>J122+J209</f>
        <v>0</v>
      </c>
    </row>
    <row r="122" spans="1:11" ht="15.75" x14ac:dyDescent="0.25">
      <c r="A122" s="76"/>
      <c r="B122" s="77"/>
      <c r="C122" s="78"/>
      <c r="D122" s="79" t="s">
        <v>43</v>
      </c>
      <c r="E122" s="80" t="s">
        <v>65</v>
      </c>
      <c r="F122" s="80" t="s">
        <v>221</v>
      </c>
      <c r="G122" s="78"/>
      <c r="H122" s="78"/>
      <c r="I122" s="78"/>
      <c r="J122" s="81">
        <f>J123+J175</f>
        <v>0</v>
      </c>
    </row>
    <row r="123" spans="1:11" x14ac:dyDescent="0.25">
      <c r="A123" s="76"/>
      <c r="B123" s="77"/>
      <c r="C123" s="78"/>
      <c r="D123" s="79" t="s">
        <v>43</v>
      </c>
      <c r="E123" s="82" t="s">
        <v>537</v>
      </c>
      <c r="F123" s="82" t="s">
        <v>223</v>
      </c>
      <c r="G123" s="78"/>
      <c r="H123" s="78"/>
      <c r="I123" s="78"/>
      <c r="J123" s="83">
        <f>SUM(J124:J172)</f>
        <v>0</v>
      </c>
    </row>
    <row r="124" spans="1:11" x14ac:dyDescent="0.25">
      <c r="A124" s="6"/>
      <c r="B124" s="40"/>
      <c r="C124" s="92">
        <v>1</v>
      </c>
      <c r="D124" s="92" t="s">
        <v>65</v>
      </c>
      <c r="E124" s="93" t="s">
        <v>134</v>
      </c>
      <c r="F124" s="94" t="s">
        <v>135</v>
      </c>
      <c r="G124" s="95" t="s">
        <v>80</v>
      </c>
      <c r="H124" s="96">
        <v>32</v>
      </c>
      <c r="I124" s="97"/>
      <c r="J124" s="97">
        <f t="shared" ref="J124:J164" si="0">ROUND(I124*H124,2)</f>
        <v>0</v>
      </c>
    </row>
    <row r="125" spans="1:11" x14ac:dyDescent="0.25">
      <c r="A125" s="6"/>
      <c r="B125" s="40"/>
      <c r="C125" s="84">
        <v>2</v>
      </c>
      <c r="D125" s="84" t="s">
        <v>46</v>
      </c>
      <c r="E125" s="85" t="s">
        <v>538</v>
      </c>
      <c r="F125" s="86" t="s">
        <v>539</v>
      </c>
      <c r="G125" s="87" t="s">
        <v>80</v>
      </c>
      <c r="H125" s="88">
        <v>141</v>
      </c>
      <c r="I125" s="89"/>
      <c r="J125" s="89">
        <f t="shared" si="0"/>
        <v>0</v>
      </c>
    </row>
    <row r="126" spans="1:11" ht="36" x14ac:dyDescent="0.25">
      <c r="A126" s="6"/>
      <c r="B126" s="40"/>
      <c r="C126" s="92">
        <v>3</v>
      </c>
      <c r="D126" s="92" t="s">
        <v>65</v>
      </c>
      <c r="E126" s="93" t="s">
        <v>540</v>
      </c>
      <c r="F126" s="94" t="s">
        <v>541</v>
      </c>
      <c r="G126" s="95" t="s">
        <v>80</v>
      </c>
      <c r="H126" s="96">
        <v>141</v>
      </c>
      <c r="I126" s="97"/>
      <c r="J126" s="97">
        <f t="shared" si="0"/>
        <v>0</v>
      </c>
    </row>
    <row r="127" spans="1:11" x14ac:dyDescent="0.25">
      <c r="A127" s="6"/>
      <c r="B127" s="40"/>
      <c r="C127" s="92">
        <v>4</v>
      </c>
      <c r="D127" s="92" t="s">
        <v>65</v>
      </c>
      <c r="E127" s="93" t="s">
        <v>542</v>
      </c>
      <c r="F127" s="94" t="s">
        <v>543</v>
      </c>
      <c r="G127" s="95" t="s">
        <v>80</v>
      </c>
      <c r="H127" s="96">
        <v>356</v>
      </c>
      <c r="I127" s="97"/>
      <c r="J127" s="97">
        <f t="shared" si="0"/>
        <v>0</v>
      </c>
    </row>
    <row r="128" spans="1:11" ht="24" x14ac:dyDescent="0.25">
      <c r="A128" s="6"/>
      <c r="B128" s="40"/>
      <c r="C128" s="92">
        <v>5</v>
      </c>
      <c r="D128" s="92" t="s">
        <v>65</v>
      </c>
      <c r="E128" s="93" t="s">
        <v>544</v>
      </c>
      <c r="F128" s="94" t="s">
        <v>545</v>
      </c>
      <c r="G128" s="95" t="s">
        <v>80</v>
      </c>
      <c r="H128" s="96">
        <v>18</v>
      </c>
      <c r="I128" s="97"/>
      <c r="J128" s="97">
        <f t="shared" si="0"/>
        <v>0</v>
      </c>
    </row>
    <row r="129" spans="1:10" ht="24" x14ac:dyDescent="0.25">
      <c r="A129" s="6"/>
      <c r="B129" s="40"/>
      <c r="C129" s="92">
        <v>6</v>
      </c>
      <c r="D129" s="92" t="s">
        <v>65</v>
      </c>
      <c r="E129" s="93" t="s">
        <v>546</v>
      </c>
      <c r="F129" s="94" t="s">
        <v>547</v>
      </c>
      <c r="G129" s="95" t="s">
        <v>80</v>
      </c>
      <c r="H129" s="96">
        <v>15</v>
      </c>
      <c r="I129" s="97"/>
      <c r="J129" s="97">
        <f t="shared" si="0"/>
        <v>0</v>
      </c>
    </row>
    <row r="130" spans="1:10" ht="24" x14ac:dyDescent="0.25">
      <c r="A130" s="6"/>
      <c r="B130" s="40"/>
      <c r="C130" s="92">
        <v>7</v>
      </c>
      <c r="D130" s="92" t="s">
        <v>65</v>
      </c>
      <c r="E130" s="93" t="s">
        <v>548</v>
      </c>
      <c r="F130" s="94" t="s">
        <v>549</v>
      </c>
      <c r="G130" s="95" t="s">
        <v>80</v>
      </c>
      <c r="H130" s="96">
        <v>2</v>
      </c>
      <c r="I130" s="97"/>
      <c r="J130" s="97">
        <f t="shared" si="0"/>
        <v>0</v>
      </c>
    </row>
    <row r="131" spans="1:10" x14ac:dyDescent="0.25">
      <c r="A131" s="6"/>
      <c r="B131" s="40"/>
      <c r="C131" s="92">
        <v>8</v>
      </c>
      <c r="D131" s="92" t="s">
        <v>65</v>
      </c>
      <c r="E131" s="93" t="s">
        <v>550</v>
      </c>
      <c r="F131" s="94" t="s">
        <v>551</v>
      </c>
      <c r="G131" s="95" t="s">
        <v>80</v>
      </c>
      <c r="H131" s="96">
        <v>1</v>
      </c>
      <c r="I131" s="97"/>
      <c r="J131" s="97">
        <f t="shared" si="0"/>
        <v>0</v>
      </c>
    </row>
    <row r="132" spans="1:10" x14ac:dyDescent="0.25">
      <c r="A132" s="6"/>
      <c r="B132" s="40"/>
      <c r="C132" s="92">
        <v>9</v>
      </c>
      <c r="D132" s="92" t="s">
        <v>65</v>
      </c>
      <c r="E132" s="93" t="s">
        <v>552</v>
      </c>
      <c r="F132" s="94" t="s">
        <v>553</v>
      </c>
      <c r="G132" s="95" t="s">
        <v>80</v>
      </c>
      <c r="H132" s="96">
        <v>8</v>
      </c>
      <c r="I132" s="97"/>
      <c r="J132" s="97">
        <f t="shared" si="0"/>
        <v>0</v>
      </c>
    </row>
    <row r="133" spans="1:10" x14ac:dyDescent="0.25">
      <c r="A133" s="6"/>
      <c r="B133" s="40"/>
      <c r="C133" s="92">
        <v>10</v>
      </c>
      <c r="D133" s="92" t="s">
        <v>65</v>
      </c>
      <c r="E133" s="93" t="s">
        <v>554</v>
      </c>
      <c r="F133" s="94" t="s">
        <v>555</v>
      </c>
      <c r="G133" s="95" t="s">
        <v>80</v>
      </c>
      <c r="H133" s="96">
        <v>10</v>
      </c>
      <c r="I133" s="97"/>
      <c r="J133" s="97">
        <f t="shared" si="0"/>
        <v>0</v>
      </c>
    </row>
    <row r="134" spans="1:10" x14ac:dyDescent="0.25">
      <c r="A134" s="6"/>
      <c r="B134" s="40"/>
      <c r="C134" s="92">
        <v>11</v>
      </c>
      <c r="D134" s="92" t="s">
        <v>65</v>
      </c>
      <c r="E134" s="93" t="s">
        <v>556</v>
      </c>
      <c r="F134" s="94" t="s">
        <v>557</v>
      </c>
      <c r="G134" s="95" t="s">
        <v>80</v>
      </c>
      <c r="H134" s="96">
        <v>36</v>
      </c>
      <c r="I134" s="97"/>
      <c r="J134" s="97">
        <f t="shared" si="0"/>
        <v>0</v>
      </c>
    </row>
    <row r="135" spans="1:10" ht="36" x14ac:dyDescent="0.25">
      <c r="A135" s="6"/>
      <c r="B135" s="40"/>
      <c r="C135" s="92">
        <v>12</v>
      </c>
      <c r="D135" s="92" t="s">
        <v>65</v>
      </c>
      <c r="E135" s="93" t="s">
        <v>558</v>
      </c>
      <c r="F135" s="94" t="s">
        <v>559</v>
      </c>
      <c r="G135" s="95" t="s">
        <v>80</v>
      </c>
      <c r="H135" s="96">
        <v>2</v>
      </c>
      <c r="I135" s="97"/>
      <c r="J135" s="97">
        <f t="shared" si="0"/>
        <v>0</v>
      </c>
    </row>
    <row r="136" spans="1:10" x14ac:dyDescent="0.25">
      <c r="A136" s="6"/>
      <c r="B136" s="40"/>
      <c r="C136" s="92">
        <v>13</v>
      </c>
      <c r="D136" s="92" t="s">
        <v>65</v>
      </c>
      <c r="E136" s="93" t="s">
        <v>560</v>
      </c>
      <c r="F136" s="94" t="s">
        <v>561</v>
      </c>
      <c r="G136" s="95" t="s">
        <v>562</v>
      </c>
      <c r="H136" s="96">
        <v>59</v>
      </c>
      <c r="I136" s="97"/>
      <c r="J136" s="97">
        <f t="shared" si="0"/>
        <v>0</v>
      </c>
    </row>
    <row r="137" spans="1:10" x14ac:dyDescent="0.25">
      <c r="A137" s="6"/>
      <c r="B137" s="40"/>
      <c r="C137" s="92">
        <v>14</v>
      </c>
      <c r="D137" s="92" t="s">
        <v>65</v>
      </c>
      <c r="E137" s="93" t="s">
        <v>563</v>
      </c>
      <c r="F137" s="94" t="s">
        <v>564</v>
      </c>
      <c r="G137" s="95" t="s">
        <v>80</v>
      </c>
      <c r="H137" s="96">
        <v>151</v>
      </c>
      <c r="I137" s="97"/>
      <c r="J137" s="97">
        <f t="shared" si="0"/>
        <v>0</v>
      </c>
    </row>
    <row r="138" spans="1:10" x14ac:dyDescent="0.25">
      <c r="A138" s="6"/>
      <c r="B138" s="40"/>
      <c r="C138" s="92">
        <v>15</v>
      </c>
      <c r="D138" s="92" t="s">
        <v>65</v>
      </c>
      <c r="E138" s="93" t="s">
        <v>565</v>
      </c>
      <c r="F138" s="94" t="s">
        <v>566</v>
      </c>
      <c r="G138" s="95" t="s">
        <v>80</v>
      </c>
      <c r="H138" s="96">
        <v>155</v>
      </c>
      <c r="I138" s="97"/>
      <c r="J138" s="97">
        <f t="shared" si="0"/>
        <v>0</v>
      </c>
    </row>
    <row r="139" spans="1:10" x14ac:dyDescent="0.25">
      <c r="A139" s="6"/>
      <c r="B139" s="40"/>
      <c r="C139" s="92">
        <v>16</v>
      </c>
      <c r="D139" s="92" t="s">
        <v>65</v>
      </c>
      <c r="E139" s="93" t="s">
        <v>567</v>
      </c>
      <c r="F139" s="94" t="s">
        <v>568</v>
      </c>
      <c r="G139" s="95" t="s">
        <v>80</v>
      </c>
      <c r="H139" s="96">
        <v>1396</v>
      </c>
      <c r="I139" s="97"/>
      <c r="J139" s="97">
        <f t="shared" si="0"/>
        <v>0</v>
      </c>
    </row>
    <row r="140" spans="1:10" x14ac:dyDescent="0.25">
      <c r="A140" s="6"/>
      <c r="B140" s="40"/>
      <c r="C140" s="92">
        <v>17</v>
      </c>
      <c r="D140" s="92" t="s">
        <v>65</v>
      </c>
      <c r="E140" s="93" t="s">
        <v>569</v>
      </c>
      <c r="F140" s="94" t="s">
        <v>570</v>
      </c>
      <c r="G140" s="95" t="s">
        <v>80</v>
      </c>
      <c r="H140" s="96">
        <v>1396</v>
      </c>
      <c r="I140" s="97"/>
      <c r="J140" s="97">
        <f t="shared" si="0"/>
        <v>0</v>
      </c>
    </row>
    <row r="141" spans="1:10" x14ac:dyDescent="0.25">
      <c r="A141" s="6"/>
      <c r="B141" s="40"/>
      <c r="C141" s="92">
        <v>18</v>
      </c>
      <c r="D141" s="92" t="s">
        <v>65</v>
      </c>
      <c r="E141" s="93" t="s">
        <v>571</v>
      </c>
      <c r="F141" s="94" t="s">
        <v>572</v>
      </c>
      <c r="G141" s="95" t="s">
        <v>80</v>
      </c>
      <c r="H141" s="96">
        <v>1396</v>
      </c>
      <c r="I141" s="97"/>
      <c r="J141" s="97">
        <f t="shared" si="0"/>
        <v>0</v>
      </c>
    </row>
    <row r="142" spans="1:10" x14ac:dyDescent="0.25">
      <c r="A142" s="6"/>
      <c r="B142" s="40"/>
      <c r="C142" s="92">
        <v>19</v>
      </c>
      <c r="D142" s="92" t="s">
        <v>65</v>
      </c>
      <c r="E142" s="93" t="s">
        <v>573</v>
      </c>
      <c r="F142" s="94" t="s">
        <v>574</v>
      </c>
      <c r="G142" s="95" t="s">
        <v>80</v>
      </c>
      <c r="H142" s="96">
        <v>356</v>
      </c>
      <c r="I142" s="97"/>
      <c r="J142" s="97">
        <f t="shared" si="0"/>
        <v>0</v>
      </c>
    </row>
    <row r="143" spans="1:10" x14ac:dyDescent="0.25">
      <c r="A143" s="6"/>
      <c r="B143" s="40"/>
      <c r="C143" s="92">
        <v>20</v>
      </c>
      <c r="D143" s="92" t="s">
        <v>65</v>
      </c>
      <c r="E143" s="93" t="s">
        <v>575</v>
      </c>
      <c r="F143" s="94" t="s">
        <v>576</v>
      </c>
      <c r="G143" s="95" t="s">
        <v>80</v>
      </c>
      <c r="H143" s="96">
        <v>94</v>
      </c>
      <c r="I143" s="97"/>
      <c r="J143" s="97">
        <f t="shared" si="0"/>
        <v>0</v>
      </c>
    </row>
    <row r="144" spans="1:10" ht="48" x14ac:dyDescent="0.25">
      <c r="A144" s="6"/>
      <c r="B144" s="40"/>
      <c r="C144" s="92">
        <v>21</v>
      </c>
      <c r="D144" s="92" t="s">
        <v>65</v>
      </c>
      <c r="E144" s="93" t="s">
        <v>577</v>
      </c>
      <c r="F144" s="94" t="s">
        <v>578</v>
      </c>
      <c r="G144" s="95" t="s">
        <v>80</v>
      </c>
      <c r="H144" s="96">
        <v>1</v>
      </c>
      <c r="I144" s="97"/>
      <c r="J144" s="97">
        <f t="shared" si="0"/>
        <v>0</v>
      </c>
    </row>
    <row r="145" spans="1:10" ht="36" x14ac:dyDescent="0.25">
      <c r="A145" s="6"/>
      <c r="B145" s="40"/>
      <c r="C145" s="92">
        <v>22</v>
      </c>
      <c r="D145" s="92" t="s">
        <v>65</v>
      </c>
      <c r="E145" s="93" t="s">
        <v>579</v>
      </c>
      <c r="F145" s="94" t="s">
        <v>580</v>
      </c>
      <c r="G145" s="95" t="s">
        <v>80</v>
      </c>
      <c r="H145" s="96">
        <v>380</v>
      </c>
      <c r="I145" s="97"/>
      <c r="J145" s="97">
        <f t="shared" si="0"/>
        <v>0</v>
      </c>
    </row>
    <row r="146" spans="1:10" x14ac:dyDescent="0.25">
      <c r="A146" s="6"/>
      <c r="B146" s="40"/>
      <c r="C146" s="92">
        <v>23</v>
      </c>
      <c r="D146" s="92" t="s">
        <v>65</v>
      </c>
      <c r="E146" s="93" t="s">
        <v>581</v>
      </c>
      <c r="F146" s="94" t="s">
        <v>582</v>
      </c>
      <c r="G146" s="95" t="s">
        <v>80</v>
      </c>
      <c r="H146" s="96">
        <v>180</v>
      </c>
      <c r="I146" s="97"/>
      <c r="J146" s="97">
        <f t="shared" si="0"/>
        <v>0</v>
      </c>
    </row>
    <row r="147" spans="1:10" ht="24" x14ac:dyDescent="0.25">
      <c r="A147" s="6"/>
      <c r="B147" s="40"/>
      <c r="C147" s="92">
        <v>24</v>
      </c>
      <c r="D147" s="92" t="s">
        <v>65</v>
      </c>
      <c r="E147" s="93" t="s">
        <v>583</v>
      </c>
      <c r="F147" s="94" t="s">
        <v>584</v>
      </c>
      <c r="G147" s="95" t="s">
        <v>80</v>
      </c>
      <c r="H147" s="96">
        <v>22</v>
      </c>
      <c r="I147" s="97"/>
      <c r="J147" s="97">
        <f t="shared" si="0"/>
        <v>0</v>
      </c>
    </row>
    <row r="148" spans="1:10" x14ac:dyDescent="0.25">
      <c r="A148" s="6"/>
      <c r="B148" s="40"/>
      <c r="C148" s="92">
        <v>25</v>
      </c>
      <c r="D148" s="92" t="s">
        <v>65</v>
      </c>
      <c r="E148" s="93" t="s">
        <v>585</v>
      </c>
      <c r="F148" s="94" t="s">
        <v>586</v>
      </c>
      <c r="G148" s="95" t="s">
        <v>80</v>
      </c>
      <c r="H148" s="96">
        <v>22</v>
      </c>
      <c r="I148" s="97"/>
      <c r="J148" s="97">
        <f t="shared" si="0"/>
        <v>0</v>
      </c>
    </row>
    <row r="149" spans="1:10" x14ac:dyDescent="0.25">
      <c r="A149" s="6"/>
      <c r="B149" s="40"/>
      <c r="C149" s="92">
        <v>26</v>
      </c>
      <c r="D149" s="92" t="s">
        <v>65</v>
      </c>
      <c r="E149" s="93" t="s">
        <v>587</v>
      </c>
      <c r="F149" s="94" t="s">
        <v>588</v>
      </c>
      <c r="G149" s="95" t="s">
        <v>80</v>
      </c>
      <c r="H149" s="96">
        <v>18</v>
      </c>
      <c r="I149" s="97"/>
      <c r="J149" s="97">
        <f t="shared" si="0"/>
        <v>0</v>
      </c>
    </row>
    <row r="150" spans="1:10" x14ac:dyDescent="0.25">
      <c r="A150" s="6"/>
      <c r="B150" s="40"/>
      <c r="C150" s="84">
        <v>27</v>
      </c>
      <c r="D150" s="84" t="s">
        <v>46</v>
      </c>
      <c r="E150" s="85" t="s">
        <v>513</v>
      </c>
      <c r="F150" s="86" t="s">
        <v>514</v>
      </c>
      <c r="G150" s="87" t="s">
        <v>373</v>
      </c>
      <c r="H150" s="88">
        <v>40</v>
      </c>
      <c r="I150" s="89"/>
      <c r="J150" s="89">
        <f t="shared" si="0"/>
        <v>0</v>
      </c>
    </row>
    <row r="151" spans="1:10" x14ac:dyDescent="0.25">
      <c r="A151" s="6"/>
      <c r="B151" s="40"/>
      <c r="C151" s="84">
        <v>28</v>
      </c>
      <c r="D151" s="84" t="s">
        <v>46</v>
      </c>
      <c r="E151" s="85" t="s">
        <v>589</v>
      </c>
      <c r="F151" s="86" t="s">
        <v>171</v>
      </c>
      <c r="G151" s="87" t="s">
        <v>80</v>
      </c>
      <c r="H151" s="88">
        <v>2</v>
      </c>
      <c r="I151" s="89"/>
      <c r="J151" s="89">
        <f t="shared" si="0"/>
        <v>0</v>
      </c>
    </row>
    <row r="152" spans="1:10" x14ac:dyDescent="0.25">
      <c r="A152" s="6"/>
      <c r="B152" s="40"/>
      <c r="C152" s="92">
        <v>29</v>
      </c>
      <c r="D152" s="92" t="s">
        <v>65</v>
      </c>
      <c r="E152" s="93" t="s">
        <v>590</v>
      </c>
      <c r="F152" s="94" t="s">
        <v>174</v>
      </c>
      <c r="G152" s="95" t="s">
        <v>175</v>
      </c>
      <c r="H152" s="96">
        <v>2</v>
      </c>
      <c r="I152" s="97"/>
      <c r="J152" s="97">
        <f t="shared" si="0"/>
        <v>0</v>
      </c>
    </row>
    <row r="153" spans="1:10" ht="24" x14ac:dyDescent="0.25">
      <c r="A153" s="6"/>
      <c r="B153" s="40"/>
      <c r="C153" s="84">
        <v>30</v>
      </c>
      <c r="D153" s="84" t="s">
        <v>46</v>
      </c>
      <c r="E153" s="85" t="s">
        <v>591</v>
      </c>
      <c r="F153" s="86" t="s">
        <v>592</v>
      </c>
      <c r="G153" s="87" t="s">
        <v>64</v>
      </c>
      <c r="H153" s="88">
        <v>15000</v>
      </c>
      <c r="I153" s="89"/>
      <c r="J153" s="89">
        <f t="shared" si="0"/>
        <v>0</v>
      </c>
    </row>
    <row r="154" spans="1:10" ht="24" x14ac:dyDescent="0.25">
      <c r="A154" s="6"/>
      <c r="B154" s="40"/>
      <c r="C154" s="92">
        <v>31</v>
      </c>
      <c r="D154" s="92" t="s">
        <v>65</v>
      </c>
      <c r="E154" s="93" t="s">
        <v>593</v>
      </c>
      <c r="F154" s="94" t="s">
        <v>594</v>
      </c>
      <c r="G154" s="95" t="s">
        <v>64</v>
      </c>
      <c r="H154" s="96">
        <v>15000</v>
      </c>
      <c r="I154" s="97"/>
      <c r="J154" s="97">
        <f t="shared" si="0"/>
        <v>0</v>
      </c>
    </row>
    <row r="155" spans="1:10" x14ac:dyDescent="0.25">
      <c r="A155" s="6"/>
      <c r="B155" s="40"/>
      <c r="C155" s="84">
        <v>32</v>
      </c>
      <c r="D155" s="84" t="s">
        <v>46</v>
      </c>
      <c r="E155" s="85" t="s">
        <v>595</v>
      </c>
      <c r="F155" s="86" t="s">
        <v>596</v>
      </c>
      <c r="G155" s="87" t="s">
        <v>80</v>
      </c>
      <c r="H155" s="88">
        <v>300</v>
      </c>
      <c r="I155" s="89"/>
      <c r="J155" s="89">
        <f t="shared" si="0"/>
        <v>0</v>
      </c>
    </row>
    <row r="156" spans="1:10" x14ac:dyDescent="0.25">
      <c r="A156" s="6"/>
      <c r="B156" s="40"/>
      <c r="C156" s="84">
        <v>33</v>
      </c>
      <c r="D156" s="84" t="s">
        <v>46</v>
      </c>
      <c r="E156" s="85" t="s">
        <v>597</v>
      </c>
      <c r="F156" s="86" t="s">
        <v>220</v>
      </c>
      <c r="G156" s="87" t="s">
        <v>80</v>
      </c>
      <c r="H156" s="88">
        <v>15000</v>
      </c>
      <c r="I156" s="89"/>
      <c r="J156" s="89">
        <f t="shared" si="0"/>
        <v>0</v>
      </c>
    </row>
    <row r="157" spans="1:10" ht="24" x14ac:dyDescent="0.25">
      <c r="A157" s="6"/>
      <c r="B157" s="40"/>
      <c r="C157" s="84">
        <v>34</v>
      </c>
      <c r="D157" s="84" t="s">
        <v>46</v>
      </c>
      <c r="E157" s="85" t="s">
        <v>598</v>
      </c>
      <c r="F157" s="86" t="s">
        <v>599</v>
      </c>
      <c r="G157" s="87" t="s">
        <v>64</v>
      </c>
      <c r="H157" s="88">
        <v>100</v>
      </c>
      <c r="I157" s="89"/>
      <c r="J157" s="89">
        <f t="shared" si="0"/>
        <v>0</v>
      </c>
    </row>
    <row r="158" spans="1:10" ht="24" x14ac:dyDescent="0.25">
      <c r="A158" s="6"/>
      <c r="B158" s="40"/>
      <c r="C158" s="92">
        <v>35</v>
      </c>
      <c r="D158" s="92" t="s">
        <v>65</v>
      </c>
      <c r="E158" s="93" t="s">
        <v>600</v>
      </c>
      <c r="F158" s="94" t="s">
        <v>601</v>
      </c>
      <c r="G158" s="95" t="s">
        <v>64</v>
      </c>
      <c r="H158" s="96">
        <v>100</v>
      </c>
      <c r="I158" s="97"/>
      <c r="J158" s="97">
        <f t="shared" si="0"/>
        <v>0</v>
      </c>
    </row>
    <row r="159" spans="1:10" ht="24" x14ac:dyDescent="0.25">
      <c r="A159" s="6"/>
      <c r="B159" s="40"/>
      <c r="C159" s="84">
        <v>36</v>
      </c>
      <c r="D159" s="84" t="s">
        <v>46</v>
      </c>
      <c r="E159" s="85" t="s">
        <v>602</v>
      </c>
      <c r="F159" s="86" t="s">
        <v>603</v>
      </c>
      <c r="G159" s="87" t="s">
        <v>64</v>
      </c>
      <c r="H159" s="88">
        <v>500</v>
      </c>
      <c r="I159" s="89"/>
      <c r="J159" s="89">
        <f t="shared" si="0"/>
        <v>0</v>
      </c>
    </row>
    <row r="160" spans="1:10" x14ac:dyDescent="0.25">
      <c r="A160" s="6"/>
      <c r="B160" s="40"/>
      <c r="C160" s="84">
        <v>37</v>
      </c>
      <c r="D160" s="84" t="s">
        <v>46</v>
      </c>
      <c r="E160" s="85" t="s">
        <v>604</v>
      </c>
      <c r="F160" s="86" t="s">
        <v>605</v>
      </c>
      <c r="G160" s="87" t="s">
        <v>64</v>
      </c>
      <c r="H160" s="88">
        <v>500</v>
      </c>
      <c r="I160" s="89"/>
      <c r="J160" s="89">
        <f t="shared" si="0"/>
        <v>0</v>
      </c>
    </row>
    <row r="161" spans="1:10" x14ac:dyDescent="0.25">
      <c r="A161" s="6"/>
      <c r="B161" s="40"/>
      <c r="C161" s="84">
        <v>38</v>
      </c>
      <c r="D161" s="84" t="s">
        <v>46</v>
      </c>
      <c r="E161" s="85" t="s">
        <v>606</v>
      </c>
      <c r="F161" s="86" t="s">
        <v>607</v>
      </c>
      <c r="G161" s="87" t="s">
        <v>64</v>
      </c>
      <c r="H161" s="88">
        <v>400</v>
      </c>
      <c r="I161" s="89"/>
      <c r="J161" s="89">
        <f t="shared" si="0"/>
        <v>0</v>
      </c>
    </row>
    <row r="162" spans="1:10" x14ac:dyDescent="0.25">
      <c r="A162" s="6"/>
      <c r="B162" s="40"/>
      <c r="C162" s="84">
        <v>39</v>
      </c>
      <c r="D162" s="84" t="s">
        <v>46</v>
      </c>
      <c r="E162" s="85" t="s">
        <v>608</v>
      </c>
      <c r="F162" s="86" t="s">
        <v>609</v>
      </c>
      <c r="G162" s="87" t="s">
        <v>80</v>
      </c>
      <c r="H162" s="88">
        <v>8</v>
      </c>
      <c r="I162" s="89"/>
      <c r="J162" s="89">
        <f t="shared" si="0"/>
        <v>0</v>
      </c>
    </row>
    <row r="163" spans="1:10" x14ac:dyDescent="0.25">
      <c r="A163" s="6"/>
      <c r="B163" s="40"/>
      <c r="C163" s="92">
        <v>40</v>
      </c>
      <c r="D163" s="92" t="s">
        <v>65</v>
      </c>
      <c r="E163" s="93" t="s">
        <v>610</v>
      </c>
      <c r="F163" s="94" t="s">
        <v>611</v>
      </c>
      <c r="G163" s="95" t="s">
        <v>64</v>
      </c>
      <c r="H163" s="96">
        <v>8</v>
      </c>
      <c r="I163" s="97"/>
      <c r="J163" s="97">
        <f t="shared" si="0"/>
        <v>0</v>
      </c>
    </row>
    <row r="164" spans="1:10" x14ac:dyDescent="0.25">
      <c r="A164" s="6"/>
      <c r="B164" s="40"/>
      <c r="C164" s="92">
        <v>41</v>
      </c>
      <c r="D164" s="92" t="s">
        <v>65</v>
      </c>
      <c r="E164" s="93" t="s">
        <v>612</v>
      </c>
      <c r="F164" s="94" t="s">
        <v>613</v>
      </c>
      <c r="G164" s="95" t="s">
        <v>64</v>
      </c>
      <c r="H164" s="96">
        <v>400</v>
      </c>
      <c r="I164" s="97"/>
      <c r="J164" s="97">
        <f t="shared" si="0"/>
        <v>0</v>
      </c>
    </row>
    <row r="165" spans="1:10" ht="19.5" x14ac:dyDescent="0.25">
      <c r="A165" s="6"/>
      <c r="B165" s="40"/>
      <c r="C165" s="42"/>
      <c r="D165" s="98" t="s">
        <v>533</v>
      </c>
      <c r="E165" s="42"/>
      <c r="F165" s="99" t="s">
        <v>614</v>
      </c>
      <c r="G165" s="42"/>
      <c r="H165" s="42"/>
      <c r="I165" s="42"/>
      <c r="J165" s="42"/>
    </row>
    <row r="166" spans="1:10" x14ac:dyDescent="0.25">
      <c r="A166" s="6"/>
      <c r="B166" s="40"/>
      <c r="C166" s="84">
        <v>42</v>
      </c>
      <c r="D166" s="84" t="s">
        <v>46</v>
      </c>
      <c r="E166" s="85" t="s">
        <v>615</v>
      </c>
      <c r="F166" s="86" t="s">
        <v>616</v>
      </c>
      <c r="G166" s="87" t="s">
        <v>80</v>
      </c>
      <c r="H166" s="88">
        <v>2</v>
      </c>
      <c r="I166" s="89"/>
      <c r="J166" s="89">
        <f t="shared" ref="J166:J172" si="1">ROUND(I166*H166,2)</f>
        <v>0</v>
      </c>
    </row>
    <row r="167" spans="1:10" x14ac:dyDescent="0.25">
      <c r="A167" s="6"/>
      <c r="B167" s="40"/>
      <c r="C167" s="92">
        <v>43</v>
      </c>
      <c r="D167" s="92" t="s">
        <v>65</v>
      </c>
      <c r="E167" s="93" t="s">
        <v>617</v>
      </c>
      <c r="F167" s="94" t="s">
        <v>618</v>
      </c>
      <c r="G167" s="95" t="s">
        <v>80</v>
      </c>
      <c r="H167" s="96">
        <v>1</v>
      </c>
      <c r="I167" s="97"/>
      <c r="J167" s="97">
        <f t="shared" si="1"/>
        <v>0</v>
      </c>
    </row>
    <row r="168" spans="1:10" ht="24" x14ac:dyDescent="0.25">
      <c r="A168" s="6"/>
      <c r="B168" s="40"/>
      <c r="C168" s="92">
        <v>44</v>
      </c>
      <c r="D168" s="92" t="s">
        <v>65</v>
      </c>
      <c r="E168" s="93" t="s">
        <v>619</v>
      </c>
      <c r="F168" s="94" t="s">
        <v>620</v>
      </c>
      <c r="G168" s="95" t="s">
        <v>80</v>
      </c>
      <c r="H168" s="96">
        <v>1</v>
      </c>
      <c r="I168" s="97"/>
      <c r="J168" s="97">
        <f t="shared" si="1"/>
        <v>0</v>
      </c>
    </row>
    <row r="169" spans="1:10" x14ac:dyDescent="0.25">
      <c r="A169" s="6"/>
      <c r="B169" s="40"/>
      <c r="C169" s="84">
        <v>45</v>
      </c>
      <c r="D169" s="84" t="s">
        <v>46</v>
      </c>
      <c r="E169" s="85" t="s">
        <v>621</v>
      </c>
      <c r="F169" s="86" t="s">
        <v>622</v>
      </c>
      <c r="G169" s="87" t="s">
        <v>64</v>
      </c>
      <c r="H169" s="88">
        <v>380</v>
      </c>
      <c r="I169" s="89"/>
      <c r="J169" s="89">
        <f t="shared" si="1"/>
        <v>0</v>
      </c>
    </row>
    <row r="170" spans="1:10" x14ac:dyDescent="0.25">
      <c r="A170" s="6"/>
      <c r="B170" s="40"/>
      <c r="C170" s="92">
        <v>46</v>
      </c>
      <c r="D170" s="92" t="s">
        <v>65</v>
      </c>
      <c r="E170" s="93" t="s">
        <v>623</v>
      </c>
      <c r="F170" s="94" t="s">
        <v>624</v>
      </c>
      <c r="G170" s="95" t="s">
        <v>80</v>
      </c>
      <c r="H170" s="96">
        <v>380</v>
      </c>
      <c r="I170" s="97"/>
      <c r="J170" s="97">
        <f t="shared" si="1"/>
        <v>0</v>
      </c>
    </row>
    <row r="171" spans="1:10" x14ac:dyDescent="0.25">
      <c r="A171" s="6"/>
      <c r="B171" s="40"/>
      <c r="C171" s="84">
        <v>47</v>
      </c>
      <c r="D171" s="84" t="s">
        <v>46</v>
      </c>
      <c r="E171" s="85" t="s">
        <v>625</v>
      </c>
      <c r="F171" s="86" t="s">
        <v>626</v>
      </c>
      <c r="G171" s="87" t="s">
        <v>80</v>
      </c>
      <c r="H171" s="88">
        <v>380</v>
      </c>
      <c r="I171" s="89"/>
      <c r="J171" s="89">
        <f t="shared" si="1"/>
        <v>0</v>
      </c>
    </row>
    <row r="172" spans="1:10" x14ac:dyDescent="0.25">
      <c r="A172" s="6"/>
      <c r="B172" s="40"/>
      <c r="C172" s="92">
        <v>48</v>
      </c>
      <c r="D172" s="92" t="s">
        <v>65</v>
      </c>
      <c r="E172" s="93" t="s">
        <v>627</v>
      </c>
      <c r="F172" s="94" t="s">
        <v>628</v>
      </c>
      <c r="G172" s="95" t="s">
        <v>64</v>
      </c>
      <c r="H172" s="96">
        <v>380</v>
      </c>
      <c r="I172" s="97"/>
      <c r="J172" s="97">
        <f t="shared" si="1"/>
        <v>0</v>
      </c>
    </row>
    <row r="173" spans="1:10" x14ac:dyDescent="0.25">
      <c r="A173" s="76"/>
      <c r="B173" s="77"/>
      <c r="C173" s="78"/>
      <c r="D173" s="79" t="s">
        <v>43</v>
      </c>
      <c r="E173" s="82" t="s">
        <v>339</v>
      </c>
      <c r="F173" s="82" t="s">
        <v>340</v>
      </c>
      <c r="G173" s="78"/>
      <c r="H173" s="78"/>
      <c r="I173" s="78"/>
      <c r="J173" s="83">
        <f>SUM(J174)</f>
        <v>0</v>
      </c>
    </row>
    <row r="174" spans="1:10" ht="24" x14ac:dyDescent="0.25">
      <c r="A174" s="6"/>
      <c r="B174" s="40"/>
      <c r="C174" s="84">
        <v>49</v>
      </c>
      <c r="D174" s="84" t="s">
        <v>46</v>
      </c>
      <c r="E174" s="85" t="s">
        <v>629</v>
      </c>
      <c r="F174" s="86" t="s">
        <v>603</v>
      </c>
      <c r="G174" s="87" t="s">
        <v>64</v>
      </c>
      <c r="H174" s="88">
        <v>71</v>
      </c>
      <c r="I174" s="89"/>
      <c r="J174" s="89">
        <f>ROUND(I174*H174,2)</f>
        <v>0</v>
      </c>
    </row>
    <row r="175" spans="1:10" x14ac:dyDescent="0.25">
      <c r="A175" s="76"/>
      <c r="B175" s="77"/>
      <c r="C175" s="78"/>
      <c r="D175" s="79" t="s">
        <v>43</v>
      </c>
      <c r="E175" s="82" t="s">
        <v>630</v>
      </c>
      <c r="F175" s="82" t="s">
        <v>631</v>
      </c>
      <c r="G175" s="78"/>
      <c r="H175" s="78"/>
      <c r="I175" s="78"/>
      <c r="J175" s="83">
        <f>SUM(J176:J208)</f>
        <v>0</v>
      </c>
    </row>
    <row r="176" spans="1:10" ht="24" x14ac:dyDescent="0.25">
      <c r="A176" s="6"/>
      <c r="B176" s="40"/>
      <c r="C176" s="84">
        <v>50</v>
      </c>
      <c r="D176" s="84" t="s">
        <v>46</v>
      </c>
      <c r="E176" s="85" t="s">
        <v>632</v>
      </c>
      <c r="F176" s="86" t="s">
        <v>633</v>
      </c>
      <c r="G176" s="87" t="s">
        <v>64</v>
      </c>
      <c r="H176" s="88">
        <v>75</v>
      </c>
      <c r="I176" s="89"/>
      <c r="J176" s="89">
        <f>ROUND(I176*H176,2)</f>
        <v>0</v>
      </c>
    </row>
    <row r="177" spans="1:10" ht="24" x14ac:dyDescent="0.25">
      <c r="A177" s="6"/>
      <c r="B177" s="40"/>
      <c r="C177" s="92">
        <v>51</v>
      </c>
      <c r="D177" s="92" t="s">
        <v>65</v>
      </c>
      <c r="E177" s="93" t="s">
        <v>634</v>
      </c>
      <c r="F177" s="94" t="s">
        <v>635</v>
      </c>
      <c r="G177" s="95" t="s">
        <v>64</v>
      </c>
      <c r="H177" s="96">
        <v>75</v>
      </c>
      <c r="I177" s="97"/>
      <c r="J177" s="97">
        <f>ROUND(I177*H177,2)</f>
        <v>0</v>
      </c>
    </row>
    <row r="178" spans="1:10" ht="19.5" x14ac:dyDescent="0.25">
      <c r="A178" s="6"/>
      <c r="B178" s="40"/>
      <c r="C178" s="42"/>
      <c r="D178" s="98" t="s">
        <v>533</v>
      </c>
      <c r="E178" s="42"/>
      <c r="F178" s="99" t="s">
        <v>636</v>
      </c>
      <c r="G178" s="42"/>
      <c r="H178" s="42"/>
      <c r="I178" s="42"/>
      <c r="J178" s="42"/>
    </row>
    <row r="179" spans="1:10" ht="24" x14ac:dyDescent="0.25">
      <c r="A179" s="6"/>
      <c r="B179" s="40"/>
      <c r="C179" s="84">
        <v>52</v>
      </c>
      <c r="D179" s="84" t="s">
        <v>46</v>
      </c>
      <c r="E179" s="85" t="s">
        <v>637</v>
      </c>
      <c r="F179" s="86" t="s">
        <v>638</v>
      </c>
      <c r="G179" s="87" t="s">
        <v>80</v>
      </c>
      <c r="H179" s="88">
        <v>1</v>
      </c>
      <c r="I179" s="89"/>
      <c r="J179" s="89">
        <f t="shared" ref="J179:J198" si="2">ROUND(I179*H179,2)</f>
        <v>0</v>
      </c>
    </row>
    <row r="180" spans="1:10" ht="24" x14ac:dyDescent="0.25">
      <c r="A180" s="6"/>
      <c r="B180" s="40"/>
      <c r="C180" s="84">
        <v>53</v>
      </c>
      <c r="D180" s="84" t="s">
        <v>46</v>
      </c>
      <c r="E180" s="85" t="s">
        <v>639</v>
      </c>
      <c r="F180" s="86" t="s">
        <v>640</v>
      </c>
      <c r="G180" s="87" t="s">
        <v>392</v>
      </c>
      <c r="H180" s="88">
        <v>37</v>
      </c>
      <c r="I180" s="89"/>
      <c r="J180" s="89">
        <f t="shared" si="2"/>
        <v>0</v>
      </c>
    </row>
    <row r="181" spans="1:10" ht="24" x14ac:dyDescent="0.25">
      <c r="A181" s="6"/>
      <c r="B181" s="40"/>
      <c r="C181" s="84">
        <v>54</v>
      </c>
      <c r="D181" s="84" t="s">
        <v>46</v>
      </c>
      <c r="E181" s="85" t="s">
        <v>641</v>
      </c>
      <c r="F181" s="86" t="s">
        <v>642</v>
      </c>
      <c r="G181" s="87" t="s">
        <v>64</v>
      </c>
      <c r="H181" s="88">
        <v>12</v>
      </c>
      <c r="I181" s="89"/>
      <c r="J181" s="89">
        <f t="shared" si="2"/>
        <v>0</v>
      </c>
    </row>
    <row r="182" spans="1:10" ht="24" x14ac:dyDescent="0.25">
      <c r="A182" s="6"/>
      <c r="B182" s="40"/>
      <c r="C182" s="84">
        <v>55</v>
      </c>
      <c r="D182" s="84" t="s">
        <v>46</v>
      </c>
      <c r="E182" s="85" t="s">
        <v>643</v>
      </c>
      <c r="F182" s="86" t="s">
        <v>644</v>
      </c>
      <c r="G182" s="87" t="s">
        <v>392</v>
      </c>
      <c r="H182" s="88">
        <v>40</v>
      </c>
      <c r="I182" s="89"/>
      <c r="J182" s="89">
        <f t="shared" si="2"/>
        <v>0</v>
      </c>
    </row>
    <row r="183" spans="1:10" ht="24" x14ac:dyDescent="0.25">
      <c r="A183" s="6"/>
      <c r="B183" s="40"/>
      <c r="C183" s="84">
        <v>56</v>
      </c>
      <c r="D183" s="84" t="s">
        <v>46</v>
      </c>
      <c r="E183" s="85" t="s">
        <v>645</v>
      </c>
      <c r="F183" s="86" t="s">
        <v>646</v>
      </c>
      <c r="G183" s="87" t="s">
        <v>392</v>
      </c>
      <c r="H183" s="88">
        <v>40</v>
      </c>
      <c r="I183" s="89"/>
      <c r="J183" s="89">
        <f t="shared" si="2"/>
        <v>0</v>
      </c>
    </row>
    <row r="184" spans="1:10" ht="24" x14ac:dyDescent="0.25">
      <c r="A184" s="6"/>
      <c r="B184" s="40"/>
      <c r="C184" s="84">
        <v>57</v>
      </c>
      <c r="D184" s="84" t="s">
        <v>46</v>
      </c>
      <c r="E184" s="85" t="s">
        <v>647</v>
      </c>
      <c r="F184" s="86" t="s">
        <v>648</v>
      </c>
      <c r="G184" s="87" t="s">
        <v>64</v>
      </c>
      <c r="H184" s="88">
        <v>80</v>
      </c>
      <c r="I184" s="89"/>
      <c r="J184" s="89">
        <f t="shared" si="2"/>
        <v>0</v>
      </c>
    </row>
    <row r="185" spans="1:10" ht="24" x14ac:dyDescent="0.25">
      <c r="A185" s="6"/>
      <c r="B185" s="40"/>
      <c r="C185" s="84">
        <v>58</v>
      </c>
      <c r="D185" s="84" t="s">
        <v>46</v>
      </c>
      <c r="E185" s="85" t="s">
        <v>649</v>
      </c>
      <c r="F185" s="86" t="s">
        <v>650</v>
      </c>
      <c r="G185" s="87" t="s">
        <v>532</v>
      </c>
      <c r="H185" s="88">
        <v>2</v>
      </c>
      <c r="I185" s="89"/>
      <c r="J185" s="89">
        <f t="shared" si="2"/>
        <v>0</v>
      </c>
    </row>
    <row r="186" spans="1:10" ht="24" x14ac:dyDescent="0.25">
      <c r="A186" s="6"/>
      <c r="B186" s="40"/>
      <c r="C186" s="84">
        <v>59</v>
      </c>
      <c r="D186" s="84" t="s">
        <v>46</v>
      </c>
      <c r="E186" s="85" t="s">
        <v>651</v>
      </c>
      <c r="F186" s="86" t="s">
        <v>652</v>
      </c>
      <c r="G186" s="87" t="s">
        <v>64</v>
      </c>
      <c r="H186" s="88">
        <v>37</v>
      </c>
      <c r="I186" s="89"/>
      <c r="J186" s="89">
        <f t="shared" si="2"/>
        <v>0</v>
      </c>
    </row>
    <row r="187" spans="1:10" ht="24" x14ac:dyDescent="0.25">
      <c r="A187" s="6"/>
      <c r="B187" s="40"/>
      <c r="C187" s="84">
        <v>60</v>
      </c>
      <c r="D187" s="84" t="s">
        <v>46</v>
      </c>
      <c r="E187" s="85" t="s">
        <v>653</v>
      </c>
      <c r="F187" s="86" t="s">
        <v>654</v>
      </c>
      <c r="G187" s="87" t="s">
        <v>64</v>
      </c>
      <c r="H187" s="88">
        <v>40</v>
      </c>
      <c r="I187" s="89"/>
      <c r="J187" s="89">
        <f t="shared" si="2"/>
        <v>0</v>
      </c>
    </row>
    <row r="188" spans="1:10" ht="24" x14ac:dyDescent="0.25">
      <c r="A188" s="6"/>
      <c r="B188" s="40"/>
      <c r="C188" s="84">
        <v>61</v>
      </c>
      <c r="D188" s="84" t="s">
        <v>46</v>
      </c>
      <c r="E188" s="85" t="s">
        <v>655</v>
      </c>
      <c r="F188" s="86" t="s">
        <v>656</v>
      </c>
      <c r="G188" s="87" t="s">
        <v>64</v>
      </c>
      <c r="H188" s="88">
        <v>67</v>
      </c>
      <c r="I188" s="89"/>
      <c r="J188" s="89">
        <f t="shared" si="2"/>
        <v>0</v>
      </c>
    </row>
    <row r="189" spans="1:10" ht="24" x14ac:dyDescent="0.25">
      <c r="A189" s="6"/>
      <c r="B189" s="40"/>
      <c r="C189" s="84">
        <v>65</v>
      </c>
      <c r="D189" s="84" t="s">
        <v>46</v>
      </c>
      <c r="E189" s="85" t="s">
        <v>657</v>
      </c>
      <c r="F189" s="86" t="s">
        <v>658</v>
      </c>
      <c r="G189" s="87" t="s">
        <v>80</v>
      </c>
      <c r="H189" s="88">
        <v>2</v>
      </c>
      <c r="I189" s="89"/>
      <c r="J189" s="89">
        <f t="shared" si="2"/>
        <v>0</v>
      </c>
    </row>
    <row r="190" spans="1:10" ht="24" x14ac:dyDescent="0.25">
      <c r="A190" s="6"/>
      <c r="B190" s="40"/>
      <c r="C190" s="84">
        <v>63</v>
      </c>
      <c r="D190" s="84" t="s">
        <v>46</v>
      </c>
      <c r="E190" s="85" t="s">
        <v>659</v>
      </c>
      <c r="F190" s="86" t="s">
        <v>660</v>
      </c>
      <c r="G190" s="87" t="s">
        <v>80</v>
      </c>
      <c r="H190" s="88">
        <v>2</v>
      </c>
      <c r="I190" s="89"/>
      <c r="J190" s="89">
        <f t="shared" si="2"/>
        <v>0</v>
      </c>
    </row>
    <row r="191" spans="1:10" ht="24" x14ac:dyDescent="0.25">
      <c r="A191" s="6"/>
      <c r="B191" s="40"/>
      <c r="C191" s="84">
        <v>64</v>
      </c>
      <c r="D191" s="84" t="s">
        <v>46</v>
      </c>
      <c r="E191" s="85" t="s">
        <v>661</v>
      </c>
      <c r="F191" s="86" t="s">
        <v>662</v>
      </c>
      <c r="G191" s="87" t="s">
        <v>64</v>
      </c>
      <c r="H191" s="88">
        <v>15</v>
      </c>
      <c r="I191" s="89"/>
      <c r="J191" s="89">
        <f t="shared" si="2"/>
        <v>0</v>
      </c>
    </row>
    <row r="192" spans="1:10" x14ac:dyDescent="0.25">
      <c r="A192" s="6"/>
      <c r="B192" s="40"/>
      <c r="C192" s="84">
        <v>65</v>
      </c>
      <c r="D192" s="84" t="s">
        <v>46</v>
      </c>
      <c r="E192" s="85" t="s">
        <v>663</v>
      </c>
      <c r="F192" s="86" t="s">
        <v>664</v>
      </c>
      <c r="G192" s="87" t="s">
        <v>64</v>
      </c>
      <c r="H192" s="88">
        <v>70</v>
      </c>
      <c r="I192" s="89"/>
      <c r="J192" s="89">
        <f t="shared" si="2"/>
        <v>0</v>
      </c>
    </row>
    <row r="193" spans="1:10" ht="24" x14ac:dyDescent="0.25">
      <c r="A193" s="6"/>
      <c r="B193" s="40"/>
      <c r="C193" s="84">
        <v>66</v>
      </c>
      <c r="D193" s="84" t="s">
        <v>46</v>
      </c>
      <c r="E193" s="85" t="s">
        <v>665</v>
      </c>
      <c r="F193" s="86" t="s">
        <v>666</v>
      </c>
      <c r="G193" s="87" t="s">
        <v>64</v>
      </c>
      <c r="H193" s="88">
        <v>45</v>
      </c>
      <c r="I193" s="89"/>
      <c r="J193" s="89">
        <f t="shared" si="2"/>
        <v>0</v>
      </c>
    </row>
    <row r="194" spans="1:10" ht="24" x14ac:dyDescent="0.25">
      <c r="A194" s="6"/>
      <c r="B194" s="40"/>
      <c r="C194" s="92">
        <v>67</v>
      </c>
      <c r="D194" s="92" t="s">
        <v>65</v>
      </c>
      <c r="E194" s="93" t="s">
        <v>667</v>
      </c>
      <c r="F194" s="94" t="s">
        <v>668</v>
      </c>
      <c r="G194" s="95" t="s">
        <v>80</v>
      </c>
      <c r="H194" s="96">
        <v>45</v>
      </c>
      <c r="I194" s="97"/>
      <c r="J194" s="97">
        <f t="shared" si="2"/>
        <v>0</v>
      </c>
    </row>
    <row r="195" spans="1:10" ht="24" x14ac:dyDescent="0.25">
      <c r="A195" s="6"/>
      <c r="B195" s="40"/>
      <c r="C195" s="92">
        <v>68</v>
      </c>
      <c r="D195" s="92" t="s">
        <v>65</v>
      </c>
      <c r="E195" s="93" t="s">
        <v>669</v>
      </c>
      <c r="F195" s="94" t="s">
        <v>670</v>
      </c>
      <c r="G195" s="95" t="s">
        <v>80</v>
      </c>
      <c r="H195" s="96">
        <v>45</v>
      </c>
      <c r="I195" s="97"/>
      <c r="J195" s="97">
        <f t="shared" si="2"/>
        <v>0</v>
      </c>
    </row>
    <row r="196" spans="1:10" ht="24" x14ac:dyDescent="0.25">
      <c r="A196" s="6"/>
      <c r="B196" s="40"/>
      <c r="C196" s="84">
        <v>69</v>
      </c>
      <c r="D196" s="84" t="s">
        <v>46</v>
      </c>
      <c r="E196" s="85" t="s">
        <v>671</v>
      </c>
      <c r="F196" s="86" t="s">
        <v>672</v>
      </c>
      <c r="G196" s="87" t="s">
        <v>64</v>
      </c>
      <c r="H196" s="88">
        <v>37</v>
      </c>
      <c r="I196" s="89"/>
      <c r="J196" s="89">
        <f t="shared" si="2"/>
        <v>0</v>
      </c>
    </row>
    <row r="197" spans="1:10" ht="24" x14ac:dyDescent="0.25">
      <c r="A197" s="6"/>
      <c r="B197" s="40"/>
      <c r="C197" s="84">
        <v>70</v>
      </c>
      <c r="D197" s="84" t="s">
        <v>46</v>
      </c>
      <c r="E197" s="85" t="s">
        <v>673</v>
      </c>
      <c r="F197" s="86" t="s">
        <v>674</v>
      </c>
      <c r="G197" s="87" t="s">
        <v>64</v>
      </c>
      <c r="H197" s="88">
        <v>40</v>
      </c>
      <c r="I197" s="89"/>
      <c r="J197" s="89">
        <f t="shared" si="2"/>
        <v>0</v>
      </c>
    </row>
    <row r="198" spans="1:10" x14ac:dyDescent="0.25">
      <c r="A198" s="6"/>
      <c r="B198" s="40"/>
      <c r="C198" s="84">
        <v>71</v>
      </c>
      <c r="D198" s="84" t="s">
        <v>46</v>
      </c>
      <c r="E198" s="85" t="s">
        <v>675</v>
      </c>
      <c r="F198" s="86" t="s">
        <v>676</v>
      </c>
      <c r="G198" s="87" t="s">
        <v>532</v>
      </c>
      <c r="H198" s="88">
        <v>2</v>
      </c>
      <c r="I198" s="89"/>
      <c r="J198" s="89">
        <f t="shared" si="2"/>
        <v>0</v>
      </c>
    </row>
    <row r="199" spans="1:10" ht="29.25" x14ac:dyDescent="0.25">
      <c r="A199" s="6"/>
      <c r="B199" s="40"/>
      <c r="C199" s="42"/>
      <c r="D199" s="98" t="s">
        <v>533</v>
      </c>
      <c r="E199" s="42"/>
      <c r="F199" s="99" t="s">
        <v>677</v>
      </c>
      <c r="G199" s="42"/>
      <c r="H199" s="42"/>
      <c r="I199" s="42"/>
      <c r="J199" s="42"/>
    </row>
    <row r="200" spans="1:10" x14ac:dyDescent="0.25">
      <c r="A200" s="6"/>
      <c r="B200" s="40"/>
      <c r="C200" s="84">
        <v>72</v>
      </c>
      <c r="D200" s="84" t="s">
        <v>46</v>
      </c>
      <c r="E200" s="85" t="s">
        <v>678</v>
      </c>
      <c r="F200" s="86" t="s">
        <v>679</v>
      </c>
      <c r="G200" s="87" t="s">
        <v>392</v>
      </c>
      <c r="H200" s="88">
        <v>40</v>
      </c>
      <c r="I200" s="89"/>
      <c r="J200" s="89">
        <f t="shared" ref="J200:J208" si="3">ROUND(I200*H200,2)</f>
        <v>0</v>
      </c>
    </row>
    <row r="201" spans="1:10" x14ac:dyDescent="0.25">
      <c r="A201" s="6"/>
      <c r="B201" s="40"/>
      <c r="C201" s="84">
        <v>73</v>
      </c>
      <c r="D201" s="84" t="s">
        <v>46</v>
      </c>
      <c r="E201" s="85" t="s">
        <v>680</v>
      </c>
      <c r="F201" s="86" t="s">
        <v>681</v>
      </c>
      <c r="G201" s="87" t="s">
        <v>392</v>
      </c>
      <c r="H201" s="88">
        <v>37</v>
      </c>
      <c r="I201" s="89"/>
      <c r="J201" s="89">
        <f t="shared" si="3"/>
        <v>0</v>
      </c>
    </row>
    <row r="202" spans="1:10" ht="36" x14ac:dyDescent="0.25">
      <c r="A202" s="6"/>
      <c r="B202" s="40"/>
      <c r="C202" s="84">
        <v>74</v>
      </c>
      <c r="D202" s="84" t="s">
        <v>46</v>
      </c>
      <c r="E202" s="85" t="s">
        <v>682</v>
      </c>
      <c r="F202" s="86" t="s">
        <v>683</v>
      </c>
      <c r="G202" s="87" t="s">
        <v>392</v>
      </c>
      <c r="H202" s="88">
        <v>40</v>
      </c>
      <c r="I202" s="89"/>
      <c r="J202" s="89">
        <f t="shared" si="3"/>
        <v>0</v>
      </c>
    </row>
    <row r="203" spans="1:10" ht="24" x14ac:dyDescent="0.25">
      <c r="A203" s="6"/>
      <c r="B203" s="40"/>
      <c r="C203" s="84">
        <v>75</v>
      </c>
      <c r="D203" s="84" t="s">
        <v>46</v>
      </c>
      <c r="E203" s="85" t="s">
        <v>684</v>
      </c>
      <c r="F203" s="86" t="s">
        <v>685</v>
      </c>
      <c r="G203" s="87" t="s">
        <v>392</v>
      </c>
      <c r="H203" s="88">
        <v>40</v>
      </c>
      <c r="I203" s="89"/>
      <c r="J203" s="89">
        <f t="shared" si="3"/>
        <v>0</v>
      </c>
    </row>
    <row r="204" spans="1:10" ht="24" x14ac:dyDescent="0.25">
      <c r="A204" s="6"/>
      <c r="B204" s="40"/>
      <c r="C204" s="84">
        <v>76</v>
      </c>
      <c r="D204" s="84" t="s">
        <v>46</v>
      </c>
      <c r="E204" s="85" t="s">
        <v>686</v>
      </c>
      <c r="F204" s="86" t="s">
        <v>687</v>
      </c>
      <c r="G204" s="87" t="s">
        <v>392</v>
      </c>
      <c r="H204" s="88">
        <v>37</v>
      </c>
      <c r="I204" s="89"/>
      <c r="J204" s="89">
        <f t="shared" si="3"/>
        <v>0</v>
      </c>
    </row>
    <row r="205" spans="1:10" ht="24" x14ac:dyDescent="0.25">
      <c r="A205" s="6"/>
      <c r="B205" s="40"/>
      <c r="C205" s="84">
        <v>77</v>
      </c>
      <c r="D205" s="84" t="s">
        <v>46</v>
      </c>
      <c r="E205" s="85" t="s">
        <v>688</v>
      </c>
      <c r="F205" s="86" t="s">
        <v>689</v>
      </c>
      <c r="G205" s="87" t="s">
        <v>64</v>
      </c>
      <c r="H205" s="88">
        <v>12</v>
      </c>
      <c r="I205" s="89"/>
      <c r="J205" s="89">
        <f t="shared" si="3"/>
        <v>0</v>
      </c>
    </row>
    <row r="206" spans="1:10" ht="24" x14ac:dyDescent="0.25">
      <c r="A206" s="6"/>
      <c r="B206" s="40"/>
      <c r="C206" s="84">
        <v>78</v>
      </c>
      <c r="D206" s="84" t="s">
        <v>46</v>
      </c>
      <c r="E206" s="85" t="s">
        <v>690</v>
      </c>
      <c r="F206" s="86" t="s">
        <v>638</v>
      </c>
      <c r="G206" s="87" t="s">
        <v>80</v>
      </c>
      <c r="H206" s="88">
        <v>1</v>
      </c>
      <c r="I206" s="89"/>
      <c r="J206" s="89">
        <f t="shared" si="3"/>
        <v>0</v>
      </c>
    </row>
    <row r="207" spans="1:10" x14ac:dyDescent="0.25">
      <c r="A207" s="6"/>
      <c r="B207" s="40"/>
      <c r="C207" s="92">
        <v>79</v>
      </c>
      <c r="D207" s="92" t="s">
        <v>65</v>
      </c>
      <c r="E207" s="93" t="s">
        <v>691</v>
      </c>
      <c r="F207" s="94" t="s">
        <v>692</v>
      </c>
      <c r="G207" s="95" t="s">
        <v>80</v>
      </c>
      <c r="H207" s="96">
        <v>2</v>
      </c>
      <c r="I207" s="97"/>
      <c r="J207" s="97">
        <f t="shared" si="3"/>
        <v>0</v>
      </c>
    </row>
    <row r="208" spans="1:10" x14ac:dyDescent="0.25">
      <c r="A208" s="6"/>
      <c r="B208" s="40"/>
      <c r="C208" s="84">
        <v>80</v>
      </c>
      <c r="D208" s="84" t="s">
        <v>46</v>
      </c>
      <c r="E208" s="85" t="s">
        <v>691</v>
      </c>
      <c r="F208" s="86" t="s">
        <v>693</v>
      </c>
      <c r="G208" s="87" t="s">
        <v>80</v>
      </c>
      <c r="H208" s="88">
        <v>2</v>
      </c>
      <c r="I208" s="89"/>
      <c r="J208" s="89">
        <f t="shared" si="3"/>
        <v>0</v>
      </c>
    </row>
    <row r="209" spans="1:10" ht="15.75" x14ac:dyDescent="0.25">
      <c r="A209" s="76"/>
      <c r="B209" s="77"/>
      <c r="C209" s="78"/>
      <c r="D209" s="79" t="s">
        <v>43</v>
      </c>
      <c r="E209" s="80" t="s">
        <v>515</v>
      </c>
      <c r="F209" s="80" t="s">
        <v>516</v>
      </c>
      <c r="G209" s="78"/>
      <c r="H209" s="78"/>
      <c r="I209" s="78"/>
      <c r="J209" s="81">
        <f>J210</f>
        <v>0</v>
      </c>
    </row>
    <row r="210" spans="1:10" x14ac:dyDescent="0.25">
      <c r="A210" s="76"/>
      <c r="B210" s="77"/>
      <c r="C210" s="78"/>
      <c r="D210" s="79" t="s">
        <v>43</v>
      </c>
      <c r="E210" s="82" t="s">
        <v>697</v>
      </c>
      <c r="F210" s="82" t="s">
        <v>516</v>
      </c>
      <c r="G210" s="78"/>
      <c r="H210" s="78"/>
      <c r="I210" s="78"/>
      <c r="J210" s="83">
        <f>SUM(J211)</f>
        <v>0</v>
      </c>
    </row>
    <row r="211" spans="1:10" x14ac:dyDescent="0.25">
      <c r="A211" s="6"/>
      <c r="B211" s="40"/>
      <c r="C211" s="84">
        <v>81</v>
      </c>
      <c r="D211" s="84" t="s">
        <v>46</v>
      </c>
      <c r="E211" s="85" t="s">
        <v>698</v>
      </c>
      <c r="F211" s="86" t="s">
        <v>699</v>
      </c>
      <c r="G211" s="87" t="s">
        <v>373</v>
      </c>
      <c r="H211" s="88">
        <v>80</v>
      </c>
      <c r="I211" s="89"/>
      <c r="J211" s="89">
        <f>ROUND(I211*H211,2)</f>
        <v>0</v>
      </c>
    </row>
    <row r="212" spans="1:10" x14ac:dyDescent="0.25">
      <c r="A212" s="6"/>
      <c r="B212" s="65"/>
      <c r="C212" s="66"/>
      <c r="D212" s="66"/>
      <c r="E212" s="66"/>
      <c r="F212" s="66"/>
      <c r="G212" s="66"/>
      <c r="H212" s="66"/>
      <c r="I212" s="66"/>
      <c r="J212" s="66"/>
    </row>
  </sheetData>
  <mergeCells count="6">
    <mergeCell ref="E113:H113"/>
    <mergeCell ref="E9:H9"/>
    <mergeCell ref="E7:H7"/>
    <mergeCell ref="E18:H18"/>
    <mergeCell ref="E27:H27"/>
    <mergeCell ref="E87:H87"/>
  </mergeCells>
  <pageMargins left="0.39370078740157483" right="0.39370078740157483" top="0.39370078740157483" bottom="0.39370078740157483" header="0" footer="0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D41E3-83CC-462C-B240-8E384F6BA05A}">
  <dimension ref="A1:K192"/>
  <sheetViews>
    <sheetView showGridLines="0" workbookViewId="0">
      <selection activeCell="E9" sqref="E9:H9"/>
    </sheetView>
  </sheetViews>
  <sheetFormatPr defaultRowHeight="15" x14ac:dyDescent="0.25"/>
  <cols>
    <col min="1" max="1" width="3.42578125" customWidth="1"/>
    <col min="2" max="2" width="1" customWidth="1"/>
    <col min="3" max="4" width="4.140625" customWidth="1"/>
    <col min="5" max="5" width="17" customWidth="1"/>
    <col min="6" max="6" width="43.5703125" customWidth="1"/>
    <col min="7" max="7" width="7.28515625" customWidth="1"/>
    <col min="8" max="8" width="14.28515625" customWidth="1"/>
    <col min="9" max="9" width="14.140625" customWidth="1"/>
    <col min="10" max="10" width="15.7109375" customWidth="1"/>
  </cols>
  <sheetData>
    <row r="1" spans="1:11" x14ac:dyDescent="0.25">
      <c r="A1" s="1"/>
      <c r="K1" s="91"/>
    </row>
    <row r="2" spans="1:11" x14ac:dyDescent="0.25">
      <c r="K2" s="91"/>
    </row>
    <row r="3" spans="1:11" x14ac:dyDescent="0.25">
      <c r="B3" s="2"/>
      <c r="C3" s="3"/>
      <c r="D3" s="3"/>
      <c r="E3" s="3"/>
      <c r="F3" s="3"/>
      <c r="G3" s="3"/>
      <c r="H3" s="3"/>
      <c r="I3" s="3"/>
      <c r="J3" s="3"/>
      <c r="K3" s="91"/>
    </row>
    <row r="4" spans="1:11" ht="18" x14ac:dyDescent="0.25">
      <c r="B4" s="4"/>
      <c r="D4" s="5" t="s">
        <v>34</v>
      </c>
      <c r="K4" s="91"/>
    </row>
    <row r="5" spans="1:11" x14ac:dyDescent="0.25">
      <c r="B5" s="4"/>
      <c r="K5" s="91"/>
    </row>
    <row r="6" spans="1:11" x14ac:dyDescent="0.25">
      <c r="B6" s="4"/>
      <c r="D6" s="8" t="s">
        <v>0</v>
      </c>
      <c r="K6" s="91"/>
    </row>
    <row r="7" spans="1:11" x14ac:dyDescent="0.25">
      <c r="B7" s="4"/>
      <c r="E7" s="149" t="str">
        <f>rekapitulace!E7</f>
        <v>Rekonstrukce elektroinstalace, datové sítě, zřízení klimatizace – Znojmo, Kotkova 3725/24</v>
      </c>
      <c r="F7" s="150"/>
      <c r="G7" s="150"/>
      <c r="H7" s="150"/>
      <c r="K7" s="91"/>
    </row>
    <row r="8" spans="1:11" x14ac:dyDescent="0.25">
      <c r="A8" s="6"/>
      <c r="B8" s="7"/>
      <c r="C8" s="6"/>
      <c r="D8" s="8" t="s">
        <v>48</v>
      </c>
      <c r="E8" s="6"/>
      <c r="F8" s="6"/>
      <c r="G8" s="6"/>
      <c r="H8" s="6"/>
      <c r="I8" s="6"/>
      <c r="J8" s="6"/>
      <c r="K8" s="91"/>
    </row>
    <row r="9" spans="1:11" x14ac:dyDescent="0.25">
      <c r="A9" s="6"/>
      <c r="B9" s="7"/>
      <c r="C9" s="6"/>
      <c r="D9" s="6"/>
      <c r="E9" s="151" t="s">
        <v>707</v>
      </c>
      <c r="F9" s="152"/>
      <c r="G9" s="152"/>
      <c r="H9" s="152"/>
      <c r="I9" s="6"/>
      <c r="J9" s="6"/>
      <c r="K9" s="91"/>
    </row>
    <row r="10" spans="1:11" x14ac:dyDescent="0.25">
      <c r="A10" s="6"/>
      <c r="B10" s="7"/>
      <c r="C10" s="6"/>
      <c r="D10" s="6"/>
      <c r="E10" s="6"/>
      <c r="F10" s="6"/>
      <c r="G10" s="6"/>
      <c r="H10" s="6"/>
      <c r="I10" s="6"/>
      <c r="J10" s="6"/>
      <c r="K10" s="91"/>
    </row>
    <row r="11" spans="1:11" x14ac:dyDescent="0.25">
      <c r="A11" s="6"/>
      <c r="B11" s="7"/>
      <c r="C11" s="6"/>
      <c r="D11" s="8" t="s">
        <v>1</v>
      </c>
      <c r="E11" s="6"/>
      <c r="F11" s="10" t="s">
        <v>2</v>
      </c>
      <c r="G11" s="6"/>
      <c r="H11" s="6"/>
      <c r="I11" s="8" t="s">
        <v>3</v>
      </c>
      <c r="J11" s="10" t="s">
        <v>2</v>
      </c>
      <c r="K11" s="91"/>
    </row>
    <row r="12" spans="1:11" x14ac:dyDescent="0.25">
      <c r="A12" s="6"/>
      <c r="B12" s="7"/>
      <c r="C12" s="6"/>
      <c r="D12" s="8" t="s">
        <v>4</v>
      </c>
      <c r="E12" s="6"/>
      <c r="F12" s="10" t="s">
        <v>5</v>
      </c>
      <c r="G12" s="6"/>
      <c r="H12" s="6"/>
      <c r="I12" s="8" t="s">
        <v>6</v>
      </c>
      <c r="J12" s="11" t="str">
        <f>'[1]Rekapitulace stavby'!AN8</f>
        <v>18. 6. 2024</v>
      </c>
      <c r="K12" s="91"/>
    </row>
    <row r="13" spans="1:11" x14ac:dyDescent="0.25">
      <c r="A13" s="6"/>
      <c r="B13" s="7"/>
      <c r="C13" s="6"/>
      <c r="D13" s="6"/>
      <c r="E13" s="6"/>
      <c r="F13" s="6"/>
      <c r="G13" s="6"/>
      <c r="H13" s="6"/>
      <c r="I13" s="6"/>
      <c r="J13" s="6"/>
      <c r="K13" s="91"/>
    </row>
    <row r="14" spans="1:11" x14ac:dyDescent="0.25">
      <c r="A14" s="6"/>
      <c r="B14" s="7"/>
      <c r="C14" s="6"/>
      <c r="D14" s="8" t="s">
        <v>7</v>
      </c>
      <c r="E14" s="6"/>
      <c r="F14" s="6"/>
      <c r="G14" s="6"/>
      <c r="H14" s="6"/>
      <c r="I14" s="8" t="s">
        <v>8</v>
      </c>
      <c r="J14" s="10" t="str">
        <f>IF('[1]Rekapitulace stavby'!AN10="","",'[1]Rekapitulace stavby'!AN10)</f>
        <v/>
      </c>
      <c r="K14" s="91"/>
    </row>
    <row r="15" spans="1:11" x14ac:dyDescent="0.25">
      <c r="A15" s="6"/>
      <c r="B15" s="7"/>
      <c r="C15" s="6"/>
      <c r="D15" s="6"/>
      <c r="E15" s="10" t="str">
        <f>IF('[1]Rekapitulace stavby'!E11="","",'[1]Rekapitulace stavby'!E11)</f>
        <v xml:space="preserve"> </v>
      </c>
      <c r="F15" s="6"/>
      <c r="G15" s="6"/>
      <c r="H15" s="6"/>
      <c r="I15" s="8" t="s">
        <v>9</v>
      </c>
      <c r="J15" s="10" t="str">
        <f>IF('[1]Rekapitulace stavby'!AN11="","",'[1]Rekapitulace stavby'!AN11)</f>
        <v/>
      </c>
      <c r="K15" s="91"/>
    </row>
    <row r="16" spans="1:11" x14ac:dyDescent="0.25">
      <c r="A16" s="6"/>
      <c r="B16" s="7"/>
      <c r="C16" s="6"/>
      <c r="D16" s="6"/>
      <c r="E16" s="6"/>
      <c r="F16" s="6"/>
      <c r="G16" s="6"/>
      <c r="H16" s="6"/>
      <c r="I16" s="6"/>
      <c r="J16" s="6"/>
      <c r="K16" s="91"/>
    </row>
    <row r="17" spans="1:11" x14ac:dyDescent="0.25">
      <c r="A17" s="6"/>
      <c r="B17" s="7"/>
      <c r="C17" s="6"/>
      <c r="D17" s="8" t="s">
        <v>10</v>
      </c>
      <c r="E17" s="6"/>
      <c r="F17" s="6"/>
      <c r="G17" s="6"/>
      <c r="H17" s="6"/>
      <c r="I17" s="8" t="s">
        <v>8</v>
      </c>
      <c r="J17" s="10" t="str">
        <f>'[1]Rekapitulace stavby'!AN13</f>
        <v/>
      </c>
      <c r="K17" s="91"/>
    </row>
    <row r="18" spans="1:11" x14ac:dyDescent="0.25">
      <c r="A18" s="6"/>
      <c r="B18" s="7"/>
      <c r="C18" s="6"/>
      <c r="D18" s="6"/>
      <c r="E18" s="150" t="str">
        <f>'[1]Rekapitulace stavby'!E14</f>
        <v xml:space="preserve"> </v>
      </c>
      <c r="F18" s="150"/>
      <c r="G18" s="150"/>
      <c r="H18" s="150"/>
      <c r="I18" s="8" t="s">
        <v>9</v>
      </c>
      <c r="J18" s="10" t="str">
        <f>'[1]Rekapitulace stavby'!AN14</f>
        <v/>
      </c>
      <c r="K18" s="91"/>
    </row>
    <row r="19" spans="1:11" x14ac:dyDescent="0.25">
      <c r="A19" s="6"/>
      <c r="B19" s="7"/>
      <c r="C19" s="6"/>
      <c r="D19" s="6"/>
      <c r="E19" s="6"/>
      <c r="F19" s="6"/>
      <c r="G19" s="6"/>
      <c r="H19" s="6"/>
      <c r="I19" s="6"/>
      <c r="J19" s="6"/>
      <c r="K19" s="91"/>
    </row>
    <row r="20" spans="1:11" x14ac:dyDescent="0.25">
      <c r="A20" s="6"/>
      <c r="B20" s="7"/>
      <c r="C20" s="6"/>
      <c r="D20" s="8" t="s">
        <v>11</v>
      </c>
      <c r="E20" s="6"/>
      <c r="F20" s="6"/>
      <c r="G20" s="6"/>
      <c r="H20" s="6"/>
      <c r="I20" s="8" t="s">
        <v>8</v>
      </c>
      <c r="J20" s="10" t="str">
        <f>IF('[1]Rekapitulace stavby'!AN16="","",'[1]Rekapitulace stavby'!AN16)</f>
        <v/>
      </c>
      <c r="K20" s="91"/>
    </row>
    <row r="21" spans="1:11" x14ac:dyDescent="0.25">
      <c r="A21" s="6"/>
      <c r="B21" s="7"/>
      <c r="C21" s="6"/>
      <c r="D21" s="6"/>
      <c r="E21" s="10" t="str">
        <f>IF('[1]Rekapitulace stavby'!E17="","",'[1]Rekapitulace stavby'!E17)</f>
        <v xml:space="preserve"> </v>
      </c>
      <c r="F21" s="6"/>
      <c r="G21" s="6"/>
      <c r="H21" s="6"/>
      <c r="I21" s="8" t="s">
        <v>9</v>
      </c>
      <c r="J21" s="10" t="str">
        <f>IF('[1]Rekapitulace stavby'!AN17="","",'[1]Rekapitulace stavby'!AN17)</f>
        <v/>
      </c>
      <c r="K21" s="91"/>
    </row>
    <row r="22" spans="1:11" x14ac:dyDescent="0.25">
      <c r="A22" s="6"/>
      <c r="B22" s="7"/>
      <c r="C22" s="6"/>
      <c r="D22" s="6"/>
      <c r="E22" s="6"/>
      <c r="F22" s="6"/>
      <c r="G22" s="6"/>
      <c r="H22" s="6"/>
      <c r="I22" s="6"/>
      <c r="J22" s="6"/>
      <c r="K22" s="91"/>
    </row>
    <row r="23" spans="1:11" x14ac:dyDescent="0.25">
      <c r="A23" s="6"/>
      <c r="B23" s="7"/>
      <c r="C23" s="6"/>
      <c r="D23" s="8" t="s">
        <v>12</v>
      </c>
      <c r="E23" s="6"/>
      <c r="F23" s="6"/>
      <c r="G23" s="6"/>
      <c r="H23" s="6"/>
      <c r="I23" s="8" t="s">
        <v>8</v>
      </c>
      <c r="J23" s="10" t="str">
        <f>IF('[1]Rekapitulace stavby'!AN19="","",'[1]Rekapitulace stavby'!AN19)</f>
        <v/>
      </c>
      <c r="K23" s="91"/>
    </row>
    <row r="24" spans="1:11" x14ac:dyDescent="0.25">
      <c r="A24" s="6"/>
      <c r="B24" s="7"/>
      <c r="C24" s="6"/>
      <c r="D24" s="6"/>
      <c r="E24" s="10" t="str">
        <f>IF('[1]Rekapitulace stavby'!E20="","",'[1]Rekapitulace stavby'!E20)</f>
        <v xml:space="preserve"> </v>
      </c>
      <c r="F24" s="6"/>
      <c r="G24" s="6"/>
      <c r="H24" s="6"/>
      <c r="I24" s="8" t="s">
        <v>9</v>
      </c>
      <c r="J24" s="10" t="str">
        <f>IF('[1]Rekapitulace stavby'!AN20="","",'[1]Rekapitulace stavby'!AN20)</f>
        <v/>
      </c>
      <c r="K24" s="91"/>
    </row>
    <row r="25" spans="1:11" x14ac:dyDescent="0.25">
      <c r="A25" s="6"/>
      <c r="B25" s="7"/>
      <c r="C25" s="6"/>
      <c r="D25" s="6"/>
      <c r="E25" s="6"/>
      <c r="F25" s="6"/>
      <c r="G25" s="6"/>
      <c r="H25" s="6"/>
      <c r="I25" s="6"/>
      <c r="J25" s="6"/>
      <c r="K25" s="91"/>
    </row>
    <row r="26" spans="1:11" x14ac:dyDescent="0.25">
      <c r="A26" s="6"/>
      <c r="B26" s="7"/>
      <c r="C26" s="6"/>
      <c r="D26" s="8" t="s">
        <v>13</v>
      </c>
      <c r="E26" s="6"/>
      <c r="F26" s="6"/>
      <c r="G26" s="6"/>
      <c r="H26" s="6"/>
      <c r="I26" s="6"/>
      <c r="J26" s="6"/>
      <c r="K26" s="91"/>
    </row>
    <row r="27" spans="1:11" x14ac:dyDescent="0.25">
      <c r="A27" s="12"/>
      <c r="B27" s="13"/>
      <c r="C27" s="12"/>
      <c r="D27" s="12"/>
      <c r="E27" s="149" t="s">
        <v>2</v>
      </c>
      <c r="F27" s="149"/>
      <c r="G27" s="149"/>
      <c r="H27" s="149"/>
      <c r="I27" s="12"/>
      <c r="J27" s="12"/>
      <c r="K27" s="91"/>
    </row>
    <row r="28" spans="1:11" x14ac:dyDescent="0.25">
      <c r="A28" s="6"/>
      <c r="B28" s="7"/>
      <c r="C28" s="6"/>
      <c r="D28" s="6"/>
      <c r="E28" s="6"/>
      <c r="F28" s="6"/>
      <c r="G28" s="6"/>
      <c r="H28" s="6"/>
      <c r="I28" s="6"/>
      <c r="J28" s="6"/>
      <c r="K28" s="91"/>
    </row>
    <row r="29" spans="1:11" x14ac:dyDescent="0.25">
      <c r="A29" s="6"/>
      <c r="B29" s="7"/>
      <c r="C29" s="6"/>
      <c r="D29" s="14"/>
      <c r="E29" s="14"/>
      <c r="F29" s="14"/>
      <c r="G29" s="14"/>
      <c r="H29" s="14"/>
      <c r="I29" s="14"/>
      <c r="J29" s="14"/>
      <c r="K29" s="91"/>
    </row>
    <row r="30" spans="1:11" ht="15.75" x14ac:dyDescent="0.25">
      <c r="A30" s="6"/>
      <c r="B30" s="7"/>
      <c r="C30" s="6"/>
      <c r="D30" s="15" t="s">
        <v>14</v>
      </c>
      <c r="E30" s="6"/>
      <c r="F30" s="6"/>
      <c r="G30" s="6"/>
      <c r="H30" s="6"/>
      <c r="I30" s="6"/>
      <c r="J30" s="16">
        <f>ROUND(J122, 2)</f>
        <v>0</v>
      </c>
      <c r="K30" s="91"/>
    </row>
    <row r="31" spans="1:11" x14ac:dyDescent="0.25">
      <c r="A31" s="6"/>
      <c r="B31" s="7"/>
      <c r="C31" s="6"/>
      <c r="D31" s="14"/>
      <c r="E31" s="14"/>
      <c r="F31" s="14"/>
      <c r="G31" s="14"/>
      <c r="H31" s="14"/>
      <c r="I31" s="14"/>
      <c r="J31" s="14"/>
      <c r="K31" s="91"/>
    </row>
    <row r="32" spans="1:11" x14ac:dyDescent="0.25">
      <c r="A32" s="6"/>
      <c r="B32" s="7"/>
      <c r="C32" s="6"/>
      <c r="D32" s="6"/>
      <c r="E32" s="6"/>
      <c r="F32" s="17" t="s">
        <v>15</v>
      </c>
      <c r="G32" s="6"/>
      <c r="H32" s="6"/>
      <c r="I32" s="17" t="s">
        <v>16</v>
      </c>
      <c r="J32" s="17" t="s">
        <v>17</v>
      </c>
      <c r="K32" s="91"/>
    </row>
    <row r="33" spans="1:11" x14ac:dyDescent="0.25">
      <c r="A33" s="6"/>
      <c r="B33" s="7"/>
      <c r="C33" s="6"/>
      <c r="D33" s="18" t="s">
        <v>18</v>
      </c>
      <c r="E33" s="8" t="s">
        <v>19</v>
      </c>
      <c r="F33" s="19">
        <f>J30</f>
        <v>0</v>
      </c>
      <c r="G33" s="6"/>
      <c r="H33" s="6"/>
      <c r="I33" s="20">
        <v>0.21</v>
      </c>
      <c r="J33" s="19">
        <f>F33*0.21</f>
        <v>0</v>
      </c>
      <c r="K33" s="91"/>
    </row>
    <row r="34" spans="1:11" x14ac:dyDescent="0.25">
      <c r="A34" s="6"/>
      <c r="B34" s="7"/>
      <c r="C34" s="6"/>
      <c r="D34" s="6"/>
      <c r="E34" s="8" t="s">
        <v>20</v>
      </c>
      <c r="F34" s="19">
        <f>ROUND((SUM(BE122:BE191)),  2)</f>
        <v>0</v>
      </c>
      <c r="G34" s="6"/>
      <c r="H34" s="6"/>
      <c r="I34" s="20">
        <v>0.12</v>
      </c>
      <c r="J34" s="19">
        <f>ROUND(((SUM(BE122:BE191))*I34),  2)</f>
        <v>0</v>
      </c>
      <c r="K34" s="91"/>
    </row>
    <row r="35" spans="1:11" x14ac:dyDescent="0.25">
      <c r="A35" s="6"/>
      <c r="B35" s="7"/>
      <c r="C35" s="6"/>
      <c r="D35" s="6"/>
      <c r="E35" s="6"/>
      <c r="F35" s="6"/>
      <c r="G35" s="6"/>
      <c r="H35" s="6"/>
      <c r="I35" s="6"/>
      <c r="J35" s="6"/>
      <c r="K35" s="91"/>
    </row>
    <row r="36" spans="1:11" ht="15.75" x14ac:dyDescent="0.25">
      <c r="A36" s="6"/>
      <c r="B36" s="7"/>
      <c r="C36" s="21"/>
      <c r="D36" s="22" t="s">
        <v>21</v>
      </c>
      <c r="E36" s="23"/>
      <c r="F36" s="23"/>
      <c r="G36" s="24" t="s">
        <v>22</v>
      </c>
      <c r="H36" s="25" t="s">
        <v>23</v>
      </c>
      <c r="I36" s="23"/>
      <c r="J36" s="26">
        <f>SUM(J30:J34)</f>
        <v>0</v>
      </c>
      <c r="K36" s="91"/>
    </row>
    <row r="37" spans="1:11" x14ac:dyDescent="0.25">
      <c r="A37" s="6"/>
      <c r="B37" s="7"/>
      <c r="C37" s="6"/>
      <c r="D37" s="6"/>
      <c r="E37" s="6"/>
      <c r="F37" s="6"/>
      <c r="G37" s="6"/>
      <c r="H37" s="6"/>
      <c r="I37" s="6"/>
      <c r="J37" s="6"/>
      <c r="K37" s="91"/>
    </row>
    <row r="38" spans="1:11" x14ac:dyDescent="0.25">
      <c r="B38" s="4"/>
      <c r="K38" s="91"/>
    </row>
    <row r="39" spans="1:11" x14ac:dyDescent="0.25">
      <c r="B39" s="4"/>
      <c r="K39" s="91"/>
    </row>
    <row r="40" spans="1:11" x14ac:dyDescent="0.25">
      <c r="B40" s="4"/>
      <c r="K40" s="91"/>
    </row>
    <row r="41" spans="1:11" x14ac:dyDescent="0.25">
      <c r="B41" s="4"/>
      <c r="K41" s="91"/>
    </row>
    <row r="42" spans="1:11" x14ac:dyDescent="0.25">
      <c r="B42" s="4"/>
      <c r="K42" s="91"/>
    </row>
    <row r="43" spans="1:11" x14ac:dyDescent="0.25">
      <c r="B43" s="4"/>
      <c r="K43" s="91"/>
    </row>
    <row r="44" spans="1:11" x14ac:dyDescent="0.25">
      <c r="B44" s="4"/>
      <c r="K44" s="91"/>
    </row>
    <row r="45" spans="1:11" x14ac:dyDescent="0.25">
      <c r="B45" s="4"/>
      <c r="K45" s="91"/>
    </row>
    <row r="46" spans="1:11" x14ac:dyDescent="0.25">
      <c r="B46" s="4"/>
      <c r="K46" s="91"/>
    </row>
    <row r="47" spans="1:11" x14ac:dyDescent="0.25">
      <c r="A47" s="27"/>
      <c r="B47" s="28"/>
      <c r="C47" s="27"/>
      <c r="D47" s="29" t="s">
        <v>24</v>
      </c>
      <c r="E47" s="30"/>
      <c r="F47" s="30"/>
      <c r="G47" s="29" t="s">
        <v>25</v>
      </c>
      <c r="H47" s="30"/>
      <c r="I47" s="30"/>
      <c r="J47" s="30"/>
      <c r="K47" s="91"/>
    </row>
    <row r="48" spans="1:11" x14ac:dyDescent="0.25">
      <c r="B48" s="4"/>
      <c r="K48" s="91"/>
    </row>
    <row r="49" spans="1:11" x14ac:dyDescent="0.25">
      <c r="B49" s="4"/>
      <c r="K49" s="91"/>
    </row>
    <row r="50" spans="1:11" x14ac:dyDescent="0.25">
      <c r="B50" s="4"/>
      <c r="K50" s="91"/>
    </row>
    <row r="51" spans="1:11" x14ac:dyDescent="0.25">
      <c r="B51" s="4"/>
      <c r="K51" s="91"/>
    </row>
    <row r="52" spans="1:11" x14ac:dyDescent="0.25">
      <c r="B52" s="4"/>
      <c r="K52" s="91"/>
    </row>
    <row r="53" spans="1:11" x14ac:dyDescent="0.25">
      <c r="B53" s="4"/>
      <c r="K53" s="91"/>
    </row>
    <row r="54" spans="1:11" x14ac:dyDescent="0.25">
      <c r="B54" s="4"/>
      <c r="K54" s="91"/>
    </row>
    <row r="55" spans="1:11" x14ac:dyDescent="0.25">
      <c r="B55" s="4"/>
      <c r="K55" s="91"/>
    </row>
    <row r="56" spans="1:11" x14ac:dyDescent="0.25">
      <c r="B56" s="4"/>
      <c r="K56" s="91"/>
    </row>
    <row r="57" spans="1:11" x14ac:dyDescent="0.25">
      <c r="B57" s="4"/>
      <c r="K57" s="91"/>
    </row>
    <row r="58" spans="1:11" x14ac:dyDescent="0.25">
      <c r="A58" s="6"/>
      <c r="B58" s="7"/>
      <c r="C58" s="6"/>
      <c r="D58" s="31" t="s">
        <v>26</v>
      </c>
      <c r="E58" s="32"/>
      <c r="F58" s="33" t="s">
        <v>27</v>
      </c>
      <c r="G58" s="31" t="s">
        <v>26</v>
      </c>
      <c r="H58" s="32"/>
      <c r="I58" s="32"/>
      <c r="J58" s="34" t="s">
        <v>27</v>
      </c>
      <c r="K58" s="91"/>
    </row>
    <row r="59" spans="1:11" x14ac:dyDescent="0.25">
      <c r="B59" s="4"/>
      <c r="K59" s="91"/>
    </row>
    <row r="60" spans="1:11" x14ac:dyDescent="0.25">
      <c r="B60" s="4"/>
      <c r="K60" s="91"/>
    </row>
    <row r="61" spans="1:11" x14ac:dyDescent="0.25">
      <c r="B61" s="4"/>
      <c r="K61" s="91"/>
    </row>
    <row r="62" spans="1:11" x14ac:dyDescent="0.25">
      <c r="A62" s="6"/>
      <c r="B62" s="7"/>
      <c r="C62" s="6"/>
      <c r="D62" s="29" t="s">
        <v>28</v>
      </c>
      <c r="E62" s="35"/>
      <c r="F62" s="35"/>
      <c r="G62" s="29" t="s">
        <v>29</v>
      </c>
      <c r="H62" s="35"/>
      <c r="I62" s="35"/>
      <c r="J62" s="35"/>
      <c r="K62" s="91"/>
    </row>
    <row r="63" spans="1:11" x14ac:dyDescent="0.25">
      <c r="B63" s="4"/>
      <c r="K63" s="91"/>
    </row>
    <row r="64" spans="1:11" x14ac:dyDescent="0.25">
      <c r="B64" s="4"/>
      <c r="K64" s="91"/>
    </row>
    <row r="65" spans="1:11" x14ac:dyDescent="0.25">
      <c r="B65" s="4"/>
      <c r="K65" s="91"/>
    </row>
    <row r="66" spans="1:11" x14ac:dyDescent="0.25">
      <c r="B66" s="4"/>
      <c r="K66" s="91"/>
    </row>
    <row r="67" spans="1:11" x14ac:dyDescent="0.25">
      <c r="B67" s="4"/>
      <c r="K67" s="91"/>
    </row>
    <row r="68" spans="1:11" x14ac:dyDescent="0.25">
      <c r="B68" s="4"/>
      <c r="K68" s="91"/>
    </row>
    <row r="69" spans="1:11" x14ac:dyDescent="0.25">
      <c r="B69" s="4"/>
      <c r="K69" s="91"/>
    </row>
    <row r="70" spans="1:11" x14ac:dyDescent="0.25">
      <c r="B70" s="4"/>
      <c r="K70" s="91"/>
    </row>
    <row r="71" spans="1:11" x14ac:dyDescent="0.25">
      <c r="B71" s="4"/>
      <c r="K71" s="91"/>
    </row>
    <row r="72" spans="1:11" x14ac:dyDescent="0.25">
      <c r="B72" s="4"/>
      <c r="K72" s="91"/>
    </row>
    <row r="73" spans="1:11" x14ac:dyDescent="0.25">
      <c r="A73" s="6"/>
      <c r="B73" s="7"/>
      <c r="C73" s="6"/>
      <c r="D73" s="31" t="s">
        <v>26</v>
      </c>
      <c r="E73" s="32"/>
      <c r="F73" s="33" t="s">
        <v>27</v>
      </c>
      <c r="G73" s="31" t="s">
        <v>26</v>
      </c>
      <c r="H73" s="32"/>
      <c r="I73" s="32"/>
      <c r="J73" s="34" t="s">
        <v>27</v>
      </c>
      <c r="K73" s="91"/>
    </row>
    <row r="74" spans="1:11" x14ac:dyDescent="0.25">
      <c r="A74" s="6"/>
      <c r="B74" s="36"/>
      <c r="C74" s="37"/>
      <c r="D74" s="37"/>
      <c r="E74" s="37"/>
      <c r="F74" s="37"/>
      <c r="G74" s="37"/>
      <c r="H74" s="37"/>
      <c r="I74" s="37"/>
      <c r="J74" s="37"/>
      <c r="K74" s="91"/>
    </row>
    <row r="75" spans="1:11" x14ac:dyDescent="0.25">
      <c r="K75" s="91"/>
    </row>
    <row r="76" spans="1:11" x14ac:dyDescent="0.25">
      <c r="K76" s="91"/>
    </row>
    <row r="77" spans="1:11" x14ac:dyDescent="0.25">
      <c r="K77" s="91"/>
    </row>
    <row r="78" spans="1:11" x14ac:dyDescent="0.25">
      <c r="K78" s="91"/>
    </row>
    <row r="79" spans="1:11" x14ac:dyDescent="0.25">
      <c r="K79" s="91"/>
    </row>
    <row r="80" spans="1:11" x14ac:dyDescent="0.25">
      <c r="K80" s="91"/>
    </row>
    <row r="81" spans="1:11" x14ac:dyDescent="0.25">
      <c r="K81" s="91"/>
    </row>
    <row r="82" spans="1:11" x14ac:dyDescent="0.25">
      <c r="K82" s="91"/>
    </row>
    <row r="83" spans="1:11" x14ac:dyDescent="0.25">
      <c r="A83" s="6"/>
      <c r="B83" s="38"/>
      <c r="C83" s="39"/>
      <c r="D83" s="39"/>
      <c r="E83" s="39"/>
      <c r="F83" s="39"/>
      <c r="G83" s="39"/>
      <c r="H83" s="39"/>
      <c r="I83" s="39"/>
      <c r="J83" s="39"/>
      <c r="K83" s="91"/>
    </row>
    <row r="84" spans="1:11" ht="18" x14ac:dyDescent="0.25">
      <c r="A84" s="6"/>
      <c r="B84" s="40"/>
      <c r="C84" s="41" t="s">
        <v>30</v>
      </c>
      <c r="D84" s="42"/>
      <c r="E84" s="42"/>
      <c r="F84" s="42"/>
      <c r="G84" s="42"/>
      <c r="H84" s="42"/>
      <c r="I84" s="42"/>
      <c r="J84" s="42"/>
      <c r="K84" s="91"/>
    </row>
    <row r="85" spans="1:11" x14ac:dyDescent="0.25">
      <c r="A85" s="6"/>
      <c r="B85" s="40"/>
      <c r="C85" s="42"/>
      <c r="D85" s="42"/>
      <c r="E85" s="42"/>
      <c r="F85" s="42"/>
      <c r="G85" s="42"/>
      <c r="H85" s="42"/>
      <c r="I85" s="42"/>
      <c r="J85" s="42"/>
      <c r="K85" s="91"/>
    </row>
    <row r="86" spans="1:11" x14ac:dyDescent="0.25">
      <c r="A86" s="6"/>
      <c r="B86" s="40"/>
      <c r="C86" s="43" t="s">
        <v>0</v>
      </c>
      <c r="D86" s="42"/>
      <c r="E86" s="42"/>
      <c r="F86" s="42"/>
      <c r="G86" s="42"/>
      <c r="H86" s="42"/>
      <c r="I86" s="42"/>
      <c r="J86" s="42"/>
      <c r="K86" s="91"/>
    </row>
    <row r="87" spans="1:11" x14ac:dyDescent="0.25">
      <c r="A87" s="6"/>
      <c r="B87" s="40"/>
      <c r="C87" s="42"/>
      <c r="D87" s="42"/>
      <c r="E87" s="145" t="str">
        <f>E7</f>
        <v>Rekonstrukce elektroinstalace, datové sítě, zřízení klimatizace – Znojmo, Kotkova 3725/24</v>
      </c>
      <c r="F87" s="146"/>
      <c r="G87" s="146"/>
      <c r="H87" s="146"/>
      <c r="I87" s="42"/>
      <c r="J87" s="42"/>
      <c r="K87" s="91"/>
    </row>
    <row r="88" spans="1:11" x14ac:dyDescent="0.25">
      <c r="A88" s="6"/>
      <c r="B88" s="40"/>
      <c r="C88" s="43" t="s">
        <v>48</v>
      </c>
      <c r="D88" s="42"/>
      <c r="E88" s="42"/>
      <c r="F88" s="42"/>
      <c r="G88" s="42"/>
      <c r="H88" s="42"/>
      <c r="I88" s="42"/>
      <c r="J88" s="42"/>
      <c r="K88" s="91"/>
    </row>
    <row r="89" spans="1:11" x14ac:dyDescent="0.25">
      <c r="A89" s="6"/>
      <c r="B89" s="40"/>
      <c r="C89" s="42"/>
      <c r="D89" s="42"/>
      <c r="E89" s="147" t="str">
        <f>E9</f>
        <v>SO3 - KLIMATIZACE</v>
      </c>
      <c r="F89" s="148"/>
      <c r="G89" s="148"/>
      <c r="H89" s="148"/>
      <c r="I89" s="42"/>
      <c r="J89" s="42"/>
      <c r="K89" s="91"/>
    </row>
    <row r="90" spans="1:11" x14ac:dyDescent="0.25">
      <c r="A90" s="6"/>
      <c r="B90" s="40"/>
      <c r="C90" s="42"/>
      <c r="D90" s="42"/>
      <c r="E90" s="42"/>
      <c r="F90" s="42"/>
      <c r="G90" s="42"/>
      <c r="H90" s="42"/>
      <c r="I90" s="42"/>
      <c r="J90" s="42"/>
      <c r="K90" s="91"/>
    </row>
    <row r="91" spans="1:11" x14ac:dyDescent="0.25">
      <c r="A91" s="6"/>
      <c r="B91" s="40"/>
      <c r="C91" s="43" t="s">
        <v>4</v>
      </c>
      <c r="D91" s="42"/>
      <c r="E91" s="42"/>
      <c r="F91" s="45" t="str">
        <f>F12</f>
        <v xml:space="preserve"> </v>
      </c>
      <c r="G91" s="42"/>
      <c r="H91" s="42"/>
      <c r="I91" s="43" t="s">
        <v>6</v>
      </c>
      <c r="J91" s="46" t="str">
        <f>IF(J12="","",J12)</f>
        <v>18. 6. 2024</v>
      </c>
      <c r="K91" s="91"/>
    </row>
    <row r="92" spans="1:11" x14ac:dyDescent="0.25">
      <c r="A92" s="6"/>
      <c r="B92" s="40"/>
      <c r="C92" s="42"/>
      <c r="D92" s="42"/>
      <c r="E92" s="42"/>
      <c r="F92" s="42"/>
      <c r="G92" s="42"/>
      <c r="H92" s="42"/>
      <c r="I92" s="42"/>
      <c r="J92" s="42"/>
      <c r="K92" s="91"/>
    </row>
    <row r="93" spans="1:11" x14ac:dyDescent="0.25">
      <c r="A93" s="6"/>
      <c r="B93" s="40"/>
      <c r="C93" s="43" t="s">
        <v>7</v>
      </c>
      <c r="D93" s="42"/>
      <c r="E93" s="42"/>
      <c r="F93" s="45" t="str">
        <f>E15</f>
        <v xml:space="preserve"> </v>
      </c>
      <c r="G93" s="42"/>
      <c r="H93" s="42"/>
      <c r="I93" s="43" t="s">
        <v>11</v>
      </c>
      <c r="J93" s="47" t="str">
        <f>E21</f>
        <v xml:space="preserve"> </v>
      </c>
      <c r="K93" s="91"/>
    </row>
    <row r="94" spans="1:11" x14ac:dyDescent="0.25">
      <c r="A94" s="6"/>
      <c r="B94" s="40"/>
      <c r="C94" s="43" t="s">
        <v>10</v>
      </c>
      <c r="D94" s="42"/>
      <c r="E94" s="42"/>
      <c r="F94" s="45" t="str">
        <f>IF(E18="","",E18)</f>
        <v xml:space="preserve"> </v>
      </c>
      <c r="G94" s="42"/>
      <c r="H94" s="42"/>
      <c r="I94" s="43" t="s">
        <v>12</v>
      </c>
      <c r="J94" s="47" t="str">
        <f>E24</f>
        <v xml:space="preserve"> </v>
      </c>
      <c r="K94" s="91"/>
    </row>
    <row r="95" spans="1:11" x14ac:dyDescent="0.25">
      <c r="A95" s="6"/>
      <c r="B95" s="40"/>
      <c r="C95" s="42"/>
      <c r="D95" s="42"/>
      <c r="E95" s="42"/>
      <c r="F95" s="42"/>
      <c r="G95" s="42"/>
      <c r="H95" s="42"/>
      <c r="I95" s="42"/>
      <c r="J95" s="42"/>
      <c r="K95" s="91"/>
    </row>
    <row r="96" spans="1:11" x14ac:dyDescent="0.25">
      <c r="A96" s="6"/>
      <c r="B96" s="40"/>
      <c r="C96" s="48" t="s">
        <v>31</v>
      </c>
      <c r="D96" s="49"/>
      <c r="E96" s="49"/>
      <c r="F96" s="49"/>
      <c r="G96" s="49"/>
      <c r="H96" s="49"/>
      <c r="I96" s="49"/>
      <c r="J96" s="50" t="s">
        <v>32</v>
      </c>
      <c r="K96" s="91"/>
    </row>
    <row r="97" spans="1:11" x14ac:dyDescent="0.25">
      <c r="A97" s="6"/>
      <c r="B97" s="40"/>
      <c r="C97" s="42"/>
      <c r="D97" s="42"/>
      <c r="E97" s="42"/>
      <c r="F97" s="42"/>
      <c r="G97" s="42"/>
      <c r="H97" s="42"/>
      <c r="I97" s="42"/>
      <c r="J97" s="42"/>
      <c r="K97" s="91"/>
    </row>
    <row r="98" spans="1:11" ht="15.75" x14ac:dyDescent="0.25">
      <c r="A98" s="6"/>
      <c r="B98" s="40"/>
      <c r="C98" s="51" t="s">
        <v>33</v>
      </c>
      <c r="D98" s="42"/>
      <c r="E98" s="42"/>
      <c r="F98" s="42"/>
      <c r="G98" s="42"/>
      <c r="H98" s="42"/>
      <c r="I98" s="42"/>
      <c r="J98" s="52">
        <f>J122</f>
        <v>0</v>
      </c>
      <c r="K98" s="91"/>
    </row>
    <row r="99" spans="1:11" x14ac:dyDescent="0.25">
      <c r="A99" s="53"/>
      <c r="B99" s="54"/>
      <c r="C99" s="55"/>
      <c r="D99" s="56" t="s">
        <v>710</v>
      </c>
      <c r="E99" s="57"/>
      <c r="F99" s="57"/>
      <c r="G99" s="57"/>
      <c r="H99" s="57"/>
      <c r="I99" s="57"/>
      <c r="J99" s="58">
        <f>J123</f>
        <v>0</v>
      </c>
      <c r="K99" s="91"/>
    </row>
    <row r="100" spans="1:11" x14ac:dyDescent="0.25">
      <c r="A100" s="53"/>
      <c r="B100" s="54"/>
      <c r="C100" s="55"/>
      <c r="D100" s="56" t="s">
        <v>360</v>
      </c>
      <c r="E100" s="57"/>
      <c r="F100" s="57"/>
      <c r="G100" s="57"/>
      <c r="H100" s="57"/>
      <c r="I100" s="57"/>
      <c r="J100" s="58">
        <f>J136</f>
        <v>0</v>
      </c>
      <c r="K100" s="91"/>
    </row>
    <row r="101" spans="1:11" x14ac:dyDescent="0.25">
      <c r="A101" s="53"/>
      <c r="B101" s="54"/>
      <c r="C101" s="55"/>
      <c r="D101" s="56" t="s">
        <v>361</v>
      </c>
      <c r="E101" s="57"/>
      <c r="F101" s="57"/>
      <c r="G101" s="57"/>
      <c r="H101" s="57"/>
      <c r="I101" s="57"/>
      <c r="J101" s="58">
        <f>J159</f>
        <v>0</v>
      </c>
      <c r="K101" s="91"/>
    </row>
    <row r="102" spans="1:11" x14ac:dyDescent="0.25">
      <c r="A102" s="53"/>
      <c r="B102" s="54"/>
      <c r="C102" s="55"/>
      <c r="D102" s="56" t="s">
        <v>362</v>
      </c>
      <c r="E102" s="57"/>
      <c r="F102" s="57"/>
      <c r="G102" s="57"/>
      <c r="H102" s="57"/>
      <c r="I102" s="57"/>
      <c r="J102" s="58">
        <f>J178</f>
        <v>0</v>
      </c>
      <c r="K102" s="91"/>
    </row>
    <row r="103" spans="1:11" x14ac:dyDescent="0.25">
      <c r="A103" s="6"/>
      <c r="B103" s="40"/>
      <c r="C103" s="42"/>
      <c r="D103" s="42"/>
      <c r="E103" s="42"/>
      <c r="F103" s="42"/>
      <c r="G103" s="42"/>
      <c r="H103" s="42"/>
      <c r="I103" s="42"/>
      <c r="J103" s="42"/>
      <c r="K103" s="91"/>
    </row>
    <row r="104" spans="1:11" x14ac:dyDescent="0.25">
      <c r="A104" s="6"/>
      <c r="B104" s="65"/>
      <c r="C104" s="66"/>
      <c r="D104" s="66"/>
      <c r="E104" s="66"/>
      <c r="F104" s="66"/>
      <c r="G104" s="66"/>
      <c r="H104" s="66"/>
      <c r="I104" s="66"/>
      <c r="J104" s="66"/>
      <c r="K104" s="91"/>
    </row>
    <row r="105" spans="1:11" x14ac:dyDescent="0.25">
      <c r="K105" s="91"/>
    </row>
    <row r="106" spans="1:11" x14ac:dyDescent="0.25">
      <c r="K106" s="91"/>
    </row>
    <row r="107" spans="1:11" x14ac:dyDescent="0.25">
      <c r="K107" s="91"/>
    </row>
    <row r="108" spans="1:11" x14ac:dyDescent="0.25">
      <c r="A108" s="6"/>
      <c r="B108" s="67"/>
      <c r="C108" s="68"/>
      <c r="D108" s="68"/>
      <c r="E108" s="68"/>
      <c r="F108" s="68"/>
      <c r="G108" s="68"/>
      <c r="H108" s="68"/>
      <c r="I108" s="68"/>
      <c r="J108" s="68"/>
      <c r="K108" s="91"/>
    </row>
    <row r="109" spans="1:11" ht="18" x14ac:dyDescent="0.25">
      <c r="A109" s="6"/>
      <c r="B109" s="40"/>
      <c r="C109" s="41" t="s">
        <v>34</v>
      </c>
      <c r="D109" s="42"/>
      <c r="E109" s="42"/>
      <c r="F109" s="42"/>
      <c r="G109" s="42"/>
      <c r="H109" s="42"/>
      <c r="I109" s="42"/>
      <c r="J109" s="42"/>
      <c r="K109" s="91"/>
    </row>
    <row r="110" spans="1:11" x14ac:dyDescent="0.25">
      <c r="A110" s="6"/>
      <c r="B110" s="40"/>
      <c r="C110" s="42"/>
      <c r="D110" s="42"/>
      <c r="E110" s="42"/>
      <c r="F110" s="42"/>
      <c r="G110" s="42"/>
      <c r="H110" s="42"/>
      <c r="I110" s="42"/>
      <c r="J110" s="42"/>
      <c r="K110" s="91"/>
    </row>
    <row r="111" spans="1:11" x14ac:dyDescent="0.25">
      <c r="A111" s="6"/>
      <c r="B111" s="40"/>
      <c r="C111" s="43" t="s">
        <v>0</v>
      </c>
      <c r="D111" s="42"/>
      <c r="E111" s="42"/>
      <c r="F111" s="42"/>
      <c r="G111" s="42"/>
      <c r="H111" s="42"/>
      <c r="I111" s="42"/>
      <c r="J111" s="42"/>
      <c r="K111" s="91"/>
    </row>
    <row r="112" spans="1:11" x14ac:dyDescent="0.25">
      <c r="A112" s="6"/>
      <c r="B112" s="40"/>
      <c r="C112" s="42"/>
      <c r="D112" s="42"/>
      <c r="E112" s="145" t="str">
        <f>E7</f>
        <v>Rekonstrukce elektroinstalace, datové sítě, zřízení klimatizace – Znojmo, Kotkova 3725/24</v>
      </c>
      <c r="F112" s="146"/>
      <c r="G112" s="146"/>
      <c r="H112" s="146"/>
      <c r="I112" s="42"/>
      <c r="J112" s="42"/>
      <c r="K112" s="91"/>
    </row>
    <row r="113" spans="1:11" x14ac:dyDescent="0.25">
      <c r="A113" s="6"/>
      <c r="B113" s="40"/>
      <c r="C113" s="43" t="s">
        <v>48</v>
      </c>
      <c r="D113" s="42"/>
      <c r="E113" s="42"/>
      <c r="F113" s="42"/>
      <c r="G113" s="42"/>
      <c r="H113" s="42"/>
      <c r="I113" s="42"/>
      <c r="J113" s="42"/>
      <c r="K113" s="91"/>
    </row>
    <row r="114" spans="1:11" x14ac:dyDescent="0.25">
      <c r="A114" s="6"/>
      <c r="B114" s="40"/>
      <c r="C114" s="42"/>
      <c r="D114" s="42"/>
      <c r="E114" s="147" t="str">
        <f>E9</f>
        <v>SO3 - KLIMATIZACE</v>
      </c>
      <c r="F114" s="148"/>
      <c r="G114" s="148"/>
      <c r="H114" s="148"/>
      <c r="I114" s="42"/>
      <c r="J114" s="42"/>
      <c r="K114" s="91"/>
    </row>
    <row r="115" spans="1:11" x14ac:dyDescent="0.25">
      <c r="A115" s="6"/>
      <c r="B115" s="40"/>
      <c r="C115" s="42"/>
      <c r="D115" s="42"/>
      <c r="E115" s="42"/>
      <c r="F115" s="42"/>
      <c r="G115" s="42"/>
      <c r="H115" s="42"/>
      <c r="I115" s="42"/>
      <c r="J115" s="42"/>
      <c r="K115" s="91"/>
    </row>
    <row r="116" spans="1:11" x14ac:dyDescent="0.25">
      <c r="A116" s="6"/>
      <c r="B116" s="40"/>
      <c r="C116" s="43" t="s">
        <v>4</v>
      </c>
      <c r="D116" s="42"/>
      <c r="E116" s="42"/>
      <c r="F116" s="45" t="str">
        <f>F12</f>
        <v xml:space="preserve"> </v>
      </c>
      <c r="G116" s="42"/>
      <c r="H116" s="42"/>
      <c r="I116" s="43" t="s">
        <v>6</v>
      </c>
      <c r="J116" s="46" t="str">
        <f>IF(J12="","",J12)</f>
        <v>18. 6. 2024</v>
      </c>
      <c r="K116" s="91"/>
    </row>
    <row r="117" spans="1:11" x14ac:dyDescent="0.25">
      <c r="A117" s="6"/>
      <c r="B117" s="40"/>
      <c r="C117" s="42"/>
      <c r="D117" s="42"/>
      <c r="E117" s="42"/>
      <c r="F117" s="42"/>
      <c r="G117" s="42"/>
      <c r="H117" s="42"/>
      <c r="I117" s="42"/>
      <c r="J117" s="42"/>
      <c r="K117" s="91"/>
    </row>
    <row r="118" spans="1:11" x14ac:dyDescent="0.25">
      <c r="A118" s="6"/>
      <c r="B118" s="40"/>
      <c r="C118" s="43" t="s">
        <v>7</v>
      </c>
      <c r="D118" s="42"/>
      <c r="E118" s="42"/>
      <c r="F118" s="45" t="str">
        <f>E15</f>
        <v xml:space="preserve"> </v>
      </c>
      <c r="G118" s="42"/>
      <c r="H118" s="42"/>
      <c r="I118" s="43" t="s">
        <v>11</v>
      </c>
      <c r="J118" s="47" t="str">
        <f>E21</f>
        <v xml:space="preserve"> </v>
      </c>
      <c r="K118" s="91"/>
    </row>
    <row r="119" spans="1:11" x14ac:dyDescent="0.25">
      <c r="A119" s="6"/>
      <c r="B119" s="40"/>
      <c r="C119" s="43" t="s">
        <v>10</v>
      </c>
      <c r="D119" s="42"/>
      <c r="E119" s="42"/>
      <c r="F119" s="45" t="str">
        <f>IF(E18="","",E18)</f>
        <v xml:space="preserve"> </v>
      </c>
      <c r="G119" s="42"/>
      <c r="H119" s="42"/>
      <c r="I119" s="43" t="s">
        <v>12</v>
      </c>
      <c r="J119" s="47" t="str">
        <f>E24</f>
        <v xml:space="preserve"> </v>
      </c>
      <c r="K119" s="91"/>
    </row>
    <row r="120" spans="1:11" x14ac:dyDescent="0.25">
      <c r="A120" s="6"/>
      <c r="B120" s="40"/>
      <c r="C120" s="42"/>
      <c r="D120" s="42"/>
      <c r="E120" s="42"/>
      <c r="F120" s="42"/>
      <c r="G120" s="42"/>
      <c r="H120" s="42"/>
      <c r="I120" s="42"/>
      <c r="J120" s="42"/>
      <c r="K120" s="91"/>
    </row>
    <row r="121" spans="1:11" ht="24" x14ac:dyDescent="0.25">
      <c r="A121" s="69"/>
      <c r="B121" s="70"/>
      <c r="C121" s="71" t="s">
        <v>35</v>
      </c>
      <c r="D121" s="72" t="s">
        <v>36</v>
      </c>
      <c r="E121" s="72" t="s">
        <v>37</v>
      </c>
      <c r="F121" s="72" t="s">
        <v>38</v>
      </c>
      <c r="G121" s="72" t="s">
        <v>39</v>
      </c>
      <c r="H121" s="72" t="s">
        <v>40</v>
      </c>
      <c r="I121" s="72" t="s">
        <v>41</v>
      </c>
      <c r="J121" s="72" t="s">
        <v>32</v>
      </c>
      <c r="K121" s="91"/>
    </row>
    <row r="122" spans="1:11" ht="15.75" x14ac:dyDescent="0.25">
      <c r="A122" s="6"/>
      <c r="B122" s="40"/>
      <c r="C122" s="74" t="s">
        <v>42</v>
      </c>
      <c r="D122" s="42"/>
      <c r="E122" s="42"/>
      <c r="F122" s="42"/>
      <c r="G122" s="42"/>
      <c r="H122" s="42"/>
      <c r="I122" s="42"/>
      <c r="J122" s="75">
        <f>J123+J136+J159+J178</f>
        <v>0</v>
      </c>
      <c r="K122" s="91"/>
    </row>
    <row r="123" spans="1:11" ht="15.75" x14ac:dyDescent="0.25">
      <c r="A123" s="76"/>
      <c r="B123" s="77"/>
      <c r="C123" s="78"/>
      <c r="D123" s="79" t="s">
        <v>43</v>
      </c>
      <c r="E123" s="80" t="s">
        <v>363</v>
      </c>
      <c r="F123" s="80" t="s">
        <v>364</v>
      </c>
      <c r="G123" s="78"/>
      <c r="H123" s="78"/>
      <c r="I123" s="78"/>
      <c r="J123" s="81">
        <f>SUM(J124:J135)</f>
        <v>0</v>
      </c>
      <c r="K123" s="91"/>
    </row>
    <row r="124" spans="1:11" ht="24" x14ac:dyDescent="0.25">
      <c r="A124" s="6"/>
      <c r="B124" s="40"/>
      <c r="C124" s="92" t="s">
        <v>45</v>
      </c>
      <c r="D124" s="92" t="s">
        <v>65</v>
      </c>
      <c r="E124" s="93" t="s">
        <v>182</v>
      </c>
      <c r="F124" s="94" t="s">
        <v>365</v>
      </c>
      <c r="G124" s="95" t="s">
        <v>254</v>
      </c>
      <c r="H124" s="96">
        <v>1</v>
      </c>
      <c r="I124" s="97"/>
      <c r="J124" s="97">
        <f t="shared" ref="J124:J135" si="0">ROUND(I124*H124,2)</f>
        <v>0</v>
      </c>
      <c r="K124" s="91"/>
    </row>
    <row r="125" spans="1:11" ht="48" x14ac:dyDescent="0.25">
      <c r="A125" s="6"/>
      <c r="B125" s="40"/>
      <c r="C125" s="92" t="s">
        <v>47</v>
      </c>
      <c r="D125" s="92" t="s">
        <v>65</v>
      </c>
      <c r="E125" s="93" t="s">
        <v>366</v>
      </c>
      <c r="F125" s="94" t="s">
        <v>367</v>
      </c>
      <c r="G125" s="95" t="s">
        <v>254</v>
      </c>
      <c r="H125" s="96">
        <v>1</v>
      </c>
      <c r="I125" s="97"/>
      <c r="J125" s="97">
        <f t="shared" si="0"/>
        <v>0</v>
      </c>
      <c r="K125" s="90"/>
    </row>
    <row r="126" spans="1:11" x14ac:dyDescent="0.25">
      <c r="A126" s="6"/>
      <c r="B126" s="40"/>
      <c r="C126" s="92" t="s">
        <v>68</v>
      </c>
      <c r="D126" s="92" t="s">
        <v>65</v>
      </c>
      <c r="E126" s="93" t="s">
        <v>368</v>
      </c>
      <c r="F126" s="94" t="s">
        <v>369</v>
      </c>
      <c r="G126" s="95" t="s">
        <v>370</v>
      </c>
      <c r="H126" s="96">
        <v>10</v>
      </c>
      <c r="I126" s="97"/>
      <c r="J126" s="97">
        <f t="shared" si="0"/>
        <v>0</v>
      </c>
    </row>
    <row r="127" spans="1:11" ht="24" x14ac:dyDescent="0.25">
      <c r="A127" s="6"/>
      <c r="B127" s="40"/>
      <c r="C127" s="92" t="s">
        <v>71</v>
      </c>
      <c r="D127" s="92" t="s">
        <v>65</v>
      </c>
      <c r="E127" s="93" t="s">
        <v>371</v>
      </c>
      <c r="F127" s="94" t="s">
        <v>372</v>
      </c>
      <c r="G127" s="95" t="s">
        <v>373</v>
      </c>
      <c r="H127" s="96">
        <v>4</v>
      </c>
      <c r="I127" s="97"/>
      <c r="J127" s="97">
        <f t="shared" si="0"/>
        <v>0</v>
      </c>
    </row>
    <row r="128" spans="1:11" ht="36" x14ac:dyDescent="0.25">
      <c r="A128" s="6"/>
      <c r="B128" s="40"/>
      <c r="C128" s="92" t="s">
        <v>74</v>
      </c>
      <c r="D128" s="92" t="s">
        <v>65</v>
      </c>
      <c r="E128" s="93" t="s">
        <v>374</v>
      </c>
      <c r="F128" s="94" t="s">
        <v>375</v>
      </c>
      <c r="G128" s="95" t="s">
        <v>376</v>
      </c>
      <c r="H128" s="96">
        <v>1</v>
      </c>
      <c r="I128" s="97"/>
      <c r="J128" s="97">
        <f t="shared" si="0"/>
        <v>0</v>
      </c>
    </row>
    <row r="129" spans="1:10" ht="48" x14ac:dyDescent="0.25">
      <c r="A129" s="6"/>
      <c r="B129" s="40"/>
      <c r="C129" s="92" t="s">
        <v>77</v>
      </c>
      <c r="D129" s="92" t="s">
        <v>65</v>
      </c>
      <c r="E129" s="93" t="s">
        <v>377</v>
      </c>
      <c r="F129" s="94" t="s">
        <v>378</v>
      </c>
      <c r="G129" s="95" t="s">
        <v>370</v>
      </c>
      <c r="H129" s="96">
        <v>3</v>
      </c>
      <c r="I129" s="97"/>
      <c r="J129" s="97">
        <f t="shared" si="0"/>
        <v>0</v>
      </c>
    </row>
    <row r="130" spans="1:10" ht="24" x14ac:dyDescent="0.25">
      <c r="A130" s="6"/>
      <c r="B130" s="40"/>
      <c r="C130" s="92" t="s">
        <v>85</v>
      </c>
      <c r="D130" s="92" t="s">
        <v>65</v>
      </c>
      <c r="E130" s="93" t="s">
        <v>379</v>
      </c>
      <c r="F130" s="94" t="s">
        <v>380</v>
      </c>
      <c r="G130" s="95" t="s">
        <v>370</v>
      </c>
      <c r="H130" s="96">
        <v>6</v>
      </c>
      <c r="I130" s="97"/>
      <c r="J130" s="97">
        <f t="shared" si="0"/>
        <v>0</v>
      </c>
    </row>
    <row r="131" spans="1:10" ht="24" x14ac:dyDescent="0.25">
      <c r="A131" s="6"/>
      <c r="B131" s="40"/>
      <c r="C131" s="92" t="s">
        <v>88</v>
      </c>
      <c r="D131" s="92" t="s">
        <v>65</v>
      </c>
      <c r="E131" s="93" t="s">
        <v>381</v>
      </c>
      <c r="F131" s="94" t="s">
        <v>382</v>
      </c>
      <c r="G131" s="95" t="s">
        <v>383</v>
      </c>
      <c r="H131" s="96">
        <v>1</v>
      </c>
      <c r="I131" s="97"/>
      <c r="J131" s="97">
        <f t="shared" si="0"/>
        <v>0</v>
      </c>
    </row>
    <row r="132" spans="1:10" ht="24" x14ac:dyDescent="0.25">
      <c r="A132" s="6"/>
      <c r="B132" s="40"/>
      <c r="C132" s="92" t="s">
        <v>91</v>
      </c>
      <c r="D132" s="92" t="s">
        <v>65</v>
      </c>
      <c r="E132" s="93" t="s">
        <v>384</v>
      </c>
      <c r="F132" s="94" t="s">
        <v>385</v>
      </c>
      <c r="G132" s="95" t="s">
        <v>376</v>
      </c>
      <c r="H132" s="96">
        <v>1</v>
      </c>
      <c r="I132" s="97"/>
      <c r="J132" s="97">
        <f t="shared" si="0"/>
        <v>0</v>
      </c>
    </row>
    <row r="133" spans="1:10" ht="24" x14ac:dyDescent="0.25">
      <c r="A133" s="6"/>
      <c r="B133" s="40"/>
      <c r="C133" s="92" t="s">
        <v>94</v>
      </c>
      <c r="D133" s="92" t="s">
        <v>65</v>
      </c>
      <c r="E133" s="93" t="s">
        <v>386</v>
      </c>
      <c r="F133" s="94" t="s">
        <v>387</v>
      </c>
      <c r="G133" s="95" t="s">
        <v>370</v>
      </c>
      <c r="H133" s="96">
        <v>9</v>
      </c>
      <c r="I133" s="97"/>
      <c r="J133" s="97">
        <f t="shared" si="0"/>
        <v>0</v>
      </c>
    </row>
    <row r="134" spans="1:10" ht="36" x14ac:dyDescent="0.25">
      <c r="A134" s="6"/>
      <c r="B134" s="40"/>
      <c r="C134" s="92" t="s">
        <v>97</v>
      </c>
      <c r="D134" s="92" t="s">
        <v>65</v>
      </c>
      <c r="E134" s="93" t="s">
        <v>388</v>
      </c>
      <c r="F134" s="94" t="s">
        <v>389</v>
      </c>
      <c r="G134" s="95" t="s">
        <v>370</v>
      </c>
      <c r="H134" s="96">
        <v>1</v>
      </c>
      <c r="I134" s="97"/>
      <c r="J134" s="97">
        <f t="shared" si="0"/>
        <v>0</v>
      </c>
    </row>
    <row r="135" spans="1:10" ht="36" x14ac:dyDescent="0.25">
      <c r="A135" s="6"/>
      <c r="B135" s="40"/>
      <c r="C135" s="92" t="s">
        <v>100</v>
      </c>
      <c r="D135" s="92" t="s">
        <v>65</v>
      </c>
      <c r="E135" s="93" t="s">
        <v>390</v>
      </c>
      <c r="F135" s="94" t="s">
        <v>391</v>
      </c>
      <c r="G135" s="95" t="s">
        <v>392</v>
      </c>
      <c r="H135" s="96">
        <v>25</v>
      </c>
      <c r="I135" s="97"/>
      <c r="J135" s="97">
        <f t="shared" si="0"/>
        <v>0</v>
      </c>
    </row>
    <row r="136" spans="1:10" ht="15.75" x14ac:dyDescent="0.25">
      <c r="A136" s="76"/>
      <c r="B136" s="77"/>
      <c r="C136" s="78"/>
      <c r="D136" s="79" t="s">
        <v>43</v>
      </c>
      <c r="E136" s="80" t="s">
        <v>393</v>
      </c>
      <c r="F136" s="80" t="s">
        <v>394</v>
      </c>
      <c r="G136" s="78"/>
      <c r="H136" s="78"/>
      <c r="I136" s="78"/>
      <c r="J136" s="81">
        <f>SUM(J137:J158)</f>
        <v>0</v>
      </c>
    </row>
    <row r="137" spans="1:10" ht="60" x14ac:dyDescent="0.25">
      <c r="A137" s="6"/>
      <c r="B137" s="40"/>
      <c r="C137" s="84" t="s">
        <v>103</v>
      </c>
      <c r="D137" s="84" t="s">
        <v>46</v>
      </c>
      <c r="E137" s="85" t="s">
        <v>395</v>
      </c>
      <c r="F137" s="86" t="s">
        <v>396</v>
      </c>
      <c r="G137" s="87" t="s">
        <v>2</v>
      </c>
      <c r="H137" s="88">
        <v>0</v>
      </c>
      <c r="I137" s="89"/>
      <c r="J137" s="89">
        <f t="shared" ref="J137:J158" si="1">ROUND(I137*H137,2)</f>
        <v>0</v>
      </c>
    </row>
    <row r="138" spans="1:10" ht="72" x14ac:dyDescent="0.25">
      <c r="A138" s="6"/>
      <c r="B138" s="40"/>
      <c r="C138" s="92" t="s">
        <v>106</v>
      </c>
      <c r="D138" s="92" t="s">
        <v>65</v>
      </c>
      <c r="E138" s="93" t="s">
        <v>397</v>
      </c>
      <c r="F138" s="94" t="s">
        <v>398</v>
      </c>
      <c r="G138" s="95" t="s">
        <v>383</v>
      </c>
      <c r="H138" s="96">
        <v>1</v>
      </c>
      <c r="I138" s="97"/>
      <c r="J138" s="97">
        <f t="shared" si="1"/>
        <v>0</v>
      </c>
    </row>
    <row r="139" spans="1:10" ht="48" x14ac:dyDescent="0.25">
      <c r="A139" s="6"/>
      <c r="B139" s="40"/>
      <c r="C139" s="92" t="s">
        <v>109</v>
      </c>
      <c r="D139" s="92" t="s">
        <v>65</v>
      </c>
      <c r="E139" s="93" t="s">
        <v>399</v>
      </c>
      <c r="F139" s="94" t="s">
        <v>400</v>
      </c>
      <c r="G139" s="95" t="s">
        <v>254</v>
      </c>
      <c r="H139" s="96">
        <v>1</v>
      </c>
      <c r="I139" s="97"/>
      <c r="J139" s="97">
        <f t="shared" si="1"/>
        <v>0</v>
      </c>
    </row>
    <row r="140" spans="1:10" x14ac:dyDescent="0.25">
      <c r="A140" s="6"/>
      <c r="B140" s="40"/>
      <c r="C140" s="92" t="s">
        <v>112</v>
      </c>
      <c r="D140" s="92" t="s">
        <v>65</v>
      </c>
      <c r="E140" s="93" t="s">
        <v>401</v>
      </c>
      <c r="F140" s="94" t="s">
        <v>369</v>
      </c>
      <c r="G140" s="95" t="s">
        <v>370</v>
      </c>
      <c r="H140" s="96">
        <v>68</v>
      </c>
      <c r="I140" s="97"/>
      <c r="J140" s="97">
        <f t="shared" si="1"/>
        <v>0</v>
      </c>
    </row>
    <row r="141" spans="1:10" x14ac:dyDescent="0.25">
      <c r="A141" s="6"/>
      <c r="B141" s="40"/>
      <c r="C141" s="92" t="s">
        <v>115</v>
      </c>
      <c r="D141" s="92" t="s">
        <v>65</v>
      </c>
      <c r="E141" s="93" t="s">
        <v>402</v>
      </c>
      <c r="F141" s="94" t="s">
        <v>403</v>
      </c>
      <c r="G141" s="95" t="s">
        <v>383</v>
      </c>
      <c r="H141" s="96">
        <v>10</v>
      </c>
      <c r="I141" s="97"/>
      <c r="J141" s="97">
        <f t="shared" si="1"/>
        <v>0</v>
      </c>
    </row>
    <row r="142" spans="1:10" x14ac:dyDescent="0.25">
      <c r="A142" s="6"/>
      <c r="B142" s="40"/>
      <c r="C142" s="92" t="s">
        <v>118</v>
      </c>
      <c r="D142" s="92" t="s">
        <v>65</v>
      </c>
      <c r="E142" s="93" t="s">
        <v>404</v>
      </c>
      <c r="F142" s="94" t="s">
        <v>405</v>
      </c>
      <c r="G142" s="95" t="s">
        <v>383</v>
      </c>
      <c r="H142" s="96">
        <v>1</v>
      </c>
      <c r="I142" s="97"/>
      <c r="J142" s="97">
        <f t="shared" si="1"/>
        <v>0</v>
      </c>
    </row>
    <row r="143" spans="1:10" x14ac:dyDescent="0.25">
      <c r="A143" s="6"/>
      <c r="B143" s="40"/>
      <c r="C143" s="92" t="s">
        <v>121</v>
      </c>
      <c r="D143" s="92" t="s">
        <v>65</v>
      </c>
      <c r="E143" s="93" t="s">
        <v>406</v>
      </c>
      <c r="F143" s="94" t="s">
        <v>407</v>
      </c>
      <c r="G143" s="95" t="s">
        <v>408</v>
      </c>
      <c r="H143" s="96">
        <v>7</v>
      </c>
      <c r="I143" s="97"/>
      <c r="J143" s="97">
        <f t="shared" si="1"/>
        <v>0</v>
      </c>
    </row>
    <row r="144" spans="1:10" ht="48" x14ac:dyDescent="0.25">
      <c r="A144" s="6"/>
      <c r="B144" s="40"/>
      <c r="C144" s="92" t="s">
        <v>124</v>
      </c>
      <c r="D144" s="92" t="s">
        <v>65</v>
      </c>
      <c r="E144" s="93" t="s">
        <v>409</v>
      </c>
      <c r="F144" s="94" t="s">
        <v>410</v>
      </c>
      <c r="G144" s="95" t="s">
        <v>383</v>
      </c>
      <c r="H144" s="96">
        <v>7</v>
      </c>
      <c r="I144" s="97"/>
      <c r="J144" s="97">
        <f t="shared" si="1"/>
        <v>0</v>
      </c>
    </row>
    <row r="145" spans="1:10" ht="72" x14ac:dyDescent="0.25">
      <c r="A145" s="6"/>
      <c r="B145" s="40"/>
      <c r="C145" s="92" t="s">
        <v>127</v>
      </c>
      <c r="D145" s="92" t="s">
        <v>65</v>
      </c>
      <c r="E145" s="93" t="s">
        <v>411</v>
      </c>
      <c r="F145" s="94" t="s">
        <v>412</v>
      </c>
      <c r="G145" s="95" t="s">
        <v>383</v>
      </c>
      <c r="H145" s="96">
        <v>1</v>
      </c>
      <c r="I145" s="97"/>
      <c r="J145" s="97">
        <f t="shared" si="1"/>
        <v>0</v>
      </c>
    </row>
    <row r="146" spans="1:10" ht="48" x14ac:dyDescent="0.25">
      <c r="A146" s="6"/>
      <c r="B146" s="40"/>
      <c r="C146" s="92" t="s">
        <v>130</v>
      </c>
      <c r="D146" s="92" t="s">
        <v>65</v>
      </c>
      <c r="E146" s="93" t="s">
        <v>413</v>
      </c>
      <c r="F146" s="94" t="s">
        <v>414</v>
      </c>
      <c r="G146" s="95" t="s">
        <v>383</v>
      </c>
      <c r="H146" s="96">
        <v>3</v>
      </c>
      <c r="I146" s="97"/>
      <c r="J146" s="97">
        <f t="shared" si="1"/>
        <v>0</v>
      </c>
    </row>
    <row r="147" spans="1:10" ht="48" x14ac:dyDescent="0.25">
      <c r="A147" s="6"/>
      <c r="B147" s="40"/>
      <c r="C147" s="92" t="s">
        <v>133</v>
      </c>
      <c r="D147" s="92" t="s">
        <v>65</v>
      </c>
      <c r="E147" s="93" t="s">
        <v>415</v>
      </c>
      <c r="F147" s="94" t="s">
        <v>416</v>
      </c>
      <c r="G147" s="95" t="s">
        <v>383</v>
      </c>
      <c r="H147" s="96">
        <v>1</v>
      </c>
      <c r="I147" s="97"/>
      <c r="J147" s="97">
        <f t="shared" si="1"/>
        <v>0</v>
      </c>
    </row>
    <row r="148" spans="1:10" ht="36" x14ac:dyDescent="0.25">
      <c r="A148" s="6"/>
      <c r="B148" s="40"/>
      <c r="C148" s="92" t="s">
        <v>136</v>
      </c>
      <c r="D148" s="92" t="s">
        <v>65</v>
      </c>
      <c r="E148" s="93" t="s">
        <v>417</v>
      </c>
      <c r="F148" s="94" t="s">
        <v>418</v>
      </c>
      <c r="G148" s="95" t="s">
        <v>376</v>
      </c>
      <c r="H148" s="96">
        <v>1</v>
      </c>
      <c r="I148" s="97"/>
      <c r="J148" s="97">
        <f t="shared" si="1"/>
        <v>0</v>
      </c>
    </row>
    <row r="149" spans="1:10" ht="48" x14ac:dyDescent="0.25">
      <c r="A149" s="6"/>
      <c r="B149" s="40"/>
      <c r="C149" s="92" t="s">
        <v>139</v>
      </c>
      <c r="D149" s="92" t="s">
        <v>65</v>
      </c>
      <c r="E149" s="93" t="s">
        <v>419</v>
      </c>
      <c r="F149" s="94" t="s">
        <v>378</v>
      </c>
      <c r="G149" s="95" t="s">
        <v>370</v>
      </c>
      <c r="H149" s="96">
        <v>4</v>
      </c>
      <c r="I149" s="97"/>
      <c r="J149" s="97">
        <f t="shared" si="1"/>
        <v>0</v>
      </c>
    </row>
    <row r="150" spans="1:10" ht="24" x14ac:dyDescent="0.25">
      <c r="A150" s="6"/>
      <c r="B150" s="40"/>
      <c r="C150" s="92" t="s">
        <v>142</v>
      </c>
      <c r="D150" s="92" t="s">
        <v>65</v>
      </c>
      <c r="E150" s="93" t="s">
        <v>420</v>
      </c>
      <c r="F150" s="94" t="s">
        <v>382</v>
      </c>
      <c r="G150" s="95" t="s">
        <v>383</v>
      </c>
      <c r="H150" s="96">
        <v>4</v>
      </c>
      <c r="I150" s="97"/>
      <c r="J150" s="97">
        <f t="shared" si="1"/>
        <v>0</v>
      </c>
    </row>
    <row r="151" spans="1:10" ht="36" x14ac:dyDescent="0.25">
      <c r="A151" s="6"/>
      <c r="B151" s="40"/>
      <c r="C151" s="92" t="s">
        <v>145</v>
      </c>
      <c r="D151" s="92" t="s">
        <v>65</v>
      </c>
      <c r="E151" s="93" t="s">
        <v>421</v>
      </c>
      <c r="F151" s="94" t="s">
        <v>422</v>
      </c>
      <c r="G151" s="95" t="s">
        <v>370</v>
      </c>
      <c r="H151" s="96">
        <v>21</v>
      </c>
      <c r="I151" s="97"/>
      <c r="J151" s="97">
        <f t="shared" si="1"/>
        <v>0</v>
      </c>
    </row>
    <row r="152" spans="1:10" ht="36" x14ac:dyDescent="0.25">
      <c r="A152" s="6"/>
      <c r="B152" s="40"/>
      <c r="C152" s="92" t="s">
        <v>148</v>
      </c>
      <c r="D152" s="92" t="s">
        <v>65</v>
      </c>
      <c r="E152" s="93" t="s">
        <v>423</v>
      </c>
      <c r="F152" s="94" t="s">
        <v>424</v>
      </c>
      <c r="G152" s="95" t="s">
        <v>376</v>
      </c>
      <c r="H152" s="96">
        <v>6</v>
      </c>
      <c r="I152" s="97"/>
      <c r="J152" s="97">
        <f t="shared" si="1"/>
        <v>0</v>
      </c>
    </row>
    <row r="153" spans="1:10" ht="24" x14ac:dyDescent="0.25">
      <c r="A153" s="6"/>
      <c r="B153" s="40"/>
      <c r="C153" s="92" t="s">
        <v>151</v>
      </c>
      <c r="D153" s="92" t="s">
        <v>65</v>
      </c>
      <c r="E153" s="93" t="s">
        <v>425</v>
      </c>
      <c r="F153" s="94" t="s">
        <v>426</v>
      </c>
      <c r="G153" s="95" t="s">
        <v>370</v>
      </c>
      <c r="H153" s="96">
        <v>48</v>
      </c>
      <c r="I153" s="97"/>
      <c r="J153" s="97">
        <f t="shared" si="1"/>
        <v>0</v>
      </c>
    </row>
    <row r="154" spans="1:10" ht="36" x14ac:dyDescent="0.25">
      <c r="A154" s="6"/>
      <c r="B154" s="40"/>
      <c r="C154" s="92" t="s">
        <v>154</v>
      </c>
      <c r="D154" s="92" t="s">
        <v>65</v>
      </c>
      <c r="E154" s="93" t="s">
        <v>427</v>
      </c>
      <c r="F154" s="94" t="s">
        <v>428</v>
      </c>
      <c r="G154" s="95" t="s">
        <v>370</v>
      </c>
      <c r="H154" s="96">
        <v>52</v>
      </c>
      <c r="I154" s="97"/>
      <c r="J154" s="97">
        <f t="shared" si="1"/>
        <v>0</v>
      </c>
    </row>
    <row r="155" spans="1:10" ht="36" x14ac:dyDescent="0.25">
      <c r="A155" s="6"/>
      <c r="B155" s="40"/>
      <c r="C155" s="92" t="s">
        <v>157</v>
      </c>
      <c r="D155" s="92" t="s">
        <v>65</v>
      </c>
      <c r="E155" s="93" t="s">
        <v>429</v>
      </c>
      <c r="F155" s="94" t="s">
        <v>430</v>
      </c>
      <c r="G155" s="95" t="s">
        <v>370</v>
      </c>
      <c r="H155" s="96">
        <v>11</v>
      </c>
      <c r="I155" s="97"/>
      <c r="J155" s="97">
        <f t="shared" si="1"/>
        <v>0</v>
      </c>
    </row>
    <row r="156" spans="1:10" ht="48" x14ac:dyDescent="0.25">
      <c r="A156" s="6"/>
      <c r="B156" s="40"/>
      <c r="C156" s="92" t="s">
        <v>160</v>
      </c>
      <c r="D156" s="92" t="s">
        <v>65</v>
      </c>
      <c r="E156" s="93" t="s">
        <v>431</v>
      </c>
      <c r="F156" s="94" t="s">
        <v>432</v>
      </c>
      <c r="G156" s="95" t="s">
        <v>370</v>
      </c>
      <c r="H156" s="96">
        <v>2</v>
      </c>
      <c r="I156" s="97"/>
      <c r="J156" s="97">
        <f t="shared" si="1"/>
        <v>0</v>
      </c>
    </row>
    <row r="157" spans="1:10" x14ac:dyDescent="0.25">
      <c r="A157" s="6"/>
      <c r="B157" s="40"/>
      <c r="C157" s="92" t="s">
        <v>163</v>
      </c>
      <c r="D157" s="92" t="s">
        <v>65</v>
      </c>
      <c r="E157" s="93" t="s">
        <v>433</v>
      </c>
      <c r="F157" s="94" t="s">
        <v>434</v>
      </c>
      <c r="G157" s="95" t="s">
        <v>370</v>
      </c>
      <c r="H157" s="96">
        <v>116</v>
      </c>
      <c r="I157" s="97"/>
      <c r="J157" s="97">
        <f t="shared" si="1"/>
        <v>0</v>
      </c>
    </row>
    <row r="158" spans="1:10" ht="36" x14ac:dyDescent="0.25">
      <c r="A158" s="6"/>
      <c r="B158" s="40"/>
      <c r="C158" s="92" t="s">
        <v>166</v>
      </c>
      <c r="D158" s="92" t="s">
        <v>65</v>
      </c>
      <c r="E158" s="93" t="s">
        <v>435</v>
      </c>
      <c r="F158" s="94" t="s">
        <v>391</v>
      </c>
      <c r="G158" s="95" t="s">
        <v>392</v>
      </c>
      <c r="H158" s="96">
        <v>220</v>
      </c>
      <c r="I158" s="97"/>
      <c r="J158" s="97">
        <f t="shared" si="1"/>
        <v>0</v>
      </c>
    </row>
    <row r="159" spans="1:10" ht="15.75" x14ac:dyDescent="0.25">
      <c r="A159" s="76"/>
      <c r="B159" s="77"/>
      <c r="C159" s="78"/>
      <c r="D159" s="79" t="s">
        <v>43</v>
      </c>
      <c r="E159" s="80" t="s">
        <v>436</v>
      </c>
      <c r="F159" s="80" t="s">
        <v>437</v>
      </c>
      <c r="G159" s="78"/>
      <c r="H159" s="78"/>
      <c r="I159" s="78"/>
      <c r="J159" s="81">
        <f>SUM(J160:J177)</f>
        <v>0</v>
      </c>
    </row>
    <row r="160" spans="1:10" ht="72" x14ac:dyDescent="0.25">
      <c r="A160" s="6"/>
      <c r="B160" s="40"/>
      <c r="C160" s="92" t="s">
        <v>169</v>
      </c>
      <c r="D160" s="92" t="s">
        <v>65</v>
      </c>
      <c r="E160" s="93" t="s">
        <v>438</v>
      </c>
      <c r="F160" s="94" t="s">
        <v>439</v>
      </c>
      <c r="G160" s="95" t="s">
        <v>383</v>
      </c>
      <c r="H160" s="96">
        <v>1</v>
      </c>
      <c r="I160" s="97"/>
      <c r="J160" s="97">
        <f t="shared" ref="J160:J177" si="2">ROUND(I160*H160,2)</f>
        <v>0</v>
      </c>
    </row>
    <row r="161" spans="1:10" ht="48" x14ac:dyDescent="0.25">
      <c r="A161" s="6"/>
      <c r="B161" s="40"/>
      <c r="C161" s="92" t="s">
        <v>172</v>
      </c>
      <c r="D161" s="92" t="s">
        <v>65</v>
      </c>
      <c r="E161" s="93" t="s">
        <v>440</v>
      </c>
      <c r="F161" s="94" t="s">
        <v>400</v>
      </c>
      <c r="G161" s="95" t="s">
        <v>254</v>
      </c>
      <c r="H161" s="96">
        <v>1</v>
      </c>
      <c r="I161" s="97"/>
      <c r="J161" s="97">
        <f t="shared" si="2"/>
        <v>0</v>
      </c>
    </row>
    <row r="162" spans="1:10" x14ac:dyDescent="0.25">
      <c r="A162" s="6"/>
      <c r="B162" s="40"/>
      <c r="C162" s="92" t="s">
        <v>178</v>
      </c>
      <c r="D162" s="92" t="s">
        <v>65</v>
      </c>
      <c r="E162" s="93" t="s">
        <v>441</v>
      </c>
      <c r="F162" s="94" t="s">
        <v>369</v>
      </c>
      <c r="G162" s="95" t="s">
        <v>370</v>
      </c>
      <c r="H162" s="96">
        <v>65</v>
      </c>
      <c r="I162" s="97"/>
      <c r="J162" s="97">
        <f t="shared" si="2"/>
        <v>0</v>
      </c>
    </row>
    <row r="163" spans="1:10" x14ac:dyDescent="0.25">
      <c r="A163" s="6"/>
      <c r="B163" s="40"/>
      <c r="C163" s="92" t="s">
        <v>181</v>
      </c>
      <c r="D163" s="92" t="s">
        <v>65</v>
      </c>
      <c r="E163" s="93" t="s">
        <v>442</v>
      </c>
      <c r="F163" s="94" t="s">
        <v>403</v>
      </c>
      <c r="G163" s="95" t="s">
        <v>383</v>
      </c>
      <c r="H163" s="96">
        <v>9</v>
      </c>
      <c r="I163" s="97"/>
      <c r="J163" s="97">
        <f t="shared" si="2"/>
        <v>0</v>
      </c>
    </row>
    <row r="164" spans="1:10" x14ac:dyDescent="0.25">
      <c r="A164" s="6"/>
      <c r="B164" s="40"/>
      <c r="C164" s="92" t="s">
        <v>184</v>
      </c>
      <c r="D164" s="92" t="s">
        <v>65</v>
      </c>
      <c r="E164" s="93" t="s">
        <v>443</v>
      </c>
      <c r="F164" s="94" t="s">
        <v>405</v>
      </c>
      <c r="G164" s="95" t="s">
        <v>383</v>
      </c>
      <c r="H164" s="96">
        <v>1</v>
      </c>
      <c r="I164" s="97"/>
      <c r="J164" s="97">
        <f t="shared" si="2"/>
        <v>0</v>
      </c>
    </row>
    <row r="165" spans="1:10" x14ac:dyDescent="0.25">
      <c r="A165" s="6"/>
      <c r="B165" s="40"/>
      <c r="C165" s="92" t="s">
        <v>187</v>
      </c>
      <c r="D165" s="92" t="s">
        <v>65</v>
      </c>
      <c r="E165" s="93" t="s">
        <v>444</v>
      </c>
      <c r="F165" s="94" t="s">
        <v>407</v>
      </c>
      <c r="G165" s="95" t="s">
        <v>408</v>
      </c>
      <c r="H165" s="96">
        <v>7</v>
      </c>
      <c r="I165" s="97"/>
      <c r="J165" s="97">
        <f t="shared" si="2"/>
        <v>0</v>
      </c>
    </row>
    <row r="166" spans="1:10" ht="48" x14ac:dyDescent="0.25">
      <c r="A166" s="6"/>
      <c r="B166" s="40"/>
      <c r="C166" s="92" t="s">
        <v>190</v>
      </c>
      <c r="D166" s="92" t="s">
        <v>65</v>
      </c>
      <c r="E166" s="93" t="s">
        <v>445</v>
      </c>
      <c r="F166" s="94" t="s">
        <v>410</v>
      </c>
      <c r="G166" s="95" t="s">
        <v>383</v>
      </c>
      <c r="H166" s="96">
        <v>5</v>
      </c>
      <c r="I166" s="97"/>
      <c r="J166" s="97">
        <f t="shared" si="2"/>
        <v>0</v>
      </c>
    </row>
    <row r="167" spans="1:10" ht="72" x14ac:dyDescent="0.25">
      <c r="A167" s="6"/>
      <c r="B167" s="40"/>
      <c r="C167" s="92" t="s">
        <v>193</v>
      </c>
      <c r="D167" s="92" t="s">
        <v>65</v>
      </c>
      <c r="E167" s="93" t="s">
        <v>446</v>
      </c>
      <c r="F167" s="94" t="s">
        <v>412</v>
      </c>
      <c r="G167" s="95" t="s">
        <v>383</v>
      </c>
      <c r="H167" s="96">
        <v>3</v>
      </c>
      <c r="I167" s="97"/>
      <c r="J167" s="97">
        <f t="shared" si="2"/>
        <v>0</v>
      </c>
    </row>
    <row r="168" spans="1:10" ht="48" x14ac:dyDescent="0.25">
      <c r="A168" s="6"/>
      <c r="B168" s="40"/>
      <c r="C168" s="92" t="s">
        <v>196</v>
      </c>
      <c r="D168" s="92" t="s">
        <v>65</v>
      </c>
      <c r="E168" s="93" t="s">
        <v>447</v>
      </c>
      <c r="F168" s="94" t="s">
        <v>414</v>
      </c>
      <c r="G168" s="95" t="s">
        <v>383</v>
      </c>
      <c r="H168" s="96">
        <v>3</v>
      </c>
      <c r="I168" s="97"/>
      <c r="J168" s="97">
        <f t="shared" si="2"/>
        <v>0</v>
      </c>
    </row>
    <row r="169" spans="1:10" ht="48" x14ac:dyDescent="0.25">
      <c r="A169" s="6"/>
      <c r="B169" s="40"/>
      <c r="C169" s="92" t="s">
        <v>199</v>
      </c>
      <c r="D169" s="92" t="s">
        <v>65</v>
      </c>
      <c r="E169" s="93" t="s">
        <v>448</v>
      </c>
      <c r="F169" s="94" t="s">
        <v>416</v>
      </c>
      <c r="G169" s="95" t="s">
        <v>383</v>
      </c>
      <c r="H169" s="96">
        <v>1</v>
      </c>
      <c r="I169" s="97"/>
      <c r="J169" s="97">
        <f t="shared" si="2"/>
        <v>0</v>
      </c>
    </row>
    <row r="170" spans="1:10" ht="24" x14ac:dyDescent="0.25">
      <c r="A170" s="6"/>
      <c r="B170" s="40"/>
      <c r="C170" s="92" t="s">
        <v>202</v>
      </c>
      <c r="D170" s="92" t="s">
        <v>65</v>
      </c>
      <c r="E170" s="93" t="s">
        <v>449</v>
      </c>
      <c r="F170" s="94" t="s">
        <v>382</v>
      </c>
      <c r="G170" s="95" t="s">
        <v>383</v>
      </c>
      <c r="H170" s="96">
        <v>3</v>
      </c>
      <c r="I170" s="97"/>
      <c r="J170" s="97">
        <f t="shared" si="2"/>
        <v>0</v>
      </c>
    </row>
    <row r="171" spans="1:10" ht="36" x14ac:dyDescent="0.25">
      <c r="A171" s="6"/>
      <c r="B171" s="40"/>
      <c r="C171" s="92" t="s">
        <v>206</v>
      </c>
      <c r="D171" s="92" t="s">
        <v>65</v>
      </c>
      <c r="E171" s="93" t="s">
        <v>450</v>
      </c>
      <c r="F171" s="94" t="s">
        <v>451</v>
      </c>
      <c r="G171" s="95" t="s">
        <v>376</v>
      </c>
      <c r="H171" s="96">
        <v>1</v>
      </c>
      <c r="I171" s="97"/>
      <c r="J171" s="97">
        <f t="shared" si="2"/>
        <v>0</v>
      </c>
    </row>
    <row r="172" spans="1:10" ht="36" x14ac:dyDescent="0.25">
      <c r="A172" s="6"/>
      <c r="B172" s="40"/>
      <c r="C172" s="92" t="s">
        <v>209</v>
      </c>
      <c r="D172" s="92" t="s">
        <v>65</v>
      </c>
      <c r="E172" s="93" t="s">
        <v>452</v>
      </c>
      <c r="F172" s="94" t="s">
        <v>422</v>
      </c>
      <c r="G172" s="95" t="s">
        <v>370</v>
      </c>
      <c r="H172" s="96">
        <v>5</v>
      </c>
      <c r="I172" s="97"/>
      <c r="J172" s="97">
        <f t="shared" si="2"/>
        <v>0</v>
      </c>
    </row>
    <row r="173" spans="1:10" ht="24" x14ac:dyDescent="0.25">
      <c r="A173" s="6"/>
      <c r="B173" s="40"/>
      <c r="C173" s="92" t="s">
        <v>212</v>
      </c>
      <c r="D173" s="92" t="s">
        <v>65</v>
      </c>
      <c r="E173" s="93" t="s">
        <v>453</v>
      </c>
      <c r="F173" s="94" t="s">
        <v>454</v>
      </c>
      <c r="G173" s="95" t="s">
        <v>376</v>
      </c>
      <c r="H173" s="96">
        <v>2</v>
      </c>
      <c r="I173" s="97"/>
      <c r="J173" s="97">
        <f t="shared" si="2"/>
        <v>0</v>
      </c>
    </row>
    <row r="174" spans="1:10" ht="24" x14ac:dyDescent="0.25">
      <c r="A174" s="6"/>
      <c r="B174" s="40"/>
      <c r="C174" s="92" t="s">
        <v>215</v>
      </c>
      <c r="D174" s="92" t="s">
        <v>65</v>
      </c>
      <c r="E174" s="93" t="s">
        <v>455</v>
      </c>
      <c r="F174" s="94" t="s">
        <v>426</v>
      </c>
      <c r="G174" s="95" t="s">
        <v>370</v>
      </c>
      <c r="H174" s="96">
        <v>30</v>
      </c>
      <c r="I174" s="97"/>
      <c r="J174" s="97">
        <f t="shared" si="2"/>
        <v>0</v>
      </c>
    </row>
    <row r="175" spans="1:10" ht="36" x14ac:dyDescent="0.25">
      <c r="A175" s="6"/>
      <c r="B175" s="40"/>
      <c r="C175" s="92" t="s">
        <v>218</v>
      </c>
      <c r="D175" s="92" t="s">
        <v>65</v>
      </c>
      <c r="E175" s="93" t="s">
        <v>456</v>
      </c>
      <c r="F175" s="94" t="s">
        <v>428</v>
      </c>
      <c r="G175" s="95" t="s">
        <v>370</v>
      </c>
      <c r="H175" s="96">
        <v>10</v>
      </c>
      <c r="I175" s="97"/>
      <c r="J175" s="97">
        <f t="shared" si="2"/>
        <v>0</v>
      </c>
    </row>
    <row r="176" spans="1:10" x14ac:dyDescent="0.25">
      <c r="A176" s="6"/>
      <c r="B176" s="40"/>
      <c r="C176" s="92" t="s">
        <v>224</v>
      </c>
      <c r="D176" s="92" t="s">
        <v>65</v>
      </c>
      <c r="E176" s="93" t="s">
        <v>457</v>
      </c>
      <c r="F176" s="94" t="s">
        <v>434</v>
      </c>
      <c r="G176" s="95" t="s">
        <v>370</v>
      </c>
      <c r="H176" s="96">
        <v>43</v>
      </c>
      <c r="I176" s="97"/>
      <c r="J176" s="97">
        <f t="shared" si="2"/>
        <v>0</v>
      </c>
    </row>
    <row r="177" spans="1:10" ht="36" x14ac:dyDescent="0.25">
      <c r="A177" s="6"/>
      <c r="B177" s="40"/>
      <c r="C177" s="92" t="s">
        <v>227</v>
      </c>
      <c r="D177" s="92" t="s">
        <v>65</v>
      </c>
      <c r="E177" s="93" t="s">
        <v>458</v>
      </c>
      <c r="F177" s="94" t="s">
        <v>391</v>
      </c>
      <c r="G177" s="95" t="s">
        <v>392</v>
      </c>
      <c r="H177" s="96">
        <v>180</v>
      </c>
      <c r="I177" s="97"/>
      <c r="J177" s="97">
        <f t="shared" si="2"/>
        <v>0</v>
      </c>
    </row>
    <row r="178" spans="1:10" ht="15.75" x14ac:dyDescent="0.25">
      <c r="A178" s="76"/>
      <c r="B178" s="77"/>
      <c r="C178" s="78"/>
      <c r="D178" s="79" t="s">
        <v>43</v>
      </c>
      <c r="E178" s="80" t="s">
        <v>459</v>
      </c>
      <c r="F178" s="80" t="s">
        <v>460</v>
      </c>
      <c r="G178" s="78"/>
      <c r="H178" s="78"/>
      <c r="I178" s="78"/>
      <c r="J178" s="81">
        <f>SUM(J179:J191)</f>
        <v>0</v>
      </c>
    </row>
    <row r="179" spans="1:10" ht="24" x14ac:dyDescent="0.25">
      <c r="A179" s="6"/>
      <c r="B179" s="40"/>
      <c r="C179" s="92" t="s">
        <v>230</v>
      </c>
      <c r="D179" s="92" t="s">
        <v>65</v>
      </c>
      <c r="E179" s="93" t="s">
        <v>461</v>
      </c>
      <c r="F179" s="94" t="s">
        <v>372</v>
      </c>
      <c r="G179" s="95" t="s">
        <v>373</v>
      </c>
      <c r="H179" s="96">
        <v>6</v>
      </c>
      <c r="I179" s="97"/>
      <c r="J179" s="97">
        <f t="shared" ref="J179:J191" si="3">ROUND(I179*H179,2)</f>
        <v>0</v>
      </c>
    </row>
    <row r="180" spans="1:10" ht="72" x14ac:dyDescent="0.25">
      <c r="A180" s="6"/>
      <c r="B180" s="40"/>
      <c r="C180" s="92" t="s">
        <v>233</v>
      </c>
      <c r="D180" s="92" t="s">
        <v>65</v>
      </c>
      <c r="E180" s="93" t="s">
        <v>462</v>
      </c>
      <c r="F180" s="94" t="s">
        <v>439</v>
      </c>
      <c r="G180" s="95" t="s">
        <v>383</v>
      </c>
      <c r="H180" s="96">
        <v>1</v>
      </c>
      <c r="I180" s="97"/>
      <c r="J180" s="97">
        <f t="shared" si="3"/>
        <v>0</v>
      </c>
    </row>
    <row r="181" spans="1:10" ht="48" x14ac:dyDescent="0.25">
      <c r="A181" s="6"/>
      <c r="B181" s="40"/>
      <c r="C181" s="92" t="s">
        <v>236</v>
      </c>
      <c r="D181" s="92" t="s">
        <v>65</v>
      </c>
      <c r="E181" s="93" t="s">
        <v>463</v>
      </c>
      <c r="F181" s="94" t="s">
        <v>400</v>
      </c>
      <c r="G181" s="95" t="s">
        <v>254</v>
      </c>
      <c r="H181" s="96">
        <v>1</v>
      </c>
      <c r="I181" s="97"/>
      <c r="J181" s="97">
        <f t="shared" si="3"/>
        <v>0</v>
      </c>
    </row>
    <row r="182" spans="1:10" x14ac:dyDescent="0.25">
      <c r="A182" s="6"/>
      <c r="B182" s="40"/>
      <c r="C182" s="92" t="s">
        <v>239</v>
      </c>
      <c r="D182" s="92" t="s">
        <v>65</v>
      </c>
      <c r="E182" s="93" t="s">
        <v>464</v>
      </c>
      <c r="F182" s="94" t="s">
        <v>369</v>
      </c>
      <c r="G182" s="95" t="s">
        <v>370</v>
      </c>
      <c r="H182" s="96">
        <v>49</v>
      </c>
      <c r="I182" s="97"/>
      <c r="J182" s="97">
        <f t="shared" si="3"/>
        <v>0</v>
      </c>
    </row>
    <row r="183" spans="1:10" x14ac:dyDescent="0.25">
      <c r="A183" s="6"/>
      <c r="B183" s="40"/>
      <c r="C183" s="92" t="s">
        <v>242</v>
      </c>
      <c r="D183" s="92" t="s">
        <v>65</v>
      </c>
      <c r="E183" s="93" t="s">
        <v>465</v>
      </c>
      <c r="F183" s="94" t="s">
        <v>403</v>
      </c>
      <c r="G183" s="95" t="s">
        <v>383</v>
      </c>
      <c r="H183" s="96">
        <v>5</v>
      </c>
      <c r="I183" s="97"/>
      <c r="J183" s="97">
        <f t="shared" si="3"/>
        <v>0</v>
      </c>
    </row>
    <row r="184" spans="1:10" x14ac:dyDescent="0.25">
      <c r="A184" s="6"/>
      <c r="B184" s="40"/>
      <c r="C184" s="92" t="s">
        <v>245</v>
      </c>
      <c r="D184" s="92" t="s">
        <v>65</v>
      </c>
      <c r="E184" s="93" t="s">
        <v>466</v>
      </c>
      <c r="F184" s="94" t="s">
        <v>405</v>
      </c>
      <c r="G184" s="95" t="s">
        <v>383</v>
      </c>
      <c r="H184" s="96">
        <v>1</v>
      </c>
      <c r="I184" s="97"/>
      <c r="J184" s="97">
        <f t="shared" si="3"/>
        <v>0</v>
      </c>
    </row>
    <row r="185" spans="1:10" x14ac:dyDescent="0.25">
      <c r="A185" s="6"/>
      <c r="B185" s="40"/>
      <c r="C185" s="92" t="s">
        <v>248</v>
      </c>
      <c r="D185" s="92" t="s">
        <v>65</v>
      </c>
      <c r="E185" s="93" t="s">
        <v>467</v>
      </c>
      <c r="F185" s="94" t="s">
        <v>407</v>
      </c>
      <c r="G185" s="95" t="s">
        <v>408</v>
      </c>
      <c r="H185" s="96">
        <v>7</v>
      </c>
      <c r="I185" s="97"/>
      <c r="J185" s="97">
        <f t="shared" si="3"/>
        <v>0</v>
      </c>
    </row>
    <row r="186" spans="1:10" ht="48" x14ac:dyDescent="0.25">
      <c r="A186" s="6"/>
      <c r="B186" s="40"/>
      <c r="C186" s="92" t="s">
        <v>251</v>
      </c>
      <c r="D186" s="92" t="s">
        <v>65</v>
      </c>
      <c r="E186" s="93" t="s">
        <v>468</v>
      </c>
      <c r="F186" s="94" t="s">
        <v>469</v>
      </c>
      <c r="G186" s="95" t="s">
        <v>383</v>
      </c>
      <c r="H186" s="96">
        <v>4</v>
      </c>
      <c r="I186" s="97"/>
      <c r="J186" s="97">
        <f t="shared" si="3"/>
        <v>0</v>
      </c>
    </row>
    <row r="187" spans="1:10" ht="48" x14ac:dyDescent="0.25">
      <c r="A187" s="6"/>
      <c r="B187" s="40"/>
      <c r="C187" s="92" t="s">
        <v>257</v>
      </c>
      <c r="D187" s="92" t="s">
        <v>65</v>
      </c>
      <c r="E187" s="93" t="s">
        <v>470</v>
      </c>
      <c r="F187" s="94" t="s">
        <v>471</v>
      </c>
      <c r="G187" s="95" t="s">
        <v>383</v>
      </c>
      <c r="H187" s="96">
        <v>1</v>
      </c>
      <c r="I187" s="97"/>
      <c r="J187" s="97">
        <f t="shared" si="3"/>
        <v>0</v>
      </c>
    </row>
    <row r="188" spans="1:10" ht="36" x14ac:dyDescent="0.25">
      <c r="A188" s="6"/>
      <c r="B188" s="40"/>
      <c r="C188" s="92" t="s">
        <v>260</v>
      </c>
      <c r="D188" s="92" t="s">
        <v>65</v>
      </c>
      <c r="E188" s="93" t="s">
        <v>472</v>
      </c>
      <c r="F188" s="94" t="s">
        <v>473</v>
      </c>
      <c r="G188" s="95" t="s">
        <v>376</v>
      </c>
      <c r="H188" s="96">
        <v>1</v>
      </c>
      <c r="I188" s="97"/>
      <c r="J188" s="97">
        <f t="shared" si="3"/>
        <v>0</v>
      </c>
    </row>
    <row r="189" spans="1:10" ht="24" x14ac:dyDescent="0.25">
      <c r="A189" s="6"/>
      <c r="B189" s="40"/>
      <c r="C189" s="92" t="s">
        <v>263</v>
      </c>
      <c r="D189" s="92" t="s">
        <v>65</v>
      </c>
      <c r="E189" s="93" t="s">
        <v>474</v>
      </c>
      <c r="F189" s="94" t="s">
        <v>475</v>
      </c>
      <c r="G189" s="95" t="s">
        <v>370</v>
      </c>
      <c r="H189" s="96">
        <v>18</v>
      </c>
      <c r="I189" s="97"/>
      <c r="J189" s="97">
        <f t="shared" si="3"/>
        <v>0</v>
      </c>
    </row>
    <row r="190" spans="1:10" x14ac:dyDescent="0.25">
      <c r="A190" s="6"/>
      <c r="B190" s="40"/>
      <c r="C190" s="92" t="s">
        <v>266</v>
      </c>
      <c r="D190" s="92" t="s">
        <v>65</v>
      </c>
      <c r="E190" s="93" t="s">
        <v>476</v>
      </c>
      <c r="F190" s="94" t="s">
        <v>434</v>
      </c>
      <c r="G190" s="95" t="s">
        <v>370</v>
      </c>
      <c r="H190" s="96">
        <v>18</v>
      </c>
      <c r="I190" s="97"/>
      <c r="J190" s="97">
        <f t="shared" si="3"/>
        <v>0</v>
      </c>
    </row>
    <row r="191" spans="1:10" ht="36" x14ac:dyDescent="0.25">
      <c r="A191" s="6"/>
      <c r="B191" s="40"/>
      <c r="C191" s="92" t="s">
        <v>269</v>
      </c>
      <c r="D191" s="92" t="s">
        <v>65</v>
      </c>
      <c r="E191" s="93" t="s">
        <v>477</v>
      </c>
      <c r="F191" s="94" t="s">
        <v>391</v>
      </c>
      <c r="G191" s="95" t="s">
        <v>392</v>
      </c>
      <c r="H191" s="96">
        <v>150</v>
      </c>
      <c r="I191" s="97"/>
      <c r="J191" s="97">
        <f t="shared" si="3"/>
        <v>0</v>
      </c>
    </row>
    <row r="192" spans="1:10" x14ac:dyDescent="0.25">
      <c r="A192" s="6"/>
      <c r="B192" s="65"/>
      <c r="C192" s="66"/>
      <c r="D192" s="66"/>
      <c r="E192" s="66"/>
      <c r="F192" s="66"/>
      <c r="G192" s="66"/>
      <c r="H192" s="66"/>
      <c r="I192" s="66"/>
      <c r="J192" s="66"/>
    </row>
  </sheetData>
  <mergeCells count="8">
    <mergeCell ref="E112:H112"/>
    <mergeCell ref="E114:H114"/>
    <mergeCell ref="E7:H7"/>
    <mergeCell ref="E89:H89"/>
    <mergeCell ref="E9:H9"/>
    <mergeCell ref="E18:H18"/>
    <mergeCell ref="E27:H27"/>
    <mergeCell ref="E87:H87"/>
  </mergeCells>
  <pageMargins left="0.39370078740157483" right="0.39370078740157483" top="0.39370078740157483" bottom="0.39370078740157483" header="0" footer="0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A2822-39C4-4DFE-9F9E-3952075BFA5D}">
  <dimension ref="A1:K155"/>
  <sheetViews>
    <sheetView showGridLines="0" workbookViewId="0">
      <selection activeCell="E9" sqref="E9:H9"/>
    </sheetView>
  </sheetViews>
  <sheetFormatPr defaultRowHeight="15" x14ac:dyDescent="0.25"/>
  <cols>
    <col min="1" max="1" width="3.42578125" customWidth="1"/>
    <col min="2" max="2" width="1" customWidth="1"/>
    <col min="3" max="4" width="4.140625" customWidth="1"/>
    <col min="5" max="5" width="17" customWidth="1"/>
    <col min="6" max="6" width="43.5703125" customWidth="1"/>
    <col min="7" max="7" width="7.28515625" customWidth="1"/>
    <col min="8" max="8" width="14.28515625" customWidth="1"/>
    <col min="9" max="9" width="14.140625" customWidth="1"/>
    <col min="10" max="10" width="15.7109375" customWidth="1"/>
  </cols>
  <sheetData>
    <row r="1" spans="1:11" x14ac:dyDescent="0.25">
      <c r="A1" s="1"/>
      <c r="K1" s="91"/>
    </row>
    <row r="2" spans="1:11" x14ac:dyDescent="0.25">
      <c r="K2" s="91"/>
    </row>
    <row r="3" spans="1:11" x14ac:dyDescent="0.25">
      <c r="B3" s="2"/>
      <c r="C3" s="3"/>
      <c r="D3" s="3"/>
      <c r="E3" s="3"/>
      <c r="F3" s="3"/>
      <c r="G3" s="3"/>
      <c r="H3" s="3"/>
      <c r="I3" s="3"/>
      <c r="J3" s="3"/>
      <c r="K3" s="91"/>
    </row>
    <row r="4" spans="1:11" ht="18" x14ac:dyDescent="0.25">
      <c r="B4" s="4"/>
      <c r="D4" s="5" t="s">
        <v>34</v>
      </c>
      <c r="K4" s="91"/>
    </row>
    <row r="5" spans="1:11" x14ac:dyDescent="0.25">
      <c r="B5" s="4"/>
      <c r="K5" s="91"/>
    </row>
    <row r="6" spans="1:11" x14ac:dyDescent="0.25">
      <c r="B6" s="4"/>
      <c r="D6" s="8" t="s">
        <v>0</v>
      </c>
      <c r="K6" s="91"/>
    </row>
    <row r="7" spans="1:11" x14ac:dyDescent="0.25">
      <c r="B7" s="4"/>
      <c r="E7" s="149" t="str">
        <f>rekapitulace!E7</f>
        <v>Rekonstrukce elektroinstalace, datové sítě, zřízení klimatizace – Znojmo, Kotkova 3725/24</v>
      </c>
      <c r="F7" s="150"/>
      <c r="G7" s="150"/>
      <c r="H7" s="150"/>
      <c r="K7" s="91"/>
    </row>
    <row r="8" spans="1:11" x14ac:dyDescent="0.25">
      <c r="A8" s="6"/>
      <c r="B8" s="7"/>
      <c r="C8" s="6"/>
      <c r="D8" s="8" t="s">
        <v>48</v>
      </c>
      <c r="E8" s="6"/>
      <c r="F8" s="6"/>
      <c r="G8" s="6"/>
      <c r="H8" s="6"/>
      <c r="I8" s="6"/>
      <c r="J8" s="6"/>
      <c r="K8" s="91"/>
    </row>
    <row r="9" spans="1:11" x14ac:dyDescent="0.25">
      <c r="A9" s="6"/>
      <c r="B9" s="7"/>
      <c r="C9" s="6"/>
      <c r="D9" s="6"/>
      <c r="E9" s="151" t="s">
        <v>706</v>
      </c>
      <c r="F9" s="152"/>
      <c r="G9" s="152"/>
      <c r="H9" s="152"/>
      <c r="I9" s="6"/>
      <c r="J9" s="6"/>
      <c r="K9" s="91"/>
    </row>
    <row r="10" spans="1:11" x14ac:dyDescent="0.25">
      <c r="A10" s="6"/>
      <c r="B10" s="7"/>
      <c r="C10" s="6"/>
      <c r="D10" s="6"/>
      <c r="E10" s="6"/>
      <c r="F10" s="6"/>
      <c r="G10" s="6"/>
      <c r="H10" s="6"/>
      <c r="I10" s="6"/>
      <c r="J10" s="6"/>
      <c r="K10" s="91"/>
    </row>
    <row r="11" spans="1:11" x14ac:dyDescent="0.25">
      <c r="A11" s="6"/>
      <c r="B11" s="7"/>
      <c r="C11" s="6"/>
      <c r="D11" s="8" t="s">
        <v>1</v>
      </c>
      <c r="E11" s="6"/>
      <c r="F11" s="10" t="s">
        <v>2</v>
      </c>
      <c r="G11" s="6"/>
      <c r="H11" s="6"/>
      <c r="I11" s="8" t="s">
        <v>3</v>
      </c>
      <c r="J11" s="10" t="s">
        <v>2</v>
      </c>
      <c r="K11" s="91"/>
    </row>
    <row r="12" spans="1:11" x14ac:dyDescent="0.25">
      <c r="A12" s="6"/>
      <c r="B12" s="7"/>
      <c r="C12" s="6"/>
      <c r="D12" s="8" t="s">
        <v>4</v>
      </c>
      <c r="E12" s="6"/>
      <c r="F12" s="10" t="s">
        <v>5</v>
      </c>
      <c r="G12" s="6"/>
      <c r="H12" s="6"/>
      <c r="I12" s="8" t="s">
        <v>6</v>
      </c>
      <c r="J12" s="11" t="str">
        <f>'[1]Rekapitulace stavby'!AN8</f>
        <v>18. 6. 2024</v>
      </c>
      <c r="K12" s="91"/>
    </row>
    <row r="13" spans="1:11" x14ac:dyDescent="0.25">
      <c r="A13" s="6"/>
      <c r="B13" s="7"/>
      <c r="C13" s="6"/>
      <c r="D13" s="6"/>
      <c r="E13" s="6"/>
      <c r="F13" s="6"/>
      <c r="G13" s="6"/>
      <c r="H13" s="6"/>
      <c r="I13" s="6"/>
      <c r="J13" s="6"/>
      <c r="K13" s="91"/>
    </row>
    <row r="14" spans="1:11" x14ac:dyDescent="0.25">
      <c r="A14" s="6"/>
      <c r="B14" s="7"/>
      <c r="C14" s="6"/>
      <c r="D14" s="8" t="s">
        <v>7</v>
      </c>
      <c r="E14" s="6"/>
      <c r="F14" s="6"/>
      <c r="G14" s="6"/>
      <c r="H14" s="6"/>
      <c r="I14" s="8" t="s">
        <v>8</v>
      </c>
      <c r="J14" s="10" t="str">
        <f>IF('[1]Rekapitulace stavby'!AN10="","",'[1]Rekapitulace stavby'!AN10)</f>
        <v/>
      </c>
      <c r="K14" s="91"/>
    </row>
    <row r="15" spans="1:11" x14ac:dyDescent="0.25">
      <c r="A15" s="6"/>
      <c r="B15" s="7"/>
      <c r="C15" s="6"/>
      <c r="D15" s="6"/>
      <c r="E15" s="10" t="str">
        <f>IF('[1]Rekapitulace stavby'!E11="","",'[1]Rekapitulace stavby'!E11)</f>
        <v xml:space="preserve"> </v>
      </c>
      <c r="F15" s="6"/>
      <c r="G15" s="6"/>
      <c r="H15" s="6"/>
      <c r="I15" s="8" t="s">
        <v>9</v>
      </c>
      <c r="J15" s="10" t="str">
        <f>IF('[1]Rekapitulace stavby'!AN11="","",'[1]Rekapitulace stavby'!AN11)</f>
        <v/>
      </c>
      <c r="K15" s="91"/>
    </row>
    <row r="16" spans="1:11" x14ac:dyDescent="0.25">
      <c r="A16" s="6"/>
      <c r="B16" s="7"/>
      <c r="C16" s="6"/>
      <c r="D16" s="6"/>
      <c r="E16" s="6"/>
      <c r="F16" s="6"/>
      <c r="G16" s="6"/>
      <c r="H16" s="6"/>
      <c r="I16" s="6"/>
      <c r="J16" s="6"/>
      <c r="K16" s="91"/>
    </row>
    <row r="17" spans="1:11" x14ac:dyDescent="0.25">
      <c r="A17" s="6"/>
      <c r="B17" s="7"/>
      <c r="C17" s="6"/>
      <c r="D17" s="8" t="s">
        <v>10</v>
      </c>
      <c r="E17" s="6"/>
      <c r="F17" s="6"/>
      <c r="G17" s="6"/>
      <c r="H17" s="6"/>
      <c r="I17" s="8" t="s">
        <v>8</v>
      </c>
      <c r="J17" s="10" t="str">
        <f>'[1]Rekapitulace stavby'!AN13</f>
        <v/>
      </c>
      <c r="K17" s="91"/>
    </row>
    <row r="18" spans="1:11" x14ac:dyDescent="0.25">
      <c r="A18" s="6"/>
      <c r="B18" s="7"/>
      <c r="C18" s="6"/>
      <c r="D18" s="6"/>
      <c r="E18" s="150" t="str">
        <f>'[1]Rekapitulace stavby'!E14</f>
        <v xml:space="preserve"> </v>
      </c>
      <c r="F18" s="150"/>
      <c r="G18" s="150"/>
      <c r="H18" s="150"/>
      <c r="I18" s="8" t="s">
        <v>9</v>
      </c>
      <c r="J18" s="10" t="str">
        <f>'[1]Rekapitulace stavby'!AN14</f>
        <v/>
      </c>
      <c r="K18" s="91"/>
    </row>
    <row r="19" spans="1:11" x14ac:dyDescent="0.25">
      <c r="A19" s="6"/>
      <c r="B19" s="7"/>
      <c r="C19" s="6"/>
      <c r="D19" s="6"/>
      <c r="E19" s="6"/>
      <c r="F19" s="6"/>
      <c r="G19" s="6"/>
      <c r="H19" s="6"/>
      <c r="I19" s="6"/>
      <c r="J19" s="6"/>
      <c r="K19" s="91"/>
    </row>
    <row r="20" spans="1:11" x14ac:dyDescent="0.25">
      <c r="A20" s="6"/>
      <c r="B20" s="7"/>
      <c r="C20" s="6"/>
      <c r="D20" s="8" t="s">
        <v>11</v>
      </c>
      <c r="E20" s="6"/>
      <c r="F20" s="6"/>
      <c r="G20" s="6"/>
      <c r="H20" s="6"/>
      <c r="I20" s="8" t="s">
        <v>8</v>
      </c>
      <c r="J20" s="10" t="str">
        <f>IF('[1]Rekapitulace stavby'!AN16="","",'[1]Rekapitulace stavby'!AN16)</f>
        <v/>
      </c>
      <c r="K20" s="91"/>
    </row>
    <row r="21" spans="1:11" x14ac:dyDescent="0.25">
      <c r="A21" s="6"/>
      <c r="B21" s="7"/>
      <c r="C21" s="6"/>
      <c r="D21" s="6"/>
      <c r="E21" s="10" t="str">
        <f>IF('[1]Rekapitulace stavby'!E17="","",'[1]Rekapitulace stavby'!E17)</f>
        <v xml:space="preserve"> </v>
      </c>
      <c r="F21" s="6"/>
      <c r="G21" s="6"/>
      <c r="H21" s="6"/>
      <c r="I21" s="8" t="s">
        <v>9</v>
      </c>
      <c r="J21" s="10" t="str">
        <f>IF('[1]Rekapitulace stavby'!AN17="","",'[1]Rekapitulace stavby'!AN17)</f>
        <v/>
      </c>
      <c r="K21" s="91"/>
    </row>
    <row r="22" spans="1:11" x14ac:dyDescent="0.25">
      <c r="A22" s="6"/>
      <c r="B22" s="7"/>
      <c r="C22" s="6"/>
      <c r="D22" s="6"/>
      <c r="E22" s="6"/>
      <c r="F22" s="6"/>
      <c r="G22" s="6"/>
      <c r="H22" s="6"/>
      <c r="I22" s="6"/>
      <c r="J22" s="6"/>
      <c r="K22" s="91"/>
    </row>
    <row r="23" spans="1:11" x14ac:dyDescent="0.25">
      <c r="A23" s="6"/>
      <c r="B23" s="7"/>
      <c r="C23" s="6"/>
      <c r="D23" s="8" t="s">
        <v>12</v>
      </c>
      <c r="E23" s="6"/>
      <c r="F23" s="6"/>
      <c r="G23" s="6"/>
      <c r="H23" s="6"/>
      <c r="I23" s="8" t="s">
        <v>8</v>
      </c>
      <c r="J23" s="10" t="str">
        <f>IF('[1]Rekapitulace stavby'!AN19="","",'[1]Rekapitulace stavby'!AN19)</f>
        <v/>
      </c>
      <c r="K23" s="91"/>
    </row>
    <row r="24" spans="1:11" x14ac:dyDescent="0.25">
      <c r="A24" s="6"/>
      <c r="B24" s="7"/>
      <c r="C24" s="6"/>
      <c r="D24" s="6"/>
      <c r="E24" s="10" t="str">
        <f>IF('[1]Rekapitulace stavby'!E20="","",'[1]Rekapitulace stavby'!E20)</f>
        <v xml:space="preserve"> </v>
      </c>
      <c r="F24" s="6"/>
      <c r="G24" s="6"/>
      <c r="H24" s="6"/>
      <c r="I24" s="8" t="s">
        <v>9</v>
      </c>
      <c r="J24" s="10" t="str">
        <f>IF('[1]Rekapitulace stavby'!AN20="","",'[1]Rekapitulace stavby'!AN20)</f>
        <v/>
      </c>
      <c r="K24" s="91"/>
    </row>
    <row r="25" spans="1:11" x14ac:dyDescent="0.25">
      <c r="A25" s="6"/>
      <c r="B25" s="7"/>
      <c r="C25" s="6"/>
      <c r="D25" s="6"/>
      <c r="E25" s="6"/>
      <c r="F25" s="6"/>
      <c r="G25" s="6"/>
      <c r="H25" s="6"/>
      <c r="I25" s="6"/>
      <c r="J25" s="6"/>
      <c r="K25" s="91"/>
    </row>
    <row r="26" spans="1:11" x14ac:dyDescent="0.25">
      <c r="A26" s="6"/>
      <c r="B26" s="7"/>
      <c r="C26" s="6"/>
      <c r="D26" s="8" t="s">
        <v>13</v>
      </c>
      <c r="E26" s="6"/>
      <c r="F26" s="6"/>
      <c r="G26" s="6"/>
      <c r="H26" s="6"/>
      <c r="I26" s="6"/>
      <c r="J26" s="6"/>
      <c r="K26" s="91"/>
    </row>
    <row r="27" spans="1:11" x14ac:dyDescent="0.25">
      <c r="A27" s="12"/>
      <c r="B27" s="13"/>
      <c r="C27" s="12"/>
      <c r="D27" s="12"/>
      <c r="E27" s="149" t="s">
        <v>2</v>
      </c>
      <c r="F27" s="149"/>
      <c r="G27" s="149"/>
      <c r="H27" s="149"/>
      <c r="I27" s="12"/>
      <c r="J27" s="12"/>
      <c r="K27" s="91"/>
    </row>
    <row r="28" spans="1:11" x14ac:dyDescent="0.25">
      <c r="A28" s="6"/>
      <c r="B28" s="7"/>
      <c r="C28" s="6"/>
      <c r="D28" s="6"/>
      <c r="E28" s="6"/>
      <c r="F28" s="6"/>
      <c r="G28" s="6"/>
      <c r="H28" s="6"/>
      <c r="I28" s="6"/>
      <c r="J28" s="6"/>
      <c r="K28" s="91"/>
    </row>
    <row r="29" spans="1:11" x14ac:dyDescent="0.25">
      <c r="A29" s="6"/>
      <c r="B29" s="7"/>
      <c r="C29" s="6"/>
      <c r="D29" s="14"/>
      <c r="E29" s="14"/>
      <c r="F29" s="14"/>
      <c r="G29" s="14"/>
      <c r="H29" s="14"/>
      <c r="I29" s="14"/>
      <c r="J29" s="14"/>
      <c r="K29" s="91"/>
    </row>
    <row r="30" spans="1:11" ht="15.75" x14ac:dyDescent="0.25">
      <c r="A30" s="6"/>
      <c r="B30" s="7"/>
      <c r="C30" s="6"/>
      <c r="D30" s="15" t="s">
        <v>14</v>
      </c>
      <c r="E30" s="6"/>
      <c r="F30" s="6"/>
      <c r="G30" s="6"/>
      <c r="H30" s="6"/>
      <c r="I30" s="6"/>
      <c r="J30" s="16">
        <f>ROUND(J124, 2)</f>
        <v>0</v>
      </c>
      <c r="K30" s="91"/>
    </row>
    <row r="31" spans="1:11" x14ac:dyDescent="0.25">
      <c r="A31" s="6"/>
      <c r="B31" s="7"/>
      <c r="C31" s="6"/>
      <c r="D31" s="14"/>
      <c r="E31" s="14"/>
      <c r="F31" s="14"/>
      <c r="G31" s="14"/>
      <c r="H31" s="14"/>
      <c r="I31" s="14"/>
      <c r="J31" s="14"/>
      <c r="K31" s="91"/>
    </row>
    <row r="32" spans="1:11" x14ac:dyDescent="0.25">
      <c r="A32" s="6"/>
      <c r="B32" s="7"/>
      <c r="C32" s="6"/>
      <c r="D32" s="6"/>
      <c r="E32" s="6"/>
      <c r="F32" s="17" t="s">
        <v>15</v>
      </c>
      <c r="G32" s="6"/>
      <c r="H32" s="6"/>
      <c r="I32" s="17" t="s">
        <v>16</v>
      </c>
      <c r="J32" s="17" t="s">
        <v>17</v>
      </c>
      <c r="K32" s="91"/>
    </row>
    <row r="33" spans="1:11" x14ac:dyDescent="0.25">
      <c r="A33" s="6"/>
      <c r="B33" s="7"/>
      <c r="C33" s="6"/>
      <c r="D33" s="18" t="s">
        <v>18</v>
      </c>
      <c r="E33" s="8" t="s">
        <v>19</v>
      </c>
      <c r="F33" s="19">
        <f>J30</f>
        <v>0</v>
      </c>
      <c r="G33" s="6"/>
      <c r="H33" s="6"/>
      <c r="I33" s="20">
        <v>0.21</v>
      </c>
      <c r="J33" s="19">
        <f>F33*0.21</f>
        <v>0</v>
      </c>
      <c r="K33" s="91"/>
    </row>
    <row r="34" spans="1:11" x14ac:dyDescent="0.25">
      <c r="A34" s="6"/>
      <c r="B34" s="7"/>
      <c r="C34" s="6"/>
      <c r="D34" s="6"/>
      <c r="E34" s="8" t="s">
        <v>20</v>
      </c>
      <c r="F34" s="19">
        <f>ROUND((SUM(BE124:BE154)),  2)</f>
        <v>0</v>
      </c>
      <c r="G34" s="6"/>
      <c r="H34" s="6"/>
      <c r="I34" s="20">
        <v>0.12</v>
      </c>
      <c r="J34" s="19">
        <f>ROUND(((SUM(BE124:BE154))*I34),  2)</f>
        <v>0</v>
      </c>
      <c r="K34" s="91"/>
    </row>
    <row r="35" spans="1:11" x14ac:dyDescent="0.25">
      <c r="A35" s="6"/>
      <c r="B35" s="7"/>
      <c r="C35" s="6"/>
      <c r="D35" s="6"/>
      <c r="E35" s="6"/>
      <c r="F35" s="6"/>
      <c r="G35" s="6"/>
      <c r="H35" s="6"/>
      <c r="I35" s="6"/>
      <c r="J35" s="6"/>
      <c r="K35" s="91"/>
    </row>
    <row r="36" spans="1:11" ht="15.75" x14ac:dyDescent="0.25">
      <c r="A36" s="6"/>
      <c r="B36" s="7"/>
      <c r="C36" s="21"/>
      <c r="D36" s="22" t="s">
        <v>21</v>
      </c>
      <c r="E36" s="23"/>
      <c r="F36" s="23"/>
      <c r="G36" s="24" t="s">
        <v>22</v>
      </c>
      <c r="H36" s="25" t="s">
        <v>23</v>
      </c>
      <c r="I36" s="23"/>
      <c r="J36" s="26">
        <f>SUM(J30:J34)</f>
        <v>0</v>
      </c>
      <c r="K36" s="91"/>
    </row>
    <row r="37" spans="1:11" x14ac:dyDescent="0.25">
      <c r="A37" s="6"/>
      <c r="B37" s="7"/>
      <c r="C37" s="6"/>
      <c r="D37" s="6"/>
      <c r="E37" s="6"/>
      <c r="F37" s="6"/>
      <c r="G37" s="6"/>
      <c r="H37" s="6"/>
      <c r="I37" s="6"/>
      <c r="J37" s="6"/>
      <c r="K37" s="91"/>
    </row>
    <row r="38" spans="1:11" x14ac:dyDescent="0.25">
      <c r="B38" s="4"/>
      <c r="K38" s="91"/>
    </row>
    <row r="39" spans="1:11" x14ac:dyDescent="0.25">
      <c r="B39" s="4"/>
      <c r="K39" s="91"/>
    </row>
    <row r="40" spans="1:11" x14ac:dyDescent="0.25">
      <c r="B40" s="4"/>
      <c r="K40" s="91"/>
    </row>
    <row r="41" spans="1:11" x14ac:dyDescent="0.25">
      <c r="B41" s="4"/>
      <c r="K41" s="91"/>
    </row>
    <row r="42" spans="1:11" x14ac:dyDescent="0.25">
      <c r="B42" s="4"/>
      <c r="K42" s="91"/>
    </row>
    <row r="43" spans="1:11" x14ac:dyDescent="0.25">
      <c r="B43" s="4"/>
      <c r="K43" s="91"/>
    </row>
    <row r="44" spans="1:11" x14ac:dyDescent="0.25">
      <c r="B44" s="4"/>
      <c r="K44" s="91"/>
    </row>
    <row r="45" spans="1:11" x14ac:dyDescent="0.25">
      <c r="B45" s="4"/>
      <c r="K45" s="91"/>
    </row>
    <row r="46" spans="1:11" x14ac:dyDescent="0.25">
      <c r="B46" s="4"/>
      <c r="K46" s="91"/>
    </row>
    <row r="47" spans="1:11" x14ac:dyDescent="0.25">
      <c r="A47" s="27"/>
      <c r="B47" s="28"/>
      <c r="C47" s="27"/>
      <c r="D47" s="29" t="s">
        <v>24</v>
      </c>
      <c r="E47" s="30"/>
      <c r="F47" s="30"/>
      <c r="G47" s="29" t="s">
        <v>25</v>
      </c>
      <c r="H47" s="30"/>
      <c r="I47" s="30"/>
      <c r="J47" s="30"/>
      <c r="K47" s="91"/>
    </row>
    <row r="48" spans="1:11" x14ac:dyDescent="0.25">
      <c r="B48" s="4"/>
      <c r="K48" s="91"/>
    </row>
    <row r="49" spans="1:11" x14ac:dyDescent="0.25">
      <c r="B49" s="4"/>
      <c r="K49" s="91"/>
    </row>
    <row r="50" spans="1:11" x14ac:dyDescent="0.25">
      <c r="B50" s="4"/>
      <c r="K50" s="91"/>
    </row>
    <row r="51" spans="1:11" x14ac:dyDescent="0.25">
      <c r="B51" s="4"/>
      <c r="K51" s="91"/>
    </row>
    <row r="52" spans="1:11" x14ac:dyDescent="0.25">
      <c r="B52" s="4"/>
      <c r="K52" s="91"/>
    </row>
    <row r="53" spans="1:11" x14ac:dyDescent="0.25">
      <c r="B53" s="4"/>
      <c r="K53" s="91"/>
    </row>
    <row r="54" spans="1:11" x14ac:dyDescent="0.25">
      <c r="B54" s="4"/>
      <c r="K54" s="91"/>
    </row>
    <row r="55" spans="1:11" x14ac:dyDescent="0.25">
      <c r="B55" s="4"/>
      <c r="K55" s="91"/>
    </row>
    <row r="56" spans="1:11" x14ac:dyDescent="0.25">
      <c r="B56" s="4"/>
      <c r="K56" s="91"/>
    </row>
    <row r="57" spans="1:11" x14ac:dyDescent="0.25">
      <c r="B57" s="4"/>
      <c r="K57" s="91"/>
    </row>
    <row r="58" spans="1:11" x14ac:dyDescent="0.25">
      <c r="A58" s="6"/>
      <c r="B58" s="7"/>
      <c r="C58" s="6"/>
      <c r="D58" s="31" t="s">
        <v>26</v>
      </c>
      <c r="E58" s="32"/>
      <c r="F58" s="33" t="s">
        <v>27</v>
      </c>
      <c r="G58" s="31" t="s">
        <v>26</v>
      </c>
      <c r="H58" s="32"/>
      <c r="I58" s="32"/>
      <c r="J58" s="34" t="s">
        <v>27</v>
      </c>
      <c r="K58" s="91"/>
    </row>
    <row r="59" spans="1:11" x14ac:dyDescent="0.25">
      <c r="B59" s="4"/>
      <c r="K59" s="91"/>
    </row>
    <row r="60" spans="1:11" x14ac:dyDescent="0.25">
      <c r="B60" s="4"/>
      <c r="K60" s="91"/>
    </row>
    <row r="61" spans="1:11" x14ac:dyDescent="0.25">
      <c r="B61" s="4"/>
      <c r="K61" s="91"/>
    </row>
    <row r="62" spans="1:11" x14ac:dyDescent="0.25">
      <c r="A62" s="6"/>
      <c r="B62" s="7"/>
      <c r="C62" s="6"/>
      <c r="D62" s="29" t="s">
        <v>28</v>
      </c>
      <c r="E62" s="35"/>
      <c r="F62" s="35"/>
      <c r="G62" s="29" t="s">
        <v>29</v>
      </c>
      <c r="H62" s="35"/>
      <c r="I62" s="35"/>
      <c r="J62" s="35"/>
      <c r="K62" s="91"/>
    </row>
    <row r="63" spans="1:11" x14ac:dyDescent="0.25">
      <c r="B63" s="4"/>
      <c r="K63" s="91"/>
    </row>
    <row r="64" spans="1:11" x14ac:dyDescent="0.25">
      <c r="B64" s="4"/>
      <c r="K64" s="91"/>
    </row>
    <row r="65" spans="1:11" x14ac:dyDescent="0.25">
      <c r="B65" s="4"/>
      <c r="K65" s="91"/>
    </row>
    <row r="66" spans="1:11" x14ac:dyDescent="0.25">
      <c r="B66" s="4"/>
      <c r="K66" s="91"/>
    </row>
    <row r="67" spans="1:11" x14ac:dyDescent="0.25">
      <c r="B67" s="4"/>
      <c r="K67" s="91"/>
    </row>
    <row r="68" spans="1:11" x14ac:dyDescent="0.25">
      <c r="B68" s="4"/>
      <c r="K68" s="91"/>
    </row>
    <row r="69" spans="1:11" x14ac:dyDescent="0.25">
      <c r="B69" s="4"/>
      <c r="K69" s="91"/>
    </row>
    <row r="70" spans="1:11" x14ac:dyDescent="0.25">
      <c r="B70" s="4"/>
      <c r="K70" s="91"/>
    </row>
    <row r="71" spans="1:11" x14ac:dyDescent="0.25">
      <c r="B71" s="4"/>
      <c r="K71" s="91"/>
    </row>
    <row r="72" spans="1:11" x14ac:dyDescent="0.25">
      <c r="B72" s="4"/>
      <c r="K72" s="91"/>
    </row>
    <row r="73" spans="1:11" x14ac:dyDescent="0.25">
      <c r="A73" s="6"/>
      <c r="B73" s="7"/>
      <c r="C73" s="6"/>
      <c r="D73" s="31" t="s">
        <v>26</v>
      </c>
      <c r="E73" s="32"/>
      <c r="F73" s="33" t="s">
        <v>27</v>
      </c>
      <c r="G73" s="31" t="s">
        <v>26</v>
      </c>
      <c r="H73" s="32"/>
      <c r="I73" s="32"/>
      <c r="J73" s="34" t="s">
        <v>27</v>
      </c>
      <c r="K73" s="91"/>
    </row>
    <row r="74" spans="1:11" x14ac:dyDescent="0.25">
      <c r="A74" s="6"/>
      <c r="B74" s="36"/>
      <c r="C74" s="37"/>
      <c r="D74" s="37"/>
      <c r="E74" s="37"/>
      <c r="F74" s="37"/>
      <c r="G74" s="37"/>
      <c r="H74" s="37"/>
      <c r="I74" s="37"/>
      <c r="J74" s="37"/>
      <c r="K74" s="91"/>
    </row>
    <row r="75" spans="1:11" x14ac:dyDescent="0.25">
      <c r="K75" s="91"/>
    </row>
    <row r="76" spans="1:11" x14ac:dyDescent="0.25">
      <c r="K76" s="91"/>
    </row>
    <row r="77" spans="1:11" x14ac:dyDescent="0.25">
      <c r="K77" s="91"/>
    </row>
    <row r="78" spans="1:11" x14ac:dyDescent="0.25">
      <c r="K78" s="91"/>
    </row>
    <row r="79" spans="1:11" x14ac:dyDescent="0.25">
      <c r="K79" s="91"/>
    </row>
    <row r="80" spans="1:11" x14ac:dyDescent="0.25">
      <c r="K80" s="91"/>
    </row>
    <row r="81" spans="1:11" x14ac:dyDescent="0.25">
      <c r="K81" s="91"/>
    </row>
    <row r="82" spans="1:11" x14ac:dyDescent="0.25">
      <c r="K82" s="91"/>
    </row>
    <row r="83" spans="1:11" x14ac:dyDescent="0.25">
      <c r="A83" s="6"/>
      <c r="B83" s="38"/>
      <c r="C83" s="39"/>
      <c r="D83" s="39"/>
      <c r="E83" s="39"/>
      <c r="F83" s="39"/>
      <c r="G83" s="39"/>
      <c r="H83" s="39"/>
      <c r="I83" s="39"/>
      <c r="J83" s="39"/>
      <c r="K83" s="91"/>
    </row>
    <row r="84" spans="1:11" ht="18" x14ac:dyDescent="0.25">
      <c r="A84" s="6"/>
      <c r="B84" s="40"/>
      <c r="C84" s="41" t="s">
        <v>30</v>
      </c>
      <c r="D84" s="42"/>
      <c r="E84" s="42"/>
      <c r="F84" s="42"/>
      <c r="G84" s="42"/>
      <c r="H84" s="42"/>
      <c r="I84" s="42"/>
      <c r="J84" s="42"/>
      <c r="K84" s="91"/>
    </row>
    <row r="85" spans="1:11" x14ac:dyDescent="0.25">
      <c r="A85" s="6"/>
      <c r="B85" s="40"/>
      <c r="C85" s="42"/>
      <c r="D85" s="42"/>
      <c r="E85" s="42"/>
      <c r="F85" s="42"/>
      <c r="G85" s="42"/>
      <c r="H85" s="42"/>
      <c r="I85" s="42"/>
      <c r="J85" s="42"/>
      <c r="K85" s="91"/>
    </row>
    <row r="86" spans="1:11" x14ac:dyDescent="0.25">
      <c r="A86" s="6"/>
      <c r="B86" s="40"/>
      <c r="C86" s="43" t="s">
        <v>0</v>
      </c>
      <c r="D86" s="42"/>
      <c r="E86" s="42"/>
      <c r="F86" s="42"/>
      <c r="G86" s="42"/>
      <c r="H86" s="42"/>
      <c r="I86" s="42"/>
      <c r="J86" s="42"/>
      <c r="K86" s="91"/>
    </row>
    <row r="87" spans="1:11" x14ac:dyDescent="0.25">
      <c r="A87" s="6"/>
      <c r="B87" s="40"/>
      <c r="C87" s="42"/>
      <c r="D87" s="42"/>
      <c r="E87" s="145" t="str">
        <f>E7</f>
        <v>Rekonstrukce elektroinstalace, datové sítě, zřízení klimatizace – Znojmo, Kotkova 3725/24</v>
      </c>
      <c r="F87" s="146"/>
      <c r="G87" s="146"/>
      <c r="H87" s="146"/>
      <c r="I87" s="42"/>
      <c r="J87" s="42"/>
      <c r="K87" s="91"/>
    </row>
    <row r="88" spans="1:11" x14ac:dyDescent="0.25">
      <c r="A88" s="6"/>
      <c r="B88" s="40"/>
      <c r="C88" s="43" t="s">
        <v>48</v>
      </c>
      <c r="D88" s="42"/>
      <c r="E88" s="42"/>
      <c r="F88" s="42"/>
      <c r="G88" s="42"/>
      <c r="H88" s="42"/>
      <c r="I88" s="42"/>
      <c r="J88" s="42"/>
      <c r="K88" s="91"/>
    </row>
    <row r="89" spans="1:11" x14ac:dyDescent="0.25">
      <c r="A89" s="6"/>
      <c r="B89" s="40"/>
      <c r="C89" s="42"/>
      <c r="D89" s="42"/>
      <c r="E89" s="147" t="str">
        <f>E9</f>
        <v>SO4 - VRN - GLOBÁLNÍ NÁKLADY</v>
      </c>
      <c r="F89" s="148"/>
      <c r="G89" s="148"/>
      <c r="H89" s="148"/>
      <c r="I89" s="42"/>
      <c r="J89" s="42"/>
      <c r="K89" s="91"/>
    </row>
    <row r="90" spans="1:11" x14ac:dyDescent="0.25">
      <c r="A90" s="6"/>
      <c r="B90" s="40"/>
      <c r="C90" s="42"/>
      <c r="D90" s="42"/>
      <c r="E90" s="42"/>
      <c r="F90" s="42"/>
      <c r="G90" s="42"/>
      <c r="H90" s="42"/>
      <c r="I90" s="42"/>
      <c r="J90" s="42"/>
      <c r="K90" s="91"/>
    </row>
    <row r="91" spans="1:11" x14ac:dyDescent="0.25">
      <c r="A91" s="6"/>
      <c r="B91" s="40"/>
      <c r="C91" s="43" t="s">
        <v>4</v>
      </c>
      <c r="D91" s="42"/>
      <c r="E91" s="42"/>
      <c r="F91" s="45" t="str">
        <f>F12</f>
        <v xml:space="preserve"> </v>
      </c>
      <c r="G91" s="42"/>
      <c r="H91" s="42"/>
      <c r="I91" s="43" t="s">
        <v>6</v>
      </c>
      <c r="J91" s="46" t="str">
        <f>IF(J12="","",J12)</f>
        <v>18. 6. 2024</v>
      </c>
      <c r="K91" s="91"/>
    </row>
    <row r="92" spans="1:11" x14ac:dyDescent="0.25">
      <c r="A92" s="6"/>
      <c r="B92" s="40"/>
      <c r="C92" s="42"/>
      <c r="D92" s="42"/>
      <c r="E92" s="42"/>
      <c r="F92" s="42"/>
      <c r="G92" s="42"/>
      <c r="H92" s="42"/>
      <c r="I92" s="42"/>
      <c r="J92" s="42"/>
      <c r="K92" s="91"/>
    </row>
    <row r="93" spans="1:11" x14ac:dyDescent="0.25">
      <c r="A93" s="6"/>
      <c r="B93" s="40"/>
      <c r="C93" s="43" t="s">
        <v>7</v>
      </c>
      <c r="D93" s="42"/>
      <c r="E93" s="42"/>
      <c r="F93" s="45" t="str">
        <f>E15</f>
        <v xml:space="preserve"> </v>
      </c>
      <c r="G93" s="42"/>
      <c r="H93" s="42"/>
      <c r="I93" s="43" t="s">
        <v>11</v>
      </c>
      <c r="J93" s="47" t="str">
        <f>E21</f>
        <v xml:space="preserve"> </v>
      </c>
      <c r="K93" s="91"/>
    </row>
    <row r="94" spans="1:11" x14ac:dyDescent="0.25">
      <c r="A94" s="6"/>
      <c r="B94" s="40"/>
      <c r="C94" s="43" t="s">
        <v>10</v>
      </c>
      <c r="D94" s="42"/>
      <c r="E94" s="42"/>
      <c r="F94" s="45" t="str">
        <f>IF(E18="","",E18)</f>
        <v xml:space="preserve"> </v>
      </c>
      <c r="G94" s="42"/>
      <c r="H94" s="42"/>
      <c r="I94" s="43" t="s">
        <v>12</v>
      </c>
      <c r="J94" s="47" t="str">
        <f>E24</f>
        <v xml:space="preserve"> </v>
      </c>
      <c r="K94" s="91"/>
    </row>
    <row r="95" spans="1:11" x14ac:dyDescent="0.25">
      <c r="A95" s="6"/>
      <c r="B95" s="40"/>
      <c r="C95" s="42"/>
      <c r="D95" s="42"/>
      <c r="E95" s="42"/>
      <c r="F95" s="42"/>
      <c r="G95" s="42"/>
      <c r="H95" s="42"/>
      <c r="I95" s="42"/>
      <c r="J95" s="42"/>
      <c r="K95" s="91"/>
    </row>
    <row r="96" spans="1:11" x14ac:dyDescent="0.25">
      <c r="A96" s="6"/>
      <c r="B96" s="40"/>
      <c r="C96" s="48" t="s">
        <v>31</v>
      </c>
      <c r="D96" s="49"/>
      <c r="E96" s="49"/>
      <c r="F96" s="49"/>
      <c r="G96" s="49"/>
      <c r="H96" s="49"/>
      <c r="I96" s="49"/>
      <c r="J96" s="50" t="s">
        <v>32</v>
      </c>
      <c r="K96" s="91"/>
    </row>
    <row r="97" spans="1:11" x14ac:dyDescent="0.25">
      <c r="A97" s="6"/>
      <c r="B97" s="40"/>
      <c r="C97" s="42"/>
      <c r="D97" s="42"/>
      <c r="E97" s="42"/>
      <c r="F97" s="42"/>
      <c r="G97" s="42"/>
      <c r="H97" s="42"/>
      <c r="I97" s="42"/>
      <c r="J97" s="42"/>
      <c r="K97" s="91"/>
    </row>
    <row r="98" spans="1:11" ht="15.75" x14ac:dyDescent="0.25">
      <c r="A98" s="6"/>
      <c r="B98" s="40"/>
      <c r="C98" s="51" t="s">
        <v>33</v>
      </c>
      <c r="D98" s="42"/>
      <c r="E98" s="42"/>
      <c r="F98" s="42"/>
      <c r="G98" s="42"/>
      <c r="H98" s="42"/>
      <c r="I98" s="42"/>
      <c r="J98" s="52">
        <f>J124</f>
        <v>0</v>
      </c>
      <c r="K98" s="91"/>
    </row>
    <row r="99" spans="1:11" x14ac:dyDescent="0.25">
      <c r="A99" s="53"/>
      <c r="B99" s="54"/>
      <c r="C99" s="55"/>
      <c r="D99" s="56" t="s">
        <v>478</v>
      </c>
      <c r="E99" s="57"/>
      <c r="F99" s="57"/>
      <c r="G99" s="57"/>
      <c r="H99" s="57"/>
      <c r="I99" s="57"/>
      <c r="J99" s="58">
        <f>J125</f>
        <v>0</v>
      </c>
      <c r="K99" s="91"/>
    </row>
    <row r="100" spans="1:11" x14ac:dyDescent="0.25">
      <c r="A100" s="59"/>
      <c r="B100" s="60"/>
      <c r="C100" s="61"/>
      <c r="D100" s="62" t="s">
        <v>479</v>
      </c>
      <c r="E100" s="63"/>
      <c r="F100" s="63"/>
      <c r="G100" s="63"/>
      <c r="H100" s="63"/>
      <c r="I100" s="63"/>
      <c r="J100" s="64">
        <f>J130</f>
        <v>0</v>
      </c>
      <c r="K100" s="91"/>
    </row>
    <row r="101" spans="1:11" x14ac:dyDescent="0.25">
      <c r="A101" s="53"/>
      <c r="B101" s="54"/>
      <c r="C101" s="55"/>
      <c r="D101" s="56" t="s">
        <v>54</v>
      </c>
      <c r="E101" s="57"/>
      <c r="F101" s="57"/>
      <c r="G101" s="57"/>
      <c r="H101" s="57"/>
      <c r="I101" s="57"/>
      <c r="J101" s="58">
        <f>J139</f>
        <v>0</v>
      </c>
      <c r="K101" s="91"/>
    </row>
    <row r="102" spans="1:11" x14ac:dyDescent="0.25">
      <c r="A102" s="59"/>
      <c r="B102" s="60"/>
      <c r="C102" s="61"/>
      <c r="D102" s="62" t="s">
        <v>480</v>
      </c>
      <c r="E102" s="63"/>
      <c r="F102" s="63"/>
      <c r="G102" s="63"/>
      <c r="H102" s="63"/>
      <c r="I102" s="63"/>
      <c r="J102" s="64">
        <f>J140</f>
        <v>0</v>
      </c>
      <c r="K102" s="91"/>
    </row>
    <row r="103" spans="1:11" x14ac:dyDescent="0.25">
      <c r="A103" s="53"/>
      <c r="B103" s="54"/>
      <c r="C103" s="55"/>
      <c r="D103" s="56" t="s">
        <v>481</v>
      </c>
      <c r="E103" s="57"/>
      <c r="F103" s="57"/>
      <c r="G103" s="57"/>
      <c r="H103" s="57"/>
      <c r="I103" s="57"/>
      <c r="J103" s="58">
        <f>J151</f>
        <v>0</v>
      </c>
      <c r="K103" s="91"/>
    </row>
    <row r="104" spans="1:11" x14ac:dyDescent="0.25">
      <c r="A104" s="59"/>
      <c r="B104" s="60"/>
      <c r="C104" s="61"/>
      <c r="D104" s="62" t="s">
        <v>482</v>
      </c>
      <c r="E104" s="63"/>
      <c r="F104" s="63"/>
      <c r="G104" s="63"/>
      <c r="H104" s="63"/>
      <c r="I104" s="63"/>
      <c r="J104" s="64">
        <f>J152</f>
        <v>0</v>
      </c>
      <c r="K104" s="91"/>
    </row>
    <row r="105" spans="1:11" x14ac:dyDescent="0.25">
      <c r="A105" s="6"/>
      <c r="B105" s="40"/>
      <c r="C105" s="42"/>
      <c r="D105" s="42"/>
      <c r="E105" s="42"/>
      <c r="F105" s="42"/>
      <c r="G105" s="42"/>
      <c r="H105" s="42"/>
      <c r="I105" s="42"/>
      <c r="J105" s="42"/>
      <c r="K105" s="91"/>
    </row>
    <row r="106" spans="1:11" x14ac:dyDescent="0.25">
      <c r="A106" s="6"/>
      <c r="B106" s="65"/>
      <c r="C106" s="66"/>
      <c r="D106" s="66"/>
      <c r="E106" s="66"/>
      <c r="F106" s="66"/>
      <c r="G106" s="66"/>
      <c r="H106" s="66"/>
      <c r="I106" s="66"/>
      <c r="J106" s="66"/>
      <c r="K106" s="91"/>
    </row>
    <row r="107" spans="1:11" x14ac:dyDescent="0.25">
      <c r="K107" s="91"/>
    </row>
    <row r="108" spans="1:11" x14ac:dyDescent="0.25">
      <c r="K108" s="91"/>
    </row>
    <row r="109" spans="1:11" x14ac:dyDescent="0.25">
      <c r="K109" s="91"/>
    </row>
    <row r="110" spans="1:11" x14ac:dyDescent="0.25">
      <c r="A110" s="6"/>
      <c r="B110" s="67"/>
      <c r="C110" s="68"/>
      <c r="D110" s="68"/>
      <c r="E110" s="68"/>
      <c r="F110" s="68"/>
      <c r="G110" s="68"/>
      <c r="H110" s="68"/>
      <c r="I110" s="68"/>
      <c r="J110" s="68"/>
      <c r="K110" s="91"/>
    </row>
    <row r="111" spans="1:11" ht="18" x14ac:dyDescent="0.25">
      <c r="A111" s="6"/>
      <c r="B111" s="40"/>
      <c r="C111" s="41" t="s">
        <v>34</v>
      </c>
      <c r="D111" s="42"/>
      <c r="E111" s="42"/>
      <c r="F111" s="42"/>
      <c r="G111" s="42"/>
      <c r="H111" s="42"/>
      <c r="I111" s="42"/>
      <c r="J111" s="42"/>
      <c r="K111" s="91"/>
    </row>
    <row r="112" spans="1:11" x14ac:dyDescent="0.25">
      <c r="A112" s="6"/>
      <c r="B112" s="40"/>
      <c r="C112" s="42"/>
      <c r="D112" s="42"/>
      <c r="E112" s="42"/>
      <c r="F112" s="42"/>
      <c r="G112" s="42"/>
      <c r="H112" s="42"/>
      <c r="I112" s="42"/>
      <c r="J112" s="42"/>
      <c r="K112" s="91"/>
    </row>
    <row r="113" spans="1:11" x14ac:dyDescent="0.25">
      <c r="A113" s="6"/>
      <c r="B113" s="40"/>
      <c r="C113" s="43" t="s">
        <v>0</v>
      </c>
      <c r="D113" s="42"/>
      <c r="E113" s="42"/>
      <c r="F113" s="42"/>
      <c r="G113" s="42"/>
      <c r="H113" s="42"/>
      <c r="I113" s="42"/>
      <c r="J113" s="42"/>
      <c r="K113" s="91"/>
    </row>
    <row r="114" spans="1:11" x14ac:dyDescent="0.25">
      <c r="A114" s="6"/>
      <c r="B114" s="40"/>
      <c r="C114" s="42"/>
      <c r="D114" s="42"/>
      <c r="E114" s="145" t="str">
        <f>E7</f>
        <v>Rekonstrukce elektroinstalace, datové sítě, zřízení klimatizace – Znojmo, Kotkova 3725/24</v>
      </c>
      <c r="F114" s="146"/>
      <c r="G114" s="146"/>
      <c r="H114" s="146"/>
      <c r="I114" s="42"/>
      <c r="J114" s="42"/>
      <c r="K114" s="91"/>
    </row>
    <row r="115" spans="1:11" x14ac:dyDescent="0.25">
      <c r="A115" s="6"/>
      <c r="B115" s="40"/>
      <c r="C115" s="43" t="s">
        <v>48</v>
      </c>
      <c r="D115" s="42"/>
      <c r="E115" s="42"/>
      <c r="F115" s="42"/>
      <c r="G115" s="42"/>
      <c r="H115" s="42"/>
      <c r="I115" s="42"/>
      <c r="J115" s="42"/>
      <c r="K115" s="91"/>
    </row>
    <row r="116" spans="1:11" x14ac:dyDescent="0.25">
      <c r="A116" s="6"/>
      <c r="B116" s="40"/>
      <c r="C116" s="42"/>
      <c r="D116" s="42"/>
      <c r="E116" s="147" t="str">
        <f>E9</f>
        <v>SO4 - VRN - GLOBÁLNÍ NÁKLADY</v>
      </c>
      <c r="F116" s="148"/>
      <c r="G116" s="148"/>
      <c r="H116" s="148"/>
      <c r="I116" s="42"/>
      <c r="J116" s="42"/>
      <c r="K116" s="91"/>
    </row>
    <row r="117" spans="1:11" x14ac:dyDescent="0.25">
      <c r="A117" s="6"/>
      <c r="B117" s="40"/>
      <c r="C117" s="42"/>
      <c r="D117" s="42"/>
      <c r="E117" s="42"/>
      <c r="F117" s="42"/>
      <c r="G117" s="42"/>
      <c r="H117" s="42"/>
      <c r="I117" s="42"/>
      <c r="J117" s="42"/>
      <c r="K117" s="91"/>
    </row>
    <row r="118" spans="1:11" x14ac:dyDescent="0.25">
      <c r="A118" s="6"/>
      <c r="B118" s="40"/>
      <c r="C118" s="43" t="s">
        <v>4</v>
      </c>
      <c r="D118" s="42"/>
      <c r="E118" s="42"/>
      <c r="F118" s="45" t="str">
        <f>F12</f>
        <v xml:space="preserve"> </v>
      </c>
      <c r="G118" s="42"/>
      <c r="H118" s="42"/>
      <c r="I118" s="43" t="s">
        <v>6</v>
      </c>
      <c r="J118" s="46" t="str">
        <f>IF(J12="","",J12)</f>
        <v>18. 6. 2024</v>
      </c>
      <c r="K118" s="91"/>
    </row>
    <row r="119" spans="1:11" x14ac:dyDescent="0.25">
      <c r="A119" s="6"/>
      <c r="B119" s="40"/>
      <c r="C119" s="42"/>
      <c r="D119" s="42"/>
      <c r="E119" s="42"/>
      <c r="F119" s="42"/>
      <c r="G119" s="42"/>
      <c r="H119" s="42"/>
      <c r="I119" s="42"/>
      <c r="J119" s="42"/>
      <c r="K119" s="91"/>
    </row>
    <row r="120" spans="1:11" x14ac:dyDescent="0.25">
      <c r="A120" s="6"/>
      <c r="B120" s="40"/>
      <c r="C120" s="43" t="s">
        <v>7</v>
      </c>
      <c r="D120" s="42"/>
      <c r="E120" s="42"/>
      <c r="F120" s="45" t="str">
        <f>E15</f>
        <v xml:space="preserve"> </v>
      </c>
      <c r="G120" s="42"/>
      <c r="H120" s="42"/>
      <c r="I120" s="43" t="s">
        <v>11</v>
      </c>
      <c r="J120" s="47" t="str">
        <f>E21</f>
        <v xml:space="preserve"> </v>
      </c>
      <c r="K120" s="91"/>
    </row>
    <row r="121" spans="1:11" x14ac:dyDescent="0.25">
      <c r="A121" s="6"/>
      <c r="B121" s="40"/>
      <c r="C121" s="43" t="s">
        <v>10</v>
      </c>
      <c r="D121" s="42"/>
      <c r="E121" s="42"/>
      <c r="F121" s="45" t="str">
        <f>IF(E18="","",E18)</f>
        <v xml:space="preserve"> </v>
      </c>
      <c r="G121" s="42"/>
      <c r="H121" s="42"/>
      <c r="I121" s="43" t="s">
        <v>12</v>
      </c>
      <c r="J121" s="47" t="str">
        <f>E24</f>
        <v xml:space="preserve"> </v>
      </c>
      <c r="K121" s="91"/>
    </row>
    <row r="122" spans="1:11" x14ac:dyDescent="0.25">
      <c r="A122" s="6"/>
      <c r="B122" s="40"/>
      <c r="C122" s="42"/>
      <c r="D122" s="42"/>
      <c r="E122" s="42"/>
      <c r="F122" s="42"/>
      <c r="G122" s="42"/>
      <c r="H122" s="42"/>
      <c r="I122" s="42"/>
      <c r="J122" s="42"/>
      <c r="K122" s="91"/>
    </row>
    <row r="123" spans="1:11" ht="24" x14ac:dyDescent="0.25">
      <c r="A123" s="69"/>
      <c r="B123" s="70"/>
      <c r="C123" s="71" t="s">
        <v>35</v>
      </c>
      <c r="D123" s="72" t="s">
        <v>36</v>
      </c>
      <c r="E123" s="72" t="s">
        <v>37</v>
      </c>
      <c r="F123" s="72" t="s">
        <v>38</v>
      </c>
      <c r="G123" s="72" t="s">
        <v>39</v>
      </c>
      <c r="H123" s="72" t="s">
        <v>40</v>
      </c>
      <c r="I123" s="72" t="s">
        <v>41</v>
      </c>
      <c r="J123" s="72" t="s">
        <v>32</v>
      </c>
    </row>
    <row r="124" spans="1:11" ht="15.75" x14ac:dyDescent="0.25">
      <c r="A124" s="6"/>
      <c r="B124" s="40"/>
      <c r="C124" s="74" t="s">
        <v>42</v>
      </c>
      <c r="D124" s="42"/>
      <c r="E124" s="42"/>
      <c r="F124" s="42"/>
      <c r="G124" s="42"/>
      <c r="H124" s="42"/>
      <c r="I124" s="42"/>
      <c r="J124" s="75">
        <f>J125+J139+J151</f>
        <v>0</v>
      </c>
    </row>
    <row r="125" spans="1:11" ht="15.75" x14ac:dyDescent="0.25">
      <c r="A125" s="76"/>
      <c r="B125" s="77"/>
      <c r="C125" s="78"/>
      <c r="D125" s="79" t="s">
        <v>43</v>
      </c>
      <c r="E125" s="80" t="s">
        <v>483</v>
      </c>
      <c r="F125" s="80" t="s">
        <v>484</v>
      </c>
      <c r="G125" s="78"/>
      <c r="H125" s="78"/>
      <c r="I125" s="78"/>
      <c r="J125" s="81">
        <f>J126+J128+J130</f>
        <v>0</v>
      </c>
    </row>
    <row r="126" spans="1:11" x14ac:dyDescent="0.25">
      <c r="A126" s="76"/>
      <c r="B126" s="77"/>
      <c r="C126" s="78"/>
      <c r="D126" s="79" t="s">
        <v>43</v>
      </c>
      <c r="E126" s="82">
        <v>416</v>
      </c>
      <c r="F126" s="82" t="s">
        <v>701</v>
      </c>
      <c r="G126" s="78"/>
      <c r="H126" s="78"/>
      <c r="I126" s="78"/>
      <c r="J126" s="83">
        <f>SUM(J127)</f>
        <v>0</v>
      </c>
    </row>
    <row r="127" spans="1:11" ht="24" x14ac:dyDescent="0.25">
      <c r="A127" s="76"/>
      <c r="B127" s="77"/>
      <c r="C127" s="84" t="s">
        <v>45</v>
      </c>
      <c r="D127" s="84" t="s">
        <v>46</v>
      </c>
      <c r="E127" s="85" t="s">
        <v>702</v>
      </c>
      <c r="F127" s="86" t="s">
        <v>703</v>
      </c>
      <c r="G127" s="87" t="s">
        <v>392</v>
      </c>
      <c r="H127" s="88">
        <v>118</v>
      </c>
      <c r="I127" s="89"/>
      <c r="J127" s="89">
        <f>ROUND(I127*H127,2)</f>
        <v>0</v>
      </c>
    </row>
    <row r="128" spans="1:11" x14ac:dyDescent="0.25">
      <c r="A128" s="76"/>
      <c r="B128" s="77"/>
      <c r="C128" s="78"/>
      <c r="D128" s="79" t="s">
        <v>43</v>
      </c>
      <c r="E128" s="82" t="s">
        <v>527</v>
      </c>
      <c r="F128" s="82" t="s">
        <v>528</v>
      </c>
      <c r="G128" s="78"/>
      <c r="H128" s="78"/>
      <c r="I128" s="78"/>
      <c r="J128" s="83">
        <f>SUM(J129)</f>
        <v>0</v>
      </c>
    </row>
    <row r="129" spans="1:10" ht="24" x14ac:dyDescent="0.25">
      <c r="A129" s="76"/>
      <c r="B129" s="77"/>
      <c r="C129" s="84">
        <v>2</v>
      </c>
      <c r="D129" s="84" t="s">
        <v>46</v>
      </c>
      <c r="E129" s="85" t="s">
        <v>78</v>
      </c>
      <c r="F129" s="86" t="s">
        <v>529</v>
      </c>
      <c r="G129" s="87" t="s">
        <v>80</v>
      </c>
      <c r="H129" s="88">
        <v>2</v>
      </c>
      <c r="I129" s="89"/>
      <c r="J129" s="89">
        <f>ROUND(I129*H129,2)</f>
        <v>0</v>
      </c>
    </row>
    <row r="130" spans="1:10" x14ac:dyDescent="0.25">
      <c r="A130" s="76"/>
      <c r="B130" s="77"/>
      <c r="C130" s="78"/>
      <c r="D130" s="79" t="s">
        <v>43</v>
      </c>
      <c r="E130" s="82" t="s">
        <v>485</v>
      </c>
      <c r="F130" s="82" t="s">
        <v>486</v>
      </c>
      <c r="G130" s="78"/>
      <c r="H130" s="78"/>
      <c r="I130" s="78"/>
      <c r="J130" s="83">
        <f>SUM(J131:J138)</f>
        <v>0</v>
      </c>
    </row>
    <row r="131" spans="1:10" x14ac:dyDescent="0.25">
      <c r="A131" s="76"/>
      <c r="B131" s="77"/>
      <c r="C131" s="84">
        <v>3</v>
      </c>
      <c r="D131" s="84" t="s">
        <v>46</v>
      </c>
      <c r="E131" s="85" t="s">
        <v>530</v>
      </c>
      <c r="F131" s="86" t="s">
        <v>531</v>
      </c>
      <c r="G131" s="87" t="s">
        <v>532</v>
      </c>
      <c r="H131" s="88">
        <v>10.65</v>
      </c>
      <c r="I131" s="89"/>
      <c r="J131" s="89">
        <f>ROUND(I131*H131,2)</f>
        <v>0</v>
      </c>
    </row>
    <row r="132" spans="1:10" ht="19.5" x14ac:dyDescent="0.25">
      <c r="A132" s="76"/>
      <c r="B132" s="77"/>
      <c r="C132" s="44"/>
      <c r="D132" s="98" t="s">
        <v>533</v>
      </c>
      <c r="E132" s="44"/>
      <c r="F132" s="99" t="s">
        <v>534</v>
      </c>
      <c r="G132" s="44"/>
      <c r="H132" s="44"/>
      <c r="I132" s="44"/>
      <c r="J132" s="44"/>
    </row>
    <row r="133" spans="1:10" x14ac:dyDescent="0.25">
      <c r="A133" s="76"/>
      <c r="B133" s="77"/>
      <c r="C133" s="84">
        <v>4</v>
      </c>
      <c r="D133" s="84" t="s">
        <v>46</v>
      </c>
      <c r="E133" s="85" t="s">
        <v>535</v>
      </c>
      <c r="F133" s="86" t="s">
        <v>536</v>
      </c>
      <c r="G133" s="87" t="s">
        <v>532</v>
      </c>
      <c r="H133" s="88">
        <v>2</v>
      </c>
      <c r="I133" s="89"/>
      <c r="J133" s="89">
        <f t="shared" ref="J133:J138" si="0">ROUND(I133*H133,2)</f>
        <v>0</v>
      </c>
    </row>
    <row r="134" spans="1:10" x14ac:dyDescent="0.25">
      <c r="A134" s="6"/>
      <c r="B134" s="40"/>
      <c r="C134" s="84">
        <v>5</v>
      </c>
      <c r="D134" s="84" t="s">
        <v>46</v>
      </c>
      <c r="E134" s="85" t="s">
        <v>487</v>
      </c>
      <c r="F134" s="86" t="s">
        <v>488</v>
      </c>
      <c r="G134" s="87" t="s">
        <v>489</v>
      </c>
      <c r="H134" s="88">
        <v>30.465</v>
      </c>
      <c r="I134" s="89"/>
      <c r="J134" s="89">
        <f t="shared" si="0"/>
        <v>0</v>
      </c>
    </row>
    <row r="135" spans="1:10" ht="24" x14ac:dyDescent="0.25">
      <c r="A135" s="6"/>
      <c r="B135" s="40"/>
      <c r="C135" s="84">
        <v>6</v>
      </c>
      <c r="D135" s="84" t="s">
        <v>46</v>
      </c>
      <c r="E135" s="85" t="s">
        <v>490</v>
      </c>
      <c r="F135" s="86" t="s">
        <v>700</v>
      </c>
      <c r="G135" s="87" t="s">
        <v>489</v>
      </c>
      <c r="H135" s="88">
        <v>304.64999999999998</v>
      </c>
      <c r="I135" s="89"/>
      <c r="J135" s="89">
        <f t="shared" si="0"/>
        <v>0</v>
      </c>
    </row>
    <row r="136" spans="1:10" ht="24" x14ac:dyDescent="0.25">
      <c r="A136" s="6"/>
      <c r="B136" s="40"/>
      <c r="C136" s="84">
        <v>7</v>
      </c>
      <c r="D136" s="84" t="s">
        <v>46</v>
      </c>
      <c r="E136" s="85" t="s">
        <v>491</v>
      </c>
      <c r="F136" s="86" t="s">
        <v>492</v>
      </c>
      <c r="G136" s="87" t="s">
        <v>489</v>
      </c>
      <c r="H136" s="88">
        <v>3.5</v>
      </c>
      <c r="I136" s="89"/>
      <c r="J136" s="89">
        <f t="shared" si="0"/>
        <v>0</v>
      </c>
    </row>
    <row r="137" spans="1:10" ht="24" x14ac:dyDescent="0.25">
      <c r="A137" s="6"/>
      <c r="B137" s="40"/>
      <c r="C137" s="84">
        <v>8</v>
      </c>
      <c r="D137" s="84" t="s">
        <v>46</v>
      </c>
      <c r="E137" s="85" t="s">
        <v>493</v>
      </c>
      <c r="F137" s="86" t="s">
        <v>494</v>
      </c>
      <c r="G137" s="87" t="s">
        <v>489</v>
      </c>
      <c r="H137" s="88">
        <v>3.5</v>
      </c>
      <c r="I137" s="89"/>
      <c r="J137" s="89">
        <f t="shared" si="0"/>
        <v>0</v>
      </c>
    </row>
    <row r="138" spans="1:10" ht="24" x14ac:dyDescent="0.25">
      <c r="A138" s="6"/>
      <c r="B138" s="40"/>
      <c r="C138" s="84">
        <v>9</v>
      </c>
      <c r="D138" s="84" t="s">
        <v>46</v>
      </c>
      <c r="E138" s="85" t="s">
        <v>495</v>
      </c>
      <c r="F138" s="86" t="s">
        <v>496</v>
      </c>
      <c r="G138" s="87" t="s">
        <v>489</v>
      </c>
      <c r="H138" s="88">
        <v>30.465</v>
      </c>
      <c r="I138" s="89"/>
      <c r="J138" s="89">
        <f t="shared" si="0"/>
        <v>0</v>
      </c>
    </row>
    <row r="139" spans="1:10" ht="15.75" x14ac:dyDescent="0.25">
      <c r="A139" s="76"/>
      <c r="B139" s="77"/>
      <c r="C139" s="78"/>
      <c r="D139" s="79" t="s">
        <v>43</v>
      </c>
      <c r="E139" s="80" t="s">
        <v>65</v>
      </c>
      <c r="F139" s="80" t="s">
        <v>221</v>
      </c>
      <c r="G139" s="78"/>
      <c r="H139" s="78"/>
      <c r="I139" s="78"/>
      <c r="J139" s="81">
        <f>J140+J144+J149</f>
        <v>0</v>
      </c>
    </row>
    <row r="140" spans="1:10" x14ac:dyDescent="0.25">
      <c r="A140" s="76"/>
      <c r="B140" s="77"/>
      <c r="C140" s="78"/>
      <c r="D140" s="79" t="s">
        <v>43</v>
      </c>
      <c r="E140" s="82" t="s">
        <v>497</v>
      </c>
      <c r="F140" s="82" t="s">
        <v>498</v>
      </c>
      <c r="G140" s="78"/>
      <c r="H140" s="78"/>
      <c r="I140" s="78"/>
      <c r="J140" s="83">
        <f>SUM(J141:J143)</f>
        <v>0</v>
      </c>
    </row>
    <row r="141" spans="1:10" ht="24" x14ac:dyDescent="0.25">
      <c r="A141" s="6"/>
      <c r="B141" s="40"/>
      <c r="C141" s="84">
        <v>10</v>
      </c>
      <c r="D141" s="84" t="s">
        <v>46</v>
      </c>
      <c r="E141" s="85" t="s">
        <v>499</v>
      </c>
      <c r="F141" s="86" t="s">
        <v>500</v>
      </c>
      <c r="G141" s="87" t="s">
        <v>80</v>
      </c>
      <c r="H141" s="88">
        <v>3</v>
      </c>
      <c r="I141" s="89"/>
      <c r="J141" s="89">
        <f>ROUND(I141*H141,2)</f>
        <v>0</v>
      </c>
    </row>
    <row r="142" spans="1:10" x14ac:dyDescent="0.25">
      <c r="A142" s="6"/>
      <c r="B142" s="40"/>
      <c r="C142" s="84">
        <v>11</v>
      </c>
      <c r="D142" s="84" t="s">
        <v>46</v>
      </c>
      <c r="E142" s="85" t="s">
        <v>501</v>
      </c>
      <c r="F142" s="86" t="s">
        <v>502</v>
      </c>
      <c r="G142" s="87" t="s">
        <v>254</v>
      </c>
      <c r="H142" s="88">
        <v>3</v>
      </c>
      <c r="I142" s="89"/>
      <c r="J142" s="89">
        <f>ROUND(I142*H142,2)</f>
        <v>0</v>
      </c>
    </row>
    <row r="143" spans="1:10" x14ac:dyDescent="0.25">
      <c r="A143" s="6"/>
      <c r="B143" s="40"/>
      <c r="C143" s="84">
        <v>12</v>
      </c>
      <c r="D143" s="84" t="s">
        <v>46</v>
      </c>
      <c r="E143" s="85" t="s">
        <v>503</v>
      </c>
      <c r="F143" s="86" t="s">
        <v>504</v>
      </c>
      <c r="G143" s="87" t="s">
        <v>80</v>
      </c>
      <c r="H143" s="88">
        <v>3</v>
      </c>
      <c r="I143" s="89"/>
      <c r="J143" s="89">
        <f>ROUND(I143*H143,2)</f>
        <v>0</v>
      </c>
    </row>
    <row r="144" spans="1:10" x14ac:dyDescent="0.25">
      <c r="A144" s="9"/>
      <c r="B144" s="40"/>
      <c r="C144" s="78"/>
      <c r="D144" s="79" t="s">
        <v>43</v>
      </c>
      <c r="E144" s="82" t="s">
        <v>505</v>
      </c>
      <c r="F144" s="82" t="s">
        <v>506</v>
      </c>
      <c r="G144" s="78"/>
      <c r="H144" s="78"/>
      <c r="I144" s="78"/>
      <c r="J144" s="83">
        <f>SUM(J145:J148)</f>
        <v>0</v>
      </c>
    </row>
    <row r="145" spans="1:10" x14ac:dyDescent="0.25">
      <c r="A145" s="9"/>
      <c r="B145" s="40"/>
      <c r="C145" s="84">
        <v>13</v>
      </c>
      <c r="D145" s="84" t="s">
        <v>46</v>
      </c>
      <c r="E145" s="85" t="s">
        <v>507</v>
      </c>
      <c r="F145" s="86" t="s">
        <v>508</v>
      </c>
      <c r="G145" s="87" t="s">
        <v>373</v>
      </c>
      <c r="H145" s="88">
        <v>120</v>
      </c>
      <c r="I145" s="89"/>
      <c r="J145" s="89">
        <f t="shared" ref="J145:J148" si="1">ROUND(I145*H145,2)</f>
        <v>0</v>
      </c>
    </row>
    <row r="146" spans="1:10" x14ac:dyDescent="0.25">
      <c r="A146" s="9"/>
      <c r="B146" s="40"/>
      <c r="C146" s="84">
        <v>14</v>
      </c>
      <c r="D146" s="84" t="s">
        <v>46</v>
      </c>
      <c r="E146" s="85" t="s">
        <v>509</v>
      </c>
      <c r="F146" s="86" t="s">
        <v>510</v>
      </c>
      <c r="G146" s="87" t="s">
        <v>373</v>
      </c>
      <c r="H146" s="88">
        <v>120</v>
      </c>
      <c r="I146" s="89"/>
      <c r="J146" s="89">
        <f t="shared" si="1"/>
        <v>0</v>
      </c>
    </row>
    <row r="147" spans="1:10" x14ac:dyDescent="0.25">
      <c r="A147" s="9"/>
      <c r="B147" s="40"/>
      <c r="C147" s="84">
        <v>15</v>
      </c>
      <c r="D147" s="84" t="s">
        <v>46</v>
      </c>
      <c r="E147" s="85" t="s">
        <v>511</v>
      </c>
      <c r="F147" s="86" t="s">
        <v>512</v>
      </c>
      <c r="G147" s="87" t="s">
        <v>373</v>
      </c>
      <c r="H147" s="88">
        <v>40</v>
      </c>
      <c r="I147" s="89"/>
      <c r="J147" s="89">
        <f t="shared" si="1"/>
        <v>0</v>
      </c>
    </row>
    <row r="148" spans="1:10" x14ac:dyDescent="0.25">
      <c r="A148" s="9"/>
      <c r="B148" s="40"/>
      <c r="C148" s="84">
        <v>16</v>
      </c>
      <c r="D148" s="84" t="s">
        <v>46</v>
      </c>
      <c r="E148" s="85" t="s">
        <v>694</v>
      </c>
      <c r="F148" s="86" t="s">
        <v>695</v>
      </c>
      <c r="G148" s="87" t="s">
        <v>373</v>
      </c>
      <c r="H148" s="88">
        <v>10</v>
      </c>
      <c r="I148" s="89"/>
      <c r="J148" s="89">
        <f t="shared" si="1"/>
        <v>0</v>
      </c>
    </row>
    <row r="149" spans="1:10" x14ac:dyDescent="0.25">
      <c r="A149" s="9"/>
      <c r="B149" s="40"/>
      <c r="C149" s="78"/>
      <c r="D149" s="79" t="s">
        <v>43</v>
      </c>
      <c r="E149" s="82" t="s">
        <v>44</v>
      </c>
      <c r="F149" s="82" t="s">
        <v>356</v>
      </c>
      <c r="G149" s="78"/>
      <c r="H149" s="78"/>
      <c r="I149" s="78"/>
      <c r="J149" s="83">
        <f>SUM(J150)</f>
        <v>0</v>
      </c>
    </row>
    <row r="150" spans="1:10" x14ac:dyDescent="0.25">
      <c r="A150" s="9"/>
      <c r="B150" s="40"/>
      <c r="C150" s="100">
        <v>17</v>
      </c>
      <c r="D150" s="100" t="s">
        <v>65</v>
      </c>
      <c r="E150" s="101" t="s">
        <v>358</v>
      </c>
      <c r="F150" s="102" t="s">
        <v>696</v>
      </c>
      <c r="G150" s="103" t="s">
        <v>254</v>
      </c>
      <c r="H150" s="104">
        <v>1</v>
      </c>
      <c r="I150" s="105"/>
      <c r="J150" s="105">
        <f>ROUND(I150*H150,2)</f>
        <v>0</v>
      </c>
    </row>
    <row r="151" spans="1:10" ht="15.75" x14ac:dyDescent="0.25">
      <c r="A151" s="76"/>
      <c r="B151" s="77"/>
      <c r="C151" s="78"/>
      <c r="D151" s="79" t="s">
        <v>43</v>
      </c>
      <c r="E151" s="80" t="s">
        <v>515</v>
      </c>
      <c r="F151" s="80" t="s">
        <v>516</v>
      </c>
      <c r="G151" s="78"/>
      <c r="H151" s="78"/>
      <c r="I151" s="78"/>
      <c r="J151" s="81">
        <f>J152</f>
        <v>0</v>
      </c>
    </row>
    <row r="152" spans="1:10" x14ac:dyDescent="0.25">
      <c r="A152" s="76"/>
      <c r="B152" s="77"/>
      <c r="C152" s="78"/>
      <c r="D152" s="79" t="s">
        <v>43</v>
      </c>
      <c r="E152" s="82" t="s">
        <v>517</v>
      </c>
      <c r="F152" s="82" t="s">
        <v>518</v>
      </c>
      <c r="G152" s="78"/>
      <c r="H152" s="78"/>
      <c r="I152" s="78"/>
      <c r="J152" s="83">
        <f>SUM(J153:J154)</f>
        <v>0</v>
      </c>
    </row>
    <row r="153" spans="1:10" x14ac:dyDescent="0.25">
      <c r="A153" s="6"/>
      <c r="B153" s="40"/>
      <c r="C153" s="84">
        <v>18</v>
      </c>
      <c r="D153" s="84" t="s">
        <v>46</v>
      </c>
      <c r="E153" s="85" t="s">
        <v>519</v>
      </c>
      <c r="F153" s="86" t="s">
        <v>520</v>
      </c>
      <c r="G153" s="87" t="s">
        <v>80</v>
      </c>
      <c r="H153" s="88">
        <v>1</v>
      </c>
      <c r="I153" s="89"/>
      <c r="J153" s="89">
        <f>ROUND(I153*H153,2)</f>
        <v>0</v>
      </c>
    </row>
    <row r="154" spans="1:10" x14ac:dyDescent="0.25">
      <c r="A154" s="6"/>
      <c r="B154" s="40"/>
      <c r="C154" s="84">
        <v>19</v>
      </c>
      <c r="D154" s="84" t="s">
        <v>46</v>
      </c>
      <c r="E154" s="85" t="s">
        <v>521</v>
      </c>
      <c r="F154" s="86" t="s">
        <v>522</v>
      </c>
      <c r="G154" s="87" t="s">
        <v>373</v>
      </c>
      <c r="H154" s="88">
        <v>25</v>
      </c>
      <c r="I154" s="89"/>
      <c r="J154" s="89">
        <f>ROUND(I154*H154,2)</f>
        <v>0</v>
      </c>
    </row>
    <row r="155" spans="1:10" x14ac:dyDescent="0.25">
      <c r="A155" s="6"/>
      <c r="B155" s="65"/>
      <c r="C155" s="66"/>
      <c r="D155" s="66"/>
      <c r="E155" s="66"/>
      <c r="F155" s="66"/>
      <c r="G155" s="66"/>
      <c r="H155" s="66"/>
      <c r="I155" s="66"/>
      <c r="J155" s="66"/>
    </row>
  </sheetData>
  <mergeCells count="8">
    <mergeCell ref="E114:H114"/>
    <mergeCell ref="E116:H116"/>
    <mergeCell ref="E7:H7"/>
    <mergeCell ref="E89:H89"/>
    <mergeCell ref="E9:H9"/>
    <mergeCell ref="E18:H18"/>
    <mergeCell ref="E27:H27"/>
    <mergeCell ref="E87:H87"/>
  </mergeCells>
  <pageMargins left="0.39370078740157483" right="0.39370078740157483" top="0.39370078740157483" bottom="0.39370078740157483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rekapitulace</vt:lpstr>
      <vt:lpstr>SO1 - Elektro</vt:lpstr>
      <vt:lpstr>SO2 - Datová síť</vt:lpstr>
      <vt:lpstr>SO3 - Klimatizace</vt:lpstr>
      <vt:lpstr>SO4 - VRN</vt:lpstr>
    </vt:vector>
  </TitlesOfParts>
  <Company>Sprava a udrzba silnic Jihomoravskeho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Komůrka Zdeněk</dc:creator>
  <cp:lastModifiedBy>Komůrka Zdeněk</cp:lastModifiedBy>
  <cp:lastPrinted>2025-01-08T07:17:26Z</cp:lastPrinted>
  <dcterms:created xsi:type="dcterms:W3CDTF">2025-01-07T12:24:17Z</dcterms:created>
  <dcterms:modified xsi:type="dcterms:W3CDTF">2025-01-13T08:19:19Z</dcterms:modified>
</cp:coreProperties>
</file>