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vokal.jaroslav\OneDrive - Jihomoravský kraj\aktivni\charbulova\fotbalove_hriste\soutez_2\oprava_pd_2\"/>
    </mc:Choice>
  </mc:AlternateContent>
  <xr:revisionPtr revIDLastSave="1217" documentId="11_4D9DC5D5DE32B8259CAE819C0C706B8692212AB0" xr6:coauthVersionLast="41" xr6:coauthVersionMax="47" xr10:uidLastSave="{91188E85-BCB7-4CFC-B67B-2C2BB6815B01}"/>
  <bookViews>
    <workbookView xWindow="-110" yWindow="-110" windowWidth="19420" windowHeight="11620" xr2:uid="{00000000-000D-0000-FFFF-FFFF00000000}"/>
  </bookViews>
  <sheets>
    <sheet name="Rekapitulace stavby" sheetId="1" r:id="rId1"/>
    <sheet name="VRN" sheetId="6" r:id="rId2"/>
    <sheet name="2432 - SO 02 Fotbalové hř..." sheetId="2" r:id="rId3"/>
    <sheet name="2433 - SO 03 Skok do dálky" sheetId="3" r:id="rId4"/>
    <sheet name="2434 - SO 04 Atletická dráha" sheetId="4" r:id="rId5"/>
  </sheets>
  <definedNames>
    <definedName name="_xlnm._FilterDatabase" localSheetId="2" hidden="1">'2432 - SO 02 Fotbalové hř...'!$C$48:$J$118</definedName>
    <definedName name="_xlnm._FilterDatabase" localSheetId="3" hidden="1">'2433 - SO 03 Skok do dálky'!$C$50:$J$124</definedName>
    <definedName name="_xlnm._FilterDatabase" localSheetId="4" hidden="1">'2434 - SO 04 Atletická dráha'!$C$50:$J$96</definedName>
    <definedName name="_xlnm._FilterDatabase" localSheetId="1" hidden="1">VRN!$C$47:$J$64</definedName>
    <definedName name="_xlnm.Print_Titles" localSheetId="2">'2432 - SO 02 Fotbalové hř...'!$48:$48</definedName>
    <definedName name="_xlnm.Print_Titles" localSheetId="3">'2433 - SO 03 Skok do dálky'!$50:$50</definedName>
    <definedName name="_xlnm.Print_Titles" localSheetId="4">'2434 - SO 04 Atletická dráha'!$50:$50</definedName>
    <definedName name="_xlnm.Print_Titles" localSheetId="0">'Rekapitulace stavby'!$13:$13</definedName>
    <definedName name="_xlnm.Print_Titles" localSheetId="1">VRN!$47:$47</definedName>
    <definedName name="_xlnm.Print_Area" localSheetId="2">'2432 - SO 02 Fotbalové hř...'!$C$4:$J$14,'2432 - SO 02 Fotbalové hř...'!$C$20:$J$35,'2432 - SO 02 Fotbalové hř...'!$C$41:$J$118</definedName>
    <definedName name="_xlnm.Print_Area" localSheetId="3">'2433 - SO 03 Skok do dálky'!$C$4:$J$14,'2433 - SO 03 Skok do dálky'!$C$20:$J$36,'2433 - SO 03 Skok do dálky'!$C$42:$J$124</definedName>
    <definedName name="_xlnm.Print_Area" localSheetId="4">'2434 - SO 04 Atletická dráha'!$C$4:$J$14,'2434 - SO 04 Atletická dráha'!$C$20:$J$36,'2434 - SO 04 Atletická dráha'!$C$42:$J$96</definedName>
    <definedName name="_xlnm.Print_Area" localSheetId="0">'Rekapitulace stavby'!#REF!,'Rekapitulace stavby'!$C$7:$AQ$20</definedName>
    <definedName name="_xlnm.Print_Area" localSheetId="1">VRN!$C$4:$J$14,VRN!$C$20:$J$34,VRN!$C$40:$J$64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" i="6" l="1"/>
  <c r="E7" i="4"/>
  <c r="E7" i="3"/>
  <c r="E7" i="2"/>
  <c r="E23" i="6"/>
  <c r="AN25" i="1" l="1"/>
  <c r="J52" i="6" l="1"/>
  <c r="J64" i="6"/>
  <c r="J63" i="6"/>
  <c r="J62" i="6"/>
  <c r="J60" i="6"/>
  <c r="J56" i="6"/>
  <c r="J54" i="6"/>
  <c r="J58" i="6" l="1"/>
  <c r="J50" i="6"/>
  <c r="E45" i="6" l="1"/>
  <c r="E25" i="6"/>
  <c r="E7" i="6"/>
  <c r="J126" i="2"/>
  <c r="J120" i="2"/>
  <c r="H122" i="2"/>
  <c r="J122" i="2" s="1"/>
  <c r="H79" i="2"/>
  <c r="H69" i="2"/>
  <c r="H59" i="2"/>
  <c r="H56" i="2"/>
  <c r="J119" i="2" l="1"/>
  <c r="J33" i="6"/>
  <c r="J89" i="2"/>
  <c r="J87" i="2"/>
  <c r="J132" i="2"/>
  <c r="J139" i="2"/>
  <c r="J138" i="2"/>
  <c r="J137" i="2"/>
  <c r="J130" i="2"/>
  <c r="J128" i="2"/>
  <c r="J101" i="4"/>
  <c r="J100" i="4"/>
  <c r="J99" i="4"/>
  <c r="J91" i="4"/>
  <c r="J98" i="4" l="1"/>
  <c r="J36" i="4" s="1"/>
  <c r="J125" i="2"/>
  <c r="J32" i="6"/>
  <c r="J49" i="6"/>
  <c r="J48" i="6" s="1"/>
  <c r="J136" i="2"/>
  <c r="J31" i="6" l="1"/>
  <c r="J13" i="6"/>
  <c r="AG16" i="1" s="1"/>
  <c r="J30" i="6"/>
  <c r="J54" i="2"/>
  <c r="J85" i="2"/>
  <c r="J83" i="2"/>
  <c r="H93" i="2"/>
  <c r="AN16" i="1" l="1"/>
  <c r="H95" i="4"/>
  <c r="H93" i="4"/>
  <c r="H85" i="4"/>
  <c r="H80" i="4"/>
  <c r="H77" i="4"/>
  <c r="H75" i="4"/>
  <c r="H73" i="4"/>
  <c r="H71" i="4"/>
  <c r="H69" i="4"/>
  <c r="H67" i="4"/>
  <c r="H64" i="4"/>
  <c r="H62" i="4"/>
  <c r="H60" i="4"/>
  <c r="H58" i="4"/>
  <c r="H56" i="4"/>
  <c r="H116" i="2"/>
  <c r="H117" i="2"/>
  <c r="J125" i="3"/>
  <c r="J88" i="4" l="1"/>
  <c r="J87" i="4"/>
  <c r="H82" i="4"/>
  <c r="H54" i="4"/>
  <c r="H81" i="3"/>
  <c r="H72" i="3"/>
  <c r="H66" i="3"/>
  <c r="H60" i="3"/>
  <c r="H59" i="3"/>
  <c r="H54" i="3" s="1"/>
  <c r="H67" i="2" l="1"/>
  <c r="H65" i="2"/>
  <c r="J56" i="2"/>
  <c r="H63" i="2"/>
  <c r="H74" i="2"/>
  <c r="H112" i="2"/>
  <c r="H111" i="2"/>
  <c r="H104" i="2" s="1"/>
  <c r="E47" i="4" l="1"/>
  <c r="E25" i="4"/>
  <c r="E45" i="4"/>
  <c r="E47" i="3"/>
  <c r="E25" i="3"/>
  <c r="E45" i="3"/>
  <c r="E46" i="2"/>
  <c r="E25" i="2"/>
  <c r="E44" i="2"/>
  <c r="J67" i="2"/>
  <c r="J77" i="2"/>
  <c r="J64" i="4"/>
  <c r="J116" i="2"/>
  <c r="J91" i="2"/>
  <c r="J63" i="2"/>
  <c r="J117" i="2"/>
  <c r="J100" i="2"/>
  <c r="J96" i="2"/>
  <c r="J116" i="3"/>
  <c r="J115" i="3" s="1"/>
  <c r="J107" i="3"/>
  <c r="J72" i="3"/>
  <c r="J94" i="3"/>
  <c r="J83" i="3"/>
  <c r="J95" i="4"/>
  <c r="J75" i="4"/>
  <c r="J56" i="4"/>
  <c r="J80" i="4"/>
  <c r="J77" i="4"/>
  <c r="J67" i="4"/>
  <c r="J102" i="2"/>
  <c r="J104" i="3"/>
  <c r="J60" i="3"/>
  <c r="J54" i="3"/>
  <c r="J98" i="2"/>
  <c r="J104" i="2"/>
  <c r="J79" i="2"/>
  <c r="J120" i="3"/>
  <c r="J96" i="3"/>
  <c r="J81" i="3"/>
  <c r="J82" i="4"/>
  <c r="J71" i="4"/>
  <c r="J62" i="4"/>
  <c r="J54" i="4"/>
  <c r="J59" i="2"/>
  <c r="J113" i="3"/>
  <c r="J85" i="3"/>
  <c r="J73" i="4"/>
  <c r="J93" i="2"/>
  <c r="J74" i="2"/>
  <c r="J65" i="2"/>
  <c r="J112" i="2"/>
  <c r="J69" i="2"/>
  <c r="J52" i="2"/>
  <c r="J123" i="3"/>
  <c r="J99" i="3"/>
  <c r="J78" i="3"/>
  <c r="J101" i="3"/>
  <c r="J88" i="3"/>
  <c r="J66" i="3"/>
  <c r="J93" i="4"/>
  <c r="J58" i="4"/>
  <c r="J85" i="4"/>
  <c r="J84" i="4" s="1"/>
  <c r="J69" i="4"/>
  <c r="J60" i="4"/>
  <c r="J90" i="4" l="1"/>
  <c r="J35" i="4" s="1"/>
  <c r="J119" i="3"/>
  <c r="J35" i="3" s="1"/>
  <c r="J95" i="2"/>
  <c r="J33" i="2" s="1"/>
  <c r="J51" i="2"/>
  <c r="J53" i="4"/>
  <c r="J53" i="3"/>
  <c r="J32" i="3" s="1"/>
  <c r="J79" i="4"/>
  <c r="J33" i="4" s="1"/>
  <c r="J106" i="3"/>
  <c r="J33" i="3" s="1"/>
  <c r="J115" i="2"/>
  <c r="J34" i="2" s="1"/>
  <c r="J34" i="3"/>
  <c r="J34" i="4"/>
  <c r="E23" i="4"/>
  <c r="E23" i="3"/>
  <c r="E23" i="2"/>
  <c r="J52" i="4" l="1"/>
  <c r="J51" i="4" s="1"/>
  <c r="J32" i="2"/>
  <c r="J50" i="2"/>
  <c r="J49" i="2" s="1"/>
  <c r="J32" i="4"/>
  <c r="J52" i="3"/>
  <c r="J51" i="3" s="1"/>
  <c r="J31" i="4" l="1"/>
  <c r="J31" i="3"/>
  <c r="J31" i="2"/>
  <c r="J30" i="3"/>
  <c r="J30" i="2"/>
  <c r="J30" i="4"/>
  <c r="J13" i="4" l="1"/>
  <c r="AG19" i="1" s="1"/>
  <c r="AN19" i="1" s="1"/>
  <c r="J13" i="3"/>
  <c r="AG18" i="1" s="1"/>
  <c r="AN18" i="1" s="1"/>
  <c r="J13" i="2"/>
  <c r="AG17" i="1" s="1"/>
  <c r="AN17" i="1" l="1"/>
  <c r="AG15" i="1"/>
  <c r="AG28" i="1" s="1"/>
  <c r="AN15" i="1" l="1"/>
  <c r="AN28" i="1" s="1"/>
</calcChain>
</file>

<file path=xl/sharedStrings.xml><?xml version="1.0" encoding="utf-8"?>
<sst xmlns="http://schemas.openxmlformats.org/spreadsheetml/2006/main" count="974" uniqueCount="298">
  <si>
    <t>Export Komplet</t>
  </si>
  <si>
    <t/>
  </si>
  <si>
    <t>False</t>
  </si>
  <si>
    <t>{ce5c5508-1e2e-45a3-958b-c2de30a82c11}</t>
  </si>
  <si>
    <t>0,01</t>
  </si>
  <si>
    <t>21</t>
  </si>
  <si>
    <t>12</t>
  </si>
  <si>
    <t>Kód:</t>
  </si>
  <si>
    <t>Stavba:</t>
  </si>
  <si>
    <t>Cena bez DPH</t>
  </si>
  <si>
    <t>Kód</t>
  </si>
  <si>
    <t>Popis</t>
  </si>
  <si>
    <t>Cena bez DPH [CZK]</t>
  </si>
  <si>
    <t>Cena s DPH [CZK]</t>
  </si>
  <si>
    <t>Typ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</si>
  <si>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</si>
  <si>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</si>
  <si>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</si>
  <si>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</si>
  <si>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</si>
  <si>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</si>
  <si>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</si>
  <si>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2432</t>
  </si>
  <si>
    <t>SO 02 Fotbalové hřiště</t>
  </si>
  <si>
    <t>STA</t>
  </si>
  <si>
    <t>1</t>
  </si>
  <si>
    <t>{9741777f-456a-4bcd-9e61-f3bc72a0ac3c}</t>
  </si>
  <si>
    <t>2</t>
  </si>
  <si>
    <t>2433</t>
  </si>
  <si>
    <t>SO 03 Skok do dálky</t>
  </si>
  <si>
    <t>{9f8a98e1-ef0a-4a86-8725-ad2f38685591}</t>
  </si>
  <si>
    <t>2434</t>
  </si>
  <si>
    <t>SO 04 Atletická dráha</t>
  </si>
  <si>
    <t>{264482b0-d6f2-4190-ae58-235c62776fa7}</t>
  </si>
  <si>
    <t>KRYCÍ LIST SOUPISU PRACÍ</t>
  </si>
  <si>
    <t>Objekt:</t>
  </si>
  <si>
    <t>2432 - SO 02 Fotbalové hřiště</t>
  </si>
  <si>
    <t>REKAPITULACE ČLENĚNÍ SOUPISU PRACÍ</t>
  </si>
  <si>
    <t>Kód dílu - Popis</t>
  </si>
  <si>
    <t>Cena celkem [CZK]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</si>
  <si>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</si>
  <si>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</si>
  <si>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</si>
  <si>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</si>
  <si>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>SOUPIS PRACÍ</t>
  </si>
  <si>
    <t>PČ</t>
  </si>
  <si>
    <t>MJ</t>
  </si>
  <si>
    <t>Množství</t>
  </si>
  <si>
    <t>J.cena [CZK]</t>
  </si>
  <si>
    <t>Náklady soupisu celkem</t>
  </si>
  <si>
    <t>HSV</t>
  </si>
  <si>
    <t>Práce a dodávky HSV</t>
  </si>
  <si>
    <t>Zemní práce</t>
  </si>
  <si>
    <t>K</t>
  </si>
  <si>
    <t>m2</t>
  </si>
  <si>
    <t>4</t>
  </si>
  <si>
    <t>Online PSC</t>
  </si>
  <si>
    <t>VV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</si>
  <si>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</si>
  <si>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</si>
  <si>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m3</t>
  </si>
  <si>
    <t>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</si>
  <si>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</si>
  <si>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</si>
  <si>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167151101</t>
  </si>
  <si>
    <t>Nakládání, skládání a překládání neulehlého výkopku nebo sypaniny strojně nakládání, množství do 100 m3, z horniny třídy těžitelnosti I, skupiny 1 až 3</t>
  </si>
  <si>
    <t>18</t>
  </si>
  <si>
    <t>171201231</t>
  </si>
  <si>
    <t>Poplatek za uložení stavebního odpadu na recyklační skládce (skládkovné) zeminy a kamení zatříděného do Katalogu odpadů pod kódem 17 05 04</t>
  </si>
  <si>
    <t>t</t>
  </si>
  <si>
    <t>7</t>
  </si>
  <si>
    <t>174151101</t>
  </si>
  <si>
    <t>Zásyp sypaninou z jakékoliv horniny strojně s uložením výkopku ve vrstvách se zhutněním jam, šachet, rýh nebo kolem objektů v těchto vykopávkách</t>
  </si>
  <si>
    <t>Zásyp drenážních rýh</t>
  </si>
  <si>
    <t>8</t>
  </si>
  <si>
    <t>M</t>
  </si>
  <si>
    <t>58343959</t>
  </si>
  <si>
    <t>kamenivo drcené hrubé frakce 32/63</t>
  </si>
  <si>
    <t>49,6*1,012 'Přepočtené koeficientem množství</t>
  </si>
  <si>
    <t>58341341</t>
  </si>
  <si>
    <t>kamenivo drcené drobné frakce 0/4</t>
  </si>
  <si>
    <t>22</t>
  </si>
  <si>
    <t>Zakládání</t>
  </si>
  <si>
    <t>212751104</t>
  </si>
  <si>
    <t>Trativody z drenážních a melioračních trubek pro meliorace, dočasné nebo odlehčovací drenáže se zřízením štěrkového lože pod trubky a s jejich obsypem v otevřeném výkopu trubka flexibilní PVC-U SN 4 celoperforovaná 360° DN 100</t>
  </si>
  <si>
    <t>m</t>
  </si>
  <si>
    <t>28610448</t>
  </si>
  <si>
    <t>trubka drenážní systému sportovišť celoperforovaná tyčová PVC-U DN 100 TP</t>
  </si>
  <si>
    <t>212751106</t>
  </si>
  <si>
    <t>Trativody z drenážních a melioračních trubek pro meliorace, dočasné nebo odlehčovací drenáže se zřízením štěrkového lože pod trubky a s jejich obsypem v otevřeném výkopu trubka flexibilní PVC-U SN 4 celoperforovaná 360° DN 160</t>
  </si>
  <si>
    <t>28610449</t>
  </si>
  <si>
    <t>trubka drenážní systému sportovišť celoperforovaná tyčová PVC-U DN 160 TP</t>
  </si>
  <si>
    <t>16</t>
  </si>
  <si>
    <t>213141113</t>
  </si>
  <si>
    <t>Zřízení vrstvy z geotextilie filtrační, separační, odvodňovací, ochranné, výztužné nebo protierozní v rovině nebo ve sklonu do 1:5, šířky přes 6 do 8,5 m</t>
  </si>
  <si>
    <t>Obalení výkopu drenáže DN100</t>
  </si>
  <si>
    <t>Obalení výkopu drenáže DN160</t>
  </si>
  <si>
    <t>Separační vrstva vodorovná</t>
  </si>
  <si>
    <t>Součet</t>
  </si>
  <si>
    <t>17</t>
  </si>
  <si>
    <t>69311081</t>
  </si>
  <si>
    <t>geotextilie netkaná separační, ochranná, filtrační, drenážní PES 300g/m2</t>
  </si>
  <si>
    <t>5</t>
  </si>
  <si>
    <t>Komunikace pozemní</t>
  </si>
  <si>
    <t>28</t>
  </si>
  <si>
    <t>579291111</t>
  </si>
  <si>
    <t>Venkovní lité pryžové povrchy - vodorovné značení (lajnování) dvousložkovým elastickým lakem</t>
  </si>
  <si>
    <t>27</t>
  </si>
  <si>
    <t>27255777</t>
  </si>
  <si>
    <t>lak elastický matný lajnovací na litý PUR povrch</t>
  </si>
  <si>
    <t>2433 - SO 03 Skok do dálky</t>
  </si>
  <si>
    <t xml:space="preserve">    9 - Ostatní konstrukce a práce, bourání</t>
  </si>
  <si>
    <t>67</t>
  </si>
  <si>
    <t>Rozběhová dráha</t>
  </si>
  <si>
    <t>Doskočiště</t>
  </si>
  <si>
    <t>8,1*3,1</t>
  </si>
  <si>
    <t>68</t>
  </si>
  <si>
    <t>69</t>
  </si>
  <si>
    <t>70</t>
  </si>
  <si>
    <t>71</t>
  </si>
  <si>
    <t>3*8*0,3</t>
  </si>
  <si>
    <t>72</t>
  </si>
  <si>
    <t>23531469</t>
  </si>
  <si>
    <t>písek křemičitý frakce 0,1/0,5mm</t>
  </si>
  <si>
    <t>kg</t>
  </si>
  <si>
    <t>73</t>
  </si>
  <si>
    <t>42*1,3*0,15</t>
  </si>
  <si>
    <t>74</t>
  </si>
  <si>
    <t>54,6*0,15*1,6</t>
  </si>
  <si>
    <t>13,104*1,012 'Přepočtené koeficientem množství</t>
  </si>
  <si>
    <t>75</t>
  </si>
  <si>
    <t xml:space="preserve">Rozběhová dráha </t>
  </si>
  <si>
    <t>42*1,3*0,05</t>
  </si>
  <si>
    <t>3*8*0,1</t>
  </si>
  <si>
    <t>76</t>
  </si>
  <si>
    <t>58343872</t>
  </si>
  <si>
    <t>kamenivo drcené hrubé frakce 8/16</t>
  </si>
  <si>
    <t>5,130*1,6</t>
  </si>
  <si>
    <t>77</t>
  </si>
  <si>
    <t>42*1,3*0,04</t>
  </si>
  <si>
    <t>78</t>
  </si>
  <si>
    <t>58343810</t>
  </si>
  <si>
    <t>kamenivo drcené hrubé frakce 4/8</t>
  </si>
  <si>
    <t>2,184*1,6</t>
  </si>
  <si>
    <t>79</t>
  </si>
  <si>
    <t>42*1,3*0,03</t>
  </si>
  <si>
    <t>80</t>
  </si>
  <si>
    <t>1,638*1,6</t>
  </si>
  <si>
    <t>82</t>
  </si>
  <si>
    <t>42,1*1,31</t>
  </si>
  <si>
    <t>83</t>
  </si>
  <si>
    <t>84</t>
  </si>
  <si>
    <t>42*1,3</t>
  </si>
  <si>
    <t>9</t>
  </si>
  <si>
    <t>Ostatní konstrukce a práce, bourání</t>
  </si>
  <si>
    <t>87</t>
  </si>
  <si>
    <t>916331112</t>
  </si>
  <si>
    <t>Osazení zahradního obrubníku betonového s ložem tl. od 50 do 100 mm z betonu prostého tř. C 12/15 s boční opěrou z betonu prostého tř. C 12/15</t>
  </si>
  <si>
    <t>https://podminky.urs.cz/item/CS_URS_2024_02/916331112</t>
  </si>
  <si>
    <t>42+42+1,4+3,1+3,1+8+8</t>
  </si>
  <si>
    <t>88</t>
  </si>
  <si>
    <t>59217001</t>
  </si>
  <si>
    <t>obrubník zahradní betonový 1000x50x250mm</t>
  </si>
  <si>
    <t>107,6*1,01 'Přepočtené koeficientem množství</t>
  </si>
  <si>
    <t>2434 - SO 04 Atletická dráha</t>
  </si>
  <si>
    <t>10</t>
  </si>
  <si>
    <t>21,563*1,6</t>
  </si>
  <si>
    <t>11</t>
  </si>
  <si>
    <t>13</t>
  </si>
  <si>
    <t>14</t>
  </si>
  <si>
    <t>0,3*4*93*10</t>
  </si>
  <si>
    <t>0,3*4*59</t>
  </si>
  <si>
    <t>100*59</t>
  </si>
  <si>
    <t>7086,8*1,1 'Přepočtené koeficientem množství</t>
  </si>
  <si>
    <t>(930+59)*0,3*0,15</t>
  </si>
  <si>
    <t>44,505*1,6</t>
  </si>
  <si>
    <t>100*59*0,13</t>
  </si>
  <si>
    <t>767*1,6</t>
  </si>
  <si>
    <t>121101103</t>
  </si>
  <si>
    <t>100*59*0,2</t>
  </si>
  <si>
    <t>Sejmutí ornice strojně s přemístěním přes 50 do 100 m</t>
  </si>
  <si>
    <t>100*59*0,1</t>
  </si>
  <si>
    <t>132101110</t>
  </si>
  <si>
    <t>(930+59)*0,3*0,45</t>
  </si>
  <si>
    <t>Hloubení rýh š. do 60 cm nad 100m3, strojně</t>
  </si>
  <si>
    <t>100*59*0,1*1,8</t>
  </si>
  <si>
    <t>100*59*0,17</t>
  </si>
  <si>
    <t>1,7*43*0,215</t>
  </si>
  <si>
    <t>8,3*3,4*0,3</t>
  </si>
  <si>
    <t>3*8*0,3*1800</t>
  </si>
  <si>
    <t>80,261*1,1 'Přepočtené koeficientem množství</t>
  </si>
  <si>
    <t>57923</t>
  </si>
  <si>
    <t>ks</t>
  </si>
  <si>
    <t>703-A3016</t>
  </si>
  <si>
    <t>D+M Břevno pro skok do dálky dle IAAF 122x34x10 cm, včetně vany pro zabetonování a náhradní krycí desky</t>
  </si>
  <si>
    <t>115*4,15*0,268</t>
  </si>
  <si>
    <t>114*3,75*0,15</t>
  </si>
  <si>
    <t>64,125*1,6</t>
  </si>
  <si>
    <t>102,6*1,012 'Přepočtené koeficientem množství</t>
  </si>
  <si>
    <t>114*3,75*0,05</t>
  </si>
  <si>
    <t>114*3,75*0,04</t>
  </si>
  <si>
    <t>17,100*1,6</t>
  </si>
  <si>
    <t>114*3,75*0,03</t>
  </si>
  <si>
    <t>12,825*1,6</t>
  </si>
  <si>
    <t>114*3,75</t>
  </si>
  <si>
    <t>427,5*1,1 'Přepočtené koeficientem množství</t>
  </si>
  <si>
    <t>3,85+3,85+114+114</t>
  </si>
  <si>
    <t>235,7*1,01 'Přepočtené koeficientem množství</t>
  </si>
  <si>
    <t>Založení hřišťového trávníku výsevem na substrát</t>
  </si>
  <si>
    <t>180404112</t>
  </si>
  <si>
    <t>00572440R</t>
  </si>
  <si>
    <t>směs travní hřištní, pro vysokou zátěž</t>
  </si>
  <si>
    <t>5900*0,04</t>
  </si>
  <si>
    <t>181301113R00</t>
  </si>
  <si>
    <t>Rozprostření ornice, rovina, tl.15-20 cm,nad 500m2</t>
  </si>
  <si>
    <t>100*59*0,10</t>
  </si>
  <si>
    <t>121R</t>
  </si>
  <si>
    <t>Recyklace vytěžené ornice na místě včetně zapracování substátu</t>
  </si>
  <si>
    <t>substrát - nákup a dovoz na místo</t>
  </si>
  <si>
    <t>113201111</t>
  </si>
  <si>
    <t>Vytrhání obrubníků chodníkových a parkových</t>
  </si>
  <si>
    <t>Přesuny suti a vybouraných hmot</t>
  </si>
  <si>
    <t>979990107R00</t>
  </si>
  <si>
    <t>Poplatek za skládku směs betonu,cihel a dřeva, skupina 17 09 04 z Katalogu odpadů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</si>
  <si>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</si>
  <si>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</si>
  <si>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</si>
  <si>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</si>
  <si>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demontáž konstrukce fotbalové branky</t>
  </si>
  <si>
    <t>R1</t>
  </si>
  <si>
    <t>R2</t>
  </si>
  <si>
    <t>Osazení konstrukce branek</t>
  </si>
  <si>
    <t>R3</t>
  </si>
  <si>
    <t>184802111R00</t>
  </si>
  <si>
    <t>Chemické odplevelení půdy před založením kultury postřikem naširoko, v rovině nebo na svahu do 1:5</t>
  </si>
  <si>
    <t>25234002.AR</t>
  </si>
  <si>
    <t>l</t>
  </si>
  <si>
    <t>Dodávka totální herbicid v dávce  0,0008 l/m2 , vč. ceny dopravy materiálu</t>
  </si>
  <si>
    <t>100*59*0,0008*2</t>
  </si>
  <si>
    <t>100*59*2</t>
  </si>
  <si>
    <t>Venkovní mokré značení travnatých ploch - vodorovné značení (lajnování) bílé</t>
  </si>
  <si>
    <t>R</t>
  </si>
  <si>
    <t>barevný koncentrát vodou ředitelný na lajnování travnatých ploch - bílá - ekologický produkt</t>
  </si>
  <si>
    <t>Ochranné oplocení pro potřebu výuky baseballu, kompletní položka za ochrannou PP síť s oky 45 mm tl. 3 mm, na ocelové konstrukci tvořené ocelovými sloupky výšky 2 m, délka oplocení 10 m</t>
  </si>
  <si>
    <t>10*2</t>
  </si>
  <si>
    <t>drenáže (930+59)*0,3*0,45</t>
  </si>
  <si>
    <t>Zásyp rozvodu vody</t>
  </si>
  <si>
    <t>150*0,3*0,2</t>
  </si>
  <si>
    <t>1236,20*1,012 'Přepočtené koeficientem množství</t>
  </si>
  <si>
    <t>286134114</t>
  </si>
  <si>
    <t>Trubka tlaková PE100 50x3,0 mm PN10 návin 100 m</t>
  </si>
  <si>
    <t>Trubní vedení</t>
  </si>
  <si>
    <t>871181121</t>
  </si>
  <si>
    <t>Montáž trubek polyetylenových ve výkopu d 50 mm</t>
  </si>
  <si>
    <t>Vedlejší a ostatní náklady</t>
  </si>
  <si>
    <t>2432 - Vedlejší a ostatní náklady</t>
  </si>
  <si>
    <t>VN</t>
  </si>
  <si>
    <t>Vedlejší náklady</t>
  </si>
  <si>
    <t>VRN</t>
  </si>
  <si>
    <t>005121 Zařízení staveniště</t>
  </si>
  <si>
    <t>005121010R</t>
  </si>
  <si>
    <t>Vybudování zařízení staveniště</t>
  </si>
  <si>
    <t>Soubor</t>
  </si>
  <si>
    <t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</si>
  <si>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</si>
  <si>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</si>
  <si>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měsíc</t>
  </si>
  <si>
    <t>Náklady na vybavení objektů zařízení staveniště , náklady na energie ,náklady na potřebný průběžný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</si>
  <si>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</si>
  <si>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</si>
  <si>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</si>
  <si>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ON</t>
  </si>
  <si>
    <t>Ostatní náklady</t>
  </si>
  <si>
    <t>Náklady spojené s provozem staveniště, které vzniknou dodavateli podle podmínek smlouvy.</t>
  </si>
  <si>
    <t>005211080R</t>
  </si>
  <si>
    <t xml:space="preserve">Bezpečnostní, hygienická a protiprašná opatření na staveništi </t>
  </si>
  <si>
    <t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t>
  </si>
  <si>
    <t>1.3</t>
  </si>
  <si>
    <t>Geodetické práce při provádění díla</t>
  </si>
  <si>
    <t>hod</t>
  </si>
  <si>
    <t>1.6</t>
  </si>
  <si>
    <t>Náklady na pojištění  proti všem možným rizikům, zejména proti živlům a krádeži, a to až do výše sjednané ceny díla včetně DPH dle této smlouvy.</t>
  </si>
  <si>
    <t>1.7</t>
  </si>
  <si>
    <t>Náklady na pojištění  odpovědnosti za škodu způsobenou svou činností s jednorázovým pojistným plněním za jednu pojistnou událost nejméně ve výši hodnoty sjednané ceny díla včetně DPH dle této smlouvy.</t>
  </si>
  <si>
    <t>235*1,1 'Přepočtené koeficientem množství</t>
  </si>
  <si>
    <t>235*0,3*0,8</t>
  </si>
  <si>
    <t>rozvod vody 235*0,3*0,8</t>
  </si>
  <si>
    <t xml:space="preserve">Venkovní litý pryžový povrch tloušťky 10 mm včetně stabilizační vrstvy tloušťky 35 mm, prováděný strojně, jedna barva červená, na předem upravený terén </t>
  </si>
  <si>
    <t xml:space="preserve">Venkovní litý pryžový povrch dvouvrstvý tloušťky 11 + 2 mm včetně stabilizační vrstvy tloušťky 35 mm, prováděný strojně, jedna barva červená, na předem upravený terén </t>
  </si>
  <si>
    <t>REZERVA</t>
  </si>
  <si>
    <t>Vyhrazená změna smlouvy</t>
  </si>
  <si>
    <t>Finanční rezerva podle čl. VI. odst. 2 smlouvy o dílo</t>
  </si>
  <si>
    <t>NABÍDKOVÁ CENA</t>
  </si>
  <si>
    <t>Nabídková cena = cena za dílo + finanční rezerva podle čl. VI. odst. 2 smlouvy o dílo</t>
  </si>
  <si>
    <t>REKAPITULACE STAVBY A SOUPISŮ PRACÍ</t>
  </si>
  <si>
    <t>Přístavba k budově A Střední školy Brno, Charbulova, p.o. – revitalizace fotbalového hřiště</t>
  </si>
  <si>
    <t>Cena díla celkem</t>
  </si>
  <si>
    <t xml:space="preserve">    9 - Přesuny suti a vybouraných hmot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</si>
</sst>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b/>
      <sz val="10"/>
      <name val="Arial CE"/>
    </font>
    <font>
      <sz val="9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b/>
      <sz val="12"/>
      <color rgb="FF800000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u/>
      <sz val="11"/>
      <color theme="10"/>
      <name val="Calibri"/>
      <scheme val="minor"/>
    </font>
    <font>
      <sz val="9"/>
      <name val="Arial CE"/>
      <charset val="238"/>
    </font>
    <font>
      <b/>
      <sz val="14"/>
      <color rgb="FF960000"/>
      <name val="Arial CE"/>
    </font>
    <font>
      <sz val="11"/>
      <name val="Arial CE"/>
      <family val="2"/>
    </font>
  </fonts>
  <fills count="4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indexed="44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7" fillId="0" borderId="0" applyNumberFormat="0" applyFill="0" applyBorder="0" applyAlignment="0" applyProtection="0"/>
    <xf numFmtId="0" fontId="1" fillId="0" borderId="1"/>
  </cellStyleXfs>
  <cellXfs count="1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Protection="1"/>
    <xf numFmtId="0" fontId="15" fillId="0" borderId="0" xfId="0" applyFont="1" applyAlignment="1">
      <alignment horizontal="left" vertical="center"/>
    </xf>
    <xf numFmtId="0" fontId="0" fillId="2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4" fontId="7" fillId="0" borderId="10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4" fontId="8" fillId="0" borderId="1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/>
    <xf numFmtId="4" fontId="17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28" fillId="3" borderId="12" xfId="2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16" fillId="0" borderId="11" xfId="0" applyFont="1" applyBorder="1" applyAlignment="1" applyProtection="1">
      <alignment horizontal="center" vertical="center"/>
    </xf>
    <xf numFmtId="49" fontId="16" fillId="0" borderId="11" xfId="0" applyNumberFormat="1" applyFont="1" applyBorder="1" applyAlignment="1" applyProtection="1">
      <alignment horizontal="left" vertic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164" fontId="16" fillId="0" borderId="11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4" fontId="10" fillId="0" borderId="0" xfId="0" applyNumberFormat="1" applyFont="1" applyAlignment="1" applyProtection="1">
      <alignment vertical="center"/>
    </xf>
    <xf numFmtId="0" fontId="9" fillId="0" borderId="0" xfId="0" applyFont="1" applyAlignment="1" applyProtection="1"/>
    <xf numFmtId="0" fontId="9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26" fillId="0" borderId="11" xfId="0" applyFont="1" applyBorder="1" applyAlignment="1" applyProtection="1">
      <alignment horizontal="center" vertical="center"/>
    </xf>
    <xf numFmtId="4" fontId="17" fillId="0" borderId="0" xfId="0" applyNumberFormat="1" applyFont="1" applyAlignment="1" applyProtection="1"/>
    <xf numFmtId="4" fontId="7" fillId="0" borderId="0" xfId="0" applyNumberFormat="1" applyFont="1" applyAlignment="1" applyProtection="1"/>
    <xf numFmtId="4" fontId="8" fillId="0" borderId="0" xfId="0" applyNumberFormat="1" applyFont="1" applyAlignment="1" applyProtection="1"/>
    <xf numFmtId="4" fontId="16" fillId="0" borderId="11" xfId="0" applyNumberFormat="1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 applyProtection="1">
      <alignment horizontal="left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49" fontId="26" fillId="0" borderId="11" xfId="0" applyNumberFormat="1" applyFont="1" applyBorder="1" applyAlignment="1" applyProtection="1">
      <alignment horizontal="left" vertical="center" wrapText="1"/>
    </xf>
    <xf numFmtId="0" fontId="26" fillId="0" borderId="11" xfId="0" applyFont="1" applyBorder="1" applyAlignment="1" applyProtection="1">
      <alignment horizontal="left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164" fontId="26" fillId="0" borderId="11" xfId="0" applyNumberFormat="1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4" fontId="12" fillId="0" borderId="0" xfId="0" applyNumberFormat="1" applyFont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4" fontId="26" fillId="0" borderId="11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4" fillId="0" borderId="0" xfId="1" applyFont="1" applyAlignment="1" applyProtection="1">
      <alignment vertical="center" wrapText="1"/>
    </xf>
    <xf numFmtId="0" fontId="5" fillId="0" borderId="13" xfId="0" applyFont="1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" xfId="0" applyBorder="1"/>
    <xf numFmtId="0" fontId="0" fillId="0" borderId="17" xfId="0" applyBorder="1"/>
    <xf numFmtId="0" fontId="5" fillId="0" borderId="16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9" fillId="0" borderId="22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4" fontId="21" fillId="0" borderId="1" xfId="0" applyNumberFormat="1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6" fillId="2" borderId="17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9" fillId="0" borderId="22" xfId="0" applyFont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4" fontId="21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vertical="center"/>
    </xf>
    <xf numFmtId="4" fontId="17" fillId="0" borderId="14" xfId="0" applyNumberFormat="1" applyFont="1" applyBorder="1" applyAlignment="1">
      <alignment horizontal="right" vertical="center"/>
    </xf>
    <xf numFmtId="4" fontId="17" fillId="0" borderId="14" xfId="0" applyNumberFormat="1" applyFont="1" applyBorder="1" applyAlignment="1">
      <alignment vertical="center"/>
    </xf>
    <xf numFmtId="4" fontId="29" fillId="0" borderId="24" xfId="0" applyNumberFormat="1" applyFont="1" applyBorder="1" applyAlignment="1">
      <alignment horizontal="right" vertical="center"/>
    </xf>
    <xf numFmtId="4" fontId="29" fillId="0" borderId="25" xfId="0" applyNumberFormat="1" applyFont="1" applyBorder="1" applyAlignment="1">
      <alignment horizontal="right" vertical="center"/>
    </xf>
    <xf numFmtId="4" fontId="29" fillId="0" borderId="26" xfId="0" applyNumberFormat="1" applyFont="1" applyBorder="1" applyAlignment="1">
      <alignment horizontal="right" vertical="center"/>
    </xf>
    <xf numFmtId="4" fontId="21" fillId="0" borderId="22" xfId="0" applyNumberFormat="1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30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</cellXfs>
  <cellStyles count="3">
    <cellStyle name="Hypertextový odkaz" xfId="1" builtinId="8"/>
    <cellStyle name="Normální" xfId="0" builtinId="0" customBuiltin="1"/>
    <cellStyle name="Normální 8" xfId="2" xr:uid="{70B20ABA-56F7-4566-9B76-DBB3C06E217D}"/>
  </cellStyles>
  <dxfs count="0"/>
  <tableStyles count="0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FEB26178-8548-44EA-8E1E-6513AE7056FA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podminky.urs.cz/item/CS_URS_2024_02/916331112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30"/>
  <sheetViews>
    <sheetView showGridLines="0" tabSelected="1" topLeftCell="B1" workbookViewId="0">
      <selection activeCell="AS15" sqref="AS15"/>
    </sheetView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customWidth="1"/>
    <col min="45" max="45" width="11.44140625" bestFit="1" customWidth="1"/>
    <col min="48" max="68" width="9.33203125" style="1" hidden="1"/>
  </cols>
  <sheetData>
    <row r="1" spans="1:67">
      <c r="A1" s="14" t="s">
        <v>0</v>
      </c>
      <c r="AW1" s="14" t="s">
        <v>2</v>
      </c>
      <c r="AX1" s="14" t="s">
        <v>2</v>
      </c>
      <c r="AY1" s="14" t="s">
        <v>3</v>
      </c>
    </row>
    <row r="2" spans="1:67" s="1" customFormat="1" ht="37" customHeight="1">
      <c r="AV2" s="15" t="s">
        <v>4</v>
      </c>
      <c r="AW2" s="15" t="s">
        <v>5</v>
      </c>
    </row>
    <row r="6" spans="1:67" s="2" customFormat="1" ht="7" customHeight="1">
      <c r="A6" s="21"/>
      <c r="B6" s="14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4"/>
    </row>
    <row r="7" spans="1:67" s="2" customFormat="1" ht="25" customHeight="1">
      <c r="A7" s="21"/>
      <c r="B7" s="125"/>
      <c r="C7" s="138" t="s">
        <v>294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126"/>
    </row>
    <row r="8" spans="1:67" s="2" customFormat="1" ht="7" customHeight="1">
      <c r="A8" s="21"/>
      <c r="B8" s="12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126"/>
    </row>
    <row r="9" spans="1:67" s="3" customFormat="1" ht="12" customHeight="1">
      <c r="B9" s="144"/>
      <c r="C9" s="139" t="s">
        <v>7</v>
      </c>
      <c r="D9" s="127"/>
      <c r="E9" s="127"/>
      <c r="F9" s="127"/>
      <c r="G9" s="127"/>
      <c r="H9" s="127"/>
      <c r="I9" s="127"/>
      <c r="J9" s="127"/>
      <c r="K9" s="127"/>
      <c r="L9" s="156">
        <v>51124</v>
      </c>
      <c r="M9" s="156"/>
      <c r="N9" s="156"/>
      <c r="O9" s="156"/>
      <c r="P9" s="156"/>
      <c r="Q9" s="156"/>
      <c r="R9" s="156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8"/>
    </row>
    <row r="10" spans="1:67" s="4" customFormat="1" ht="37" customHeight="1">
      <c r="B10" s="145"/>
      <c r="C10" s="140" t="s">
        <v>8</v>
      </c>
      <c r="D10" s="129"/>
      <c r="E10" s="129"/>
      <c r="F10" s="129"/>
      <c r="G10" s="129"/>
      <c r="H10" s="129"/>
      <c r="I10" s="129"/>
      <c r="J10" s="129"/>
      <c r="K10" s="129"/>
      <c r="L10" s="154" t="s">
        <v>295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29"/>
      <c r="AQ10" s="130"/>
    </row>
    <row r="11" spans="1:67" s="2" customFormat="1" ht="7" customHeight="1">
      <c r="A11" s="21"/>
      <c r="B11" s="125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126"/>
    </row>
    <row r="12" spans="1:67" s="2" customFormat="1" ht="10.9" customHeight="1">
      <c r="A12" s="21"/>
      <c r="B12" s="125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126"/>
    </row>
    <row r="13" spans="1:67" s="2" customFormat="1" ht="29.25" customHeight="1">
      <c r="A13" s="21"/>
      <c r="B13" s="125"/>
      <c r="C13" s="157" t="s">
        <v>10</v>
      </c>
      <c r="D13" s="158"/>
      <c r="E13" s="158"/>
      <c r="F13" s="158"/>
      <c r="G13" s="158"/>
      <c r="H13" s="141"/>
      <c r="I13" s="157" t="s">
        <v>11</v>
      </c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9" t="s">
        <v>12</v>
      </c>
      <c r="AH13" s="158"/>
      <c r="AI13" s="158"/>
      <c r="AJ13" s="158"/>
      <c r="AK13" s="158"/>
      <c r="AL13" s="158"/>
      <c r="AM13" s="158"/>
      <c r="AN13" s="157" t="s">
        <v>13</v>
      </c>
      <c r="AO13" s="158"/>
      <c r="AP13" s="158"/>
      <c r="AQ13" s="146" t="s">
        <v>14</v>
      </c>
    </row>
    <row r="14" spans="1:67" s="2" customFormat="1" ht="10.9" customHeight="1">
      <c r="A14" s="21"/>
      <c r="B14" s="125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126"/>
    </row>
    <row r="15" spans="1:67" s="5" customFormat="1" ht="32.5" customHeight="1">
      <c r="B15" s="113"/>
      <c r="C15" s="114" t="s">
        <v>296</v>
      </c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60">
        <f>ROUND(SUM(AG16:AG19),2)</f>
        <v>0</v>
      </c>
      <c r="AH15" s="160"/>
      <c r="AI15" s="160"/>
      <c r="AJ15" s="160"/>
      <c r="AK15" s="160"/>
      <c r="AL15" s="160"/>
      <c r="AM15" s="160"/>
      <c r="AN15" s="161">
        <f>AG15*1.21</f>
        <v>0</v>
      </c>
      <c r="AO15" s="161"/>
      <c r="AP15" s="161"/>
      <c r="AQ15" s="132" t="s">
        <v>1</v>
      </c>
      <c r="AS15" s="174"/>
      <c r="AV15" s="30" t="s">
        <v>16</v>
      </c>
      <c r="AW15" s="30" t="s">
        <v>17</v>
      </c>
      <c r="AX15" s="31" t="s">
        <v>18</v>
      </c>
      <c r="AY15" s="30" t="s">
        <v>19</v>
      </c>
      <c r="AZ15" s="30" t="s">
        <v>3</v>
      </c>
      <c r="BA15" s="30" t="s">
        <v>20</v>
      </c>
      <c r="BO15" s="30" t="s">
        <v>1</v>
      </c>
    </row>
    <row r="16" spans="1:67" s="5" customFormat="1" ht="16.5" customHeight="1">
      <c r="B16" s="113"/>
      <c r="C16" s="114"/>
      <c r="D16" s="151" t="s">
        <v>22</v>
      </c>
      <c r="E16" s="151"/>
      <c r="F16" s="151"/>
      <c r="G16" s="151"/>
      <c r="H16" s="151"/>
      <c r="I16" s="115"/>
      <c r="J16" s="151" t="s">
        <v>254</v>
      </c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2">
        <f>VRN!$J$13</f>
        <v>0</v>
      </c>
      <c r="AH16" s="153"/>
      <c r="AI16" s="153"/>
      <c r="AJ16" s="153"/>
      <c r="AK16" s="153"/>
      <c r="AL16" s="153"/>
      <c r="AM16" s="153"/>
      <c r="AN16" s="152">
        <f>AG16*1.21</f>
        <v>0</v>
      </c>
      <c r="AO16" s="153"/>
      <c r="AP16" s="153"/>
      <c r="AQ16" s="116" t="s">
        <v>24</v>
      </c>
      <c r="AV16" s="30"/>
      <c r="AW16" s="30"/>
      <c r="AX16" s="31"/>
      <c r="AY16" s="30"/>
      <c r="AZ16" s="30"/>
      <c r="BA16" s="30"/>
      <c r="BO16" s="30"/>
    </row>
    <row r="17" spans="1:68" s="6" customFormat="1" ht="16.5" customHeight="1">
      <c r="A17" s="32" t="s">
        <v>21</v>
      </c>
      <c r="B17" s="147"/>
      <c r="C17" s="142"/>
      <c r="D17" s="151" t="s">
        <v>22</v>
      </c>
      <c r="E17" s="151"/>
      <c r="F17" s="151"/>
      <c r="G17" s="151"/>
      <c r="H17" s="151"/>
      <c r="I17" s="115"/>
      <c r="J17" s="151" t="s">
        <v>23</v>
      </c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2">
        <f>'2432 - SO 02 Fotbalové hř...'!J13</f>
        <v>0</v>
      </c>
      <c r="AH17" s="153"/>
      <c r="AI17" s="153"/>
      <c r="AJ17" s="153"/>
      <c r="AK17" s="153"/>
      <c r="AL17" s="153"/>
      <c r="AM17" s="153"/>
      <c r="AN17" s="152">
        <f>AG17*1.21</f>
        <v>0</v>
      </c>
      <c r="AO17" s="153"/>
      <c r="AP17" s="153"/>
      <c r="AQ17" s="116" t="s">
        <v>24</v>
      </c>
      <c r="AW17" s="33" t="s">
        <v>25</v>
      </c>
      <c r="AY17" s="33" t="s">
        <v>19</v>
      </c>
      <c r="AZ17" s="33" t="s">
        <v>26</v>
      </c>
      <c r="BA17" s="33" t="s">
        <v>3</v>
      </c>
      <c r="BO17" s="33" t="s">
        <v>1</v>
      </c>
      <c r="BP17" s="33" t="s">
        <v>27</v>
      </c>
    </row>
    <row r="18" spans="1:68" s="6" customFormat="1" ht="16.5" customHeight="1">
      <c r="A18" s="32" t="s">
        <v>21</v>
      </c>
      <c r="B18" s="147"/>
      <c r="C18" s="142"/>
      <c r="D18" s="151" t="s">
        <v>28</v>
      </c>
      <c r="E18" s="151"/>
      <c r="F18" s="151"/>
      <c r="G18" s="151"/>
      <c r="H18" s="151"/>
      <c r="I18" s="115"/>
      <c r="J18" s="151" t="s">
        <v>29</v>
      </c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2">
        <f>'2433 - SO 03 Skok do dálky'!J13</f>
        <v>0</v>
      </c>
      <c r="AH18" s="153"/>
      <c r="AI18" s="153"/>
      <c r="AJ18" s="153"/>
      <c r="AK18" s="153"/>
      <c r="AL18" s="153"/>
      <c r="AM18" s="153"/>
      <c r="AN18" s="152">
        <f t="shared" ref="AN18:AN19" si="0">AG18*1.21</f>
        <v>0</v>
      </c>
      <c r="AO18" s="153"/>
      <c r="AP18" s="153"/>
      <c r="AQ18" s="116" t="s">
        <v>24</v>
      </c>
      <c r="AW18" s="33" t="s">
        <v>25</v>
      </c>
      <c r="AY18" s="33" t="s">
        <v>19</v>
      </c>
      <c r="AZ18" s="33" t="s">
        <v>30</v>
      </c>
      <c r="BA18" s="33" t="s">
        <v>3</v>
      </c>
      <c r="BO18" s="33" t="s">
        <v>1</v>
      </c>
      <c r="BP18" s="33" t="s">
        <v>27</v>
      </c>
    </row>
    <row r="19" spans="1:68" s="6" customFormat="1" ht="16.5" customHeight="1">
      <c r="A19" s="32" t="s">
        <v>21</v>
      </c>
      <c r="B19" s="147"/>
      <c r="C19" s="142"/>
      <c r="D19" s="151" t="s">
        <v>31</v>
      </c>
      <c r="E19" s="151"/>
      <c r="F19" s="151"/>
      <c r="G19" s="151"/>
      <c r="H19" s="151"/>
      <c r="I19" s="115"/>
      <c r="J19" s="151" t="s">
        <v>32</v>
      </c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2">
        <f>'2434 - SO 04 Atletická dráha'!J13</f>
        <v>0</v>
      </c>
      <c r="AH19" s="153"/>
      <c r="AI19" s="153"/>
      <c r="AJ19" s="153"/>
      <c r="AK19" s="153"/>
      <c r="AL19" s="153"/>
      <c r="AM19" s="153"/>
      <c r="AN19" s="152">
        <f t="shared" si="0"/>
        <v>0</v>
      </c>
      <c r="AO19" s="153"/>
      <c r="AP19" s="153"/>
      <c r="AQ19" s="116" t="s">
        <v>24</v>
      </c>
      <c r="AW19" s="33" t="s">
        <v>25</v>
      </c>
      <c r="AY19" s="33" t="s">
        <v>19</v>
      </c>
      <c r="AZ19" s="33" t="s">
        <v>33</v>
      </c>
      <c r="BA19" s="33" t="s">
        <v>3</v>
      </c>
      <c r="BO19" s="33" t="s">
        <v>1</v>
      </c>
      <c r="BP19" s="33" t="s">
        <v>27</v>
      </c>
    </row>
    <row r="20" spans="1:68" s="6" customFormat="1" ht="16.5" customHeight="1">
      <c r="A20" s="32"/>
      <c r="B20" s="147"/>
      <c r="C20" s="142"/>
      <c r="D20" s="133"/>
      <c r="E20" s="133"/>
      <c r="F20" s="133"/>
      <c r="G20" s="133"/>
      <c r="H20" s="133"/>
      <c r="I20" s="115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4"/>
      <c r="AH20" s="115"/>
      <c r="AI20" s="115"/>
      <c r="AJ20" s="115"/>
      <c r="AK20" s="115"/>
      <c r="AL20" s="115"/>
      <c r="AM20" s="115"/>
      <c r="AN20" s="134"/>
      <c r="AO20" s="115"/>
      <c r="AP20" s="115"/>
      <c r="AQ20" s="116"/>
      <c r="AW20" s="33"/>
      <c r="AY20" s="33"/>
      <c r="AZ20" s="33"/>
      <c r="BA20" s="33"/>
      <c r="BO20" s="33"/>
      <c r="BP20" s="33"/>
    </row>
    <row r="21" spans="1:68" s="2" customFormat="1" ht="7" customHeight="1">
      <c r="A21" s="21"/>
      <c r="B21" s="135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7"/>
    </row>
    <row r="23" spans="1:68" s="5" customFormat="1" ht="32.5" customHeight="1">
      <c r="B23" s="106"/>
      <c r="C23" s="107" t="s">
        <v>290</v>
      </c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62"/>
      <c r="AH23" s="162"/>
      <c r="AI23" s="162"/>
      <c r="AJ23" s="162"/>
      <c r="AK23" s="162"/>
      <c r="AL23" s="162"/>
      <c r="AM23" s="162"/>
      <c r="AN23" s="163"/>
      <c r="AO23" s="163"/>
      <c r="AP23" s="163"/>
      <c r="AQ23" s="109" t="s">
        <v>1</v>
      </c>
      <c r="AV23" s="30" t="s">
        <v>16</v>
      </c>
      <c r="AW23" s="30" t="s">
        <v>17</v>
      </c>
      <c r="AX23" s="31" t="s">
        <v>18</v>
      </c>
      <c r="AY23" s="30" t="s">
        <v>19</v>
      </c>
      <c r="AZ23" s="30" t="s">
        <v>3</v>
      </c>
      <c r="BA23" s="30" t="s">
        <v>20</v>
      </c>
      <c r="BO23" s="30" t="s">
        <v>1</v>
      </c>
    </row>
    <row r="24" spans="1:68"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2"/>
    </row>
    <row r="25" spans="1:68" s="5" customFormat="1" ht="16.5" customHeight="1">
      <c r="B25" s="113"/>
      <c r="C25" s="114"/>
      <c r="D25" s="151"/>
      <c r="E25" s="151"/>
      <c r="F25" s="151"/>
      <c r="G25" s="151"/>
      <c r="H25" s="151"/>
      <c r="I25" s="115"/>
      <c r="J25" s="151" t="s">
        <v>291</v>
      </c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2">
        <v>300000</v>
      </c>
      <c r="AH25" s="153"/>
      <c r="AI25" s="153"/>
      <c r="AJ25" s="153"/>
      <c r="AK25" s="153"/>
      <c r="AL25" s="153"/>
      <c r="AM25" s="153"/>
      <c r="AN25" s="152">
        <f>AG25*1.21</f>
        <v>363000</v>
      </c>
      <c r="AO25" s="153"/>
      <c r="AP25" s="153"/>
      <c r="AQ25" s="116" t="s">
        <v>289</v>
      </c>
      <c r="AV25" s="30"/>
      <c r="AW25" s="30"/>
      <c r="AX25" s="31"/>
      <c r="AY25" s="30"/>
      <c r="AZ25" s="30"/>
      <c r="BA25" s="30"/>
      <c r="BO25" s="30"/>
    </row>
    <row r="26" spans="1:68">
      <c r="B26" s="117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9"/>
    </row>
    <row r="27" spans="1:68" s="69" customFormat="1" ht="10.5" thickBot="1"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</row>
    <row r="28" spans="1:68" s="5" customFormat="1" ht="32.5" customHeight="1" thickBot="1">
      <c r="B28" s="148"/>
      <c r="C28" s="149" t="s">
        <v>292</v>
      </c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64">
        <f>AG25+AG15</f>
        <v>300000</v>
      </c>
      <c r="AH28" s="165"/>
      <c r="AI28" s="165"/>
      <c r="AJ28" s="165"/>
      <c r="AK28" s="165"/>
      <c r="AL28" s="165"/>
      <c r="AM28" s="166"/>
      <c r="AN28" s="167">
        <f>AN25+AN15</f>
        <v>363000</v>
      </c>
      <c r="AO28" s="168"/>
      <c r="AP28" s="168"/>
      <c r="AQ28" s="122" t="s">
        <v>1</v>
      </c>
      <c r="AV28" s="30" t="s">
        <v>16</v>
      </c>
      <c r="AW28" s="30" t="s">
        <v>17</v>
      </c>
      <c r="AX28" s="31" t="s">
        <v>18</v>
      </c>
      <c r="AY28" s="30" t="s">
        <v>19</v>
      </c>
      <c r="AZ28" s="30" t="s">
        <v>3</v>
      </c>
      <c r="BA28" s="30" t="s">
        <v>20</v>
      </c>
      <c r="BO28" s="30" t="s">
        <v>1</v>
      </c>
    </row>
    <row r="30" spans="1:68" ht="14">
      <c r="D30" s="169" t="s">
        <v>293</v>
      </c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</row>
  </sheetData>
  <sheetProtection selectLockedCells="1" selectUnlockedCells="1"/>
  <mergeCells count="33">
    <mergeCell ref="AG23:AM23"/>
    <mergeCell ref="AN23:AP23"/>
    <mergeCell ref="AG28:AM28"/>
    <mergeCell ref="AN28:AP28"/>
    <mergeCell ref="D30:AQ30"/>
    <mergeCell ref="D25:H25"/>
    <mergeCell ref="J25:AF25"/>
    <mergeCell ref="AG25:AM25"/>
    <mergeCell ref="AN25:AP25"/>
    <mergeCell ref="AN19:AP19"/>
    <mergeCell ref="AG19:AM19"/>
    <mergeCell ref="AN13:AP13"/>
    <mergeCell ref="AN17:AP17"/>
    <mergeCell ref="AN15:AP15"/>
    <mergeCell ref="AN18:AP18"/>
    <mergeCell ref="D19:H19"/>
    <mergeCell ref="J19:AF19"/>
    <mergeCell ref="C13:G13"/>
    <mergeCell ref="I13:AF13"/>
    <mergeCell ref="AG13:AM13"/>
    <mergeCell ref="AG17:AM17"/>
    <mergeCell ref="D17:H17"/>
    <mergeCell ref="J17:AF17"/>
    <mergeCell ref="AG15:AM15"/>
    <mergeCell ref="AG18:AM18"/>
    <mergeCell ref="D18:H18"/>
    <mergeCell ref="J18:AF18"/>
    <mergeCell ref="D16:H16"/>
    <mergeCell ref="J16:AF16"/>
    <mergeCell ref="AG16:AM16"/>
    <mergeCell ref="L10:AO10"/>
    <mergeCell ref="AN16:AP16"/>
    <mergeCell ref="L9:R9"/>
  </mergeCells>
  <hyperlinks>
    <hyperlink ref="A17" location="'2432 - SO 02 Fotbalové hř...'!C2" display="/" xr:uid="{00000000-0004-0000-0000-000000000000}"/>
    <hyperlink ref="A18" location="'2433 - SO 03 Skok do dálky'!C2" display="/" xr:uid="{00000000-0004-0000-0000-000001000000}"/>
    <hyperlink ref="A19" location="'2434 - SO 04 Atletická dráha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E6A5-A8FE-4C9A-AE06-937EBC83AD48}">
  <sheetPr>
    <pageSetUpPr fitToPage="1"/>
  </sheetPr>
  <dimension ref="A1:R64"/>
  <sheetViews>
    <sheetView showGridLines="0" topLeftCell="A37" workbookViewId="0">
      <selection activeCell="I53" sqref="I53"/>
    </sheetView>
  </sheetViews>
  <sheetFormatPr defaultColWidth="9.33203125" defaultRowHeight="10"/>
  <cols>
    <col min="1" max="1" width="8.33203125" style="64" customWidth="1"/>
    <col min="2" max="2" width="1.109375" style="64" customWidth="1"/>
    <col min="3" max="3" width="4.109375" style="64" customWidth="1"/>
    <col min="4" max="4" width="4.33203125" style="64" customWidth="1"/>
    <col min="5" max="5" width="17.109375" style="64" customWidth="1"/>
    <col min="6" max="6" width="50.77734375" style="64" customWidth="1"/>
    <col min="7" max="7" width="7.44140625" style="64" customWidth="1"/>
    <col min="8" max="8" width="14" style="64" customWidth="1"/>
    <col min="9" max="9" width="15.77734375" style="64" customWidth="1"/>
    <col min="10" max="10" width="22.33203125" style="64" customWidth="1"/>
    <col min="11" max="11" width="12.33203125" style="64" customWidth="1"/>
    <col min="12" max="12" width="15" style="64" customWidth="1"/>
    <col min="13" max="13" width="11" style="64" customWidth="1"/>
    <col min="14" max="14" width="15" style="64" customWidth="1"/>
    <col min="15" max="15" width="16.33203125" style="64" customWidth="1"/>
    <col min="16" max="16" width="11" style="64" customWidth="1"/>
    <col min="17" max="17" width="15" style="64" customWidth="1"/>
    <col min="18" max="18" width="16.33203125" style="64" customWidth="1"/>
    <col min="19" max="16384" width="9.33203125" style="64"/>
  </cols>
  <sheetData>
    <row r="1" spans="1:18">
      <c r="A1" s="34"/>
    </row>
    <row r="2" spans="1:18" ht="37" customHeight="1"/>
    <row r="3" spans="1:18" ht="7" customHeight="1">
      <c r="B3" s="16"/>
      <c r="C3" s="17"/>
      <c r="D3" s="17"/>
      <c r="E3" s="17"/>
      <c r="F3" s="17"/>
      <c r="G3" s="17"/>
      <c r="H3" s="17"/>
      <c r="I3" s="17"/>
      <c r="J3" s="17"/>
    </row>
    <row r="4" spans="1:18" ht="25" customHeight="1">
      <c r="B4" s="18"/>
      <c r="D4" s="19" t="s">
        <v>34</v>
      </c>
    </row>
    <row r="5" spans="1:18" ht="7" customHeight="1">
      <c r="B5" s="18"/>
    </row>
    <row r="6" spans="1:18" ht="12" customHeight="1">
      <c r="B6" s="18"/>
      <c r="D6" s="67" t="s">
        <v>8</v>
      </c>
    </row>
    <row r="7" spans="1:18" ht="16.5" customHeight="1">
      <c r="B7" s="18"/>
      <c r="E7" s="172" t="e">
        <f>'Rekapitulace stavby'!#REF!</f>
        <v>#REF!</v>
      </c>
      <c r="F7" s="173"/>
      <c r="G7" s="173"/>
      <c r="H7" s="173"/>
    </row>
    <row r="8" spans="1:18" s="2" customFormat="1" ht="12" customHeight="1">
      <c r="A8" s="66"/>
      <c r="B8" s="22"/>
      <c r="C8" s="66"/>
      <c r="D8" s="67" t="s">
        <v>35</v>
      </c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</row>
    <row r="9" spans="1:18" s="2" customFormat="1" ht="16.5" customHeight="1">
      <c r="A9" s="66"/>
      <c r="B9" s="22"/>
      <c r="C9" s="66"/>
      <c r="D9" s="66"/>
      <c r="E9" s="170" t="s">
        <v>255</v>
      </c>
      <c r="F9" s="171"/>
      <c r="G9" s="171"/>
      <c r="H9" s="171"/>
      <c r="I9" s="66"/>
      <c r="J9" s="66"/>
      <c r="K9" s="66"/>
      <c r="L9" s="66"/>
      <c r="M9" s="66"/>
      <c r="N9" s="66"/>
      <c r="O9" s="66"/>
      <c r="P9" s="66"/>
      <c r="Q9" s="66"/>
      <c r="R9" s="66"/>
    </row>
    <row r="10" spans="1:18" s="2" customFormat="1">
      <c r="A10" s="66"/>
      <c r="B10" s="2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</row>
    <row r="11" spans="1:18" s="2" customFormat="1" ht="7" customHeight="1">
      <c r="A11" s="66"/>
      <c r="B11" s="22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</row>
    <row r="12" spans="1:18" s="2" customFormat="1" ht="7" customHeight="1">
      <c r="A12" s="66"/>
      <c r="B12" s="22"/>
      <c r="C12" s="66"/>
      <c r="D12" s="27"/>
      <c r="E12" s="27"/>
      <c r="F12" s="27"/>
      <c r="G12" s="27"/>
      <c r="H12" s="27"/>
      <c r="I12" s="27"/>
      <c r="J12" s="27"/>
      <c r="K12" s="66"/>
      <c r="L12" s="66"/>
      <c r="M12" s="66"/>
      <c r="N12" s="66"/>
      <c r="O12" s="66"/>
      <c r="P12" s="66"/>
      <c r="Q12" s="66"/>
      <c r="R12" s="66"/>
    </row>
    <row r="13" spans="1:18" s="2" customFormat="1" ht="25.4" customHeight="1">
      <c r="A13" s="66"/>
      <c r="B13" s="22"/>
      <c r="C13" s="66"/>
      <c r="D13" s="35" t="s">
        <v>9</v>
      </c>
      <c r="E13" s="66"/>
      <c r="F13" s="66"/>
      <c r="G13" s="66"/>
      <c r="H13" s="66"/>
      <c r="I13" s="66"/>
      <c r="J13" s="65">
        <f>ROUND(J48, 2)</f>
        <v>0</v>
      </c>
      <c r="K13" s="66"/>
      <c r="L13" s="66"/>
      <c r="M13" s="66"/>
      <c r="N13" s="66"/>
      <c r="O13" s="66"/>
      <c r="P13" s="66"/>
      <c r="Q13" s="66"/>
      <c r="R13" s="66"/>
    </row>
    <row r="14" spans="1:18" s="2" customFormat="1" ht="7" customHeight="1">
      <c r="A14" s="66"/>
      <c r="B14" s="22"/>
      <c r="C14" s="66"/>
      <c r="D14" s="27"/>
      <c r="E14" s="27"/>
      <c r="F14" s="27"/>
      <c r="G14" s="27"/>
      <c r="H14" s="27"/>
      <c r="I14" s="27"/>
      <c r="J14" s="27"/>
      <c r="K14" s="66"/>
      <c r="L14" s="66"/>
      <c r="M14" s="66"/>
      <c r="N14" s="66"/>
      <c r="O14" s="66"/>
      <c r="P14" s="66"/>
      <c r="Q14" s="66"/>
      <c r="R14" s="66"/>
    </row>
    <row r="15" spans="1:18" s="2" customFormat="1" ht="14.5" customHeight="1">
      <c r="A15" s="66"/>
      <c r="B15" s="23"/>
      <c r="C15" s="24"/>
      <c r="D15" s="24"/>
      <c r="E15" s="24"/>
      <c r="F15" s="24"/>
      <c r="G15" s="24"/>
      <c r="H15" s="24"/>
      <c r="I15" s="24"/>
      <c r="J15" s="24"/>
      <c r="K15" s="66"/>
      <c r="L15" s="66"/>
      <c r="M15" s="66"/>
      <c r="N15" s="66"/>
      <c r="O15" s="66"/>
      <c r="P15" s="66"/>
      <c r="Q15" s="66"/>
      <c r="R15" s="66"/>
    </row>
    <row r="19" spans="1:18" s="2" customFormat="1" ht="7" customHeight="1">
      <c r="A19" s="66"/>
      <c r="B19" s="25"/>
      <c r="C19" s="26"/>
      <c r="D19" s="26"/>
      <c r="E19" s="26"/>
      <c r="F19" s="26"/>
      <c r="G19" s="26"/>
      <c r="H19" s="26"/>
      <c r="I19" s="26"/>
      <c r="J19" s="26"/>
      <c r="K19" s="66"/>
      <c r="L19" s="66"/>
      <c r="M19" s="66"/>
      <c r="N19" s="66"/>
      <c r="O19" s="66"/>
      <c r="P19" s="66"/>
      <c r="Q19" s="66"/>
      <c r="R19" s="66"/>
    </row>
    <row r="20" spans="1:18" s="2" customFormat="1" ht="25" customHeight="1">
      <c r="A20" s="66"/>
      <c r="B20" s="22"/>
      <c r="C20" s="19" t="s">
        <v>37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</row>
    <row r="21" spans="1:18" s="2" customFormat="1" ht="7" customHeight="1">
      <c r="A21" s="66"/>
      <c r="B21" s="22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</row>
    <row r="22" spans="1:18" s="2" customFormat="1" ht="12" customHeight="1">
      <c r="A22" s="66"/>
      <c r="B22" s="22"/>
      <c r="C22" s="67" t="s">
        <v>8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</row>
    <row r="23" spans="1:18" s="2" customFormat="1" ht="16.5" customHeight="1">
      <c r="A23" s="66"/>
      <c r="B23" s="22"/>
      <c r="C23" s="66"/>
      <c r="D23" s="66"/>
      <c r="E23" s="172" t="str">
        <f>'Rekapitulace stavby'!$L$10</f>
        <v>Přístavba k budově A Střední školy Brno, Charbulova, p.o. – revitalizace fotbalového hřiště</v>
      </c>
      <c r="F23" s="173"/>
      <c r="G23" s="173"/>
      <c r="H23" s="173"/>
      <c r="I23" s="66"/>
      <c r="J23" s="66"/>
      <c r="K23" s="66"/>
      <c r="L23" s="66"/>
      <c r="M23" s="66"/>
      <c r="N23" s="66"/>
      <c r="O23" s="66"/>
      <c r="P23" s="66"/>
      <c r="Q23" s="66"/>
      <c r="R23" s="66"/>
    </row>
    <row r="24" spans="1:18" s="2" customFormat="1" ht="12" customHeight="1">
      <c r="A24" s="66"/>
      <c r="B24" s="22"/>
      <c r="C24" s="67" t="s">
        <v>35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</row>
    <row r="25" spans="1:18" s="2" customFormat="1" ht="16.5" customHeight="1">
      <c r="A25" s="66"/>
      <c r="B25" s="22"/>
      <c r="C25" s="66"/>
      <c r="D25" s="66"/>
      <c r="E25" s="170" t="str">
        <f>E9</f>
        <v>2432 - Vedlejší a ostatní náklady</v>
      </c>
      <c r="F25" s="171"/>
      <c r="G25" s="171"/>
      <c r="H25" s="171"/>
      <c r="I25" s="66"/>
      <c r="J25" s="66"/>
      <c r="K25" s="66"/>
      <c r="L25" s="66"/>
      <c r="M25" s="66"/>
      <c r="N25" s="66"/>
      <c r="O25" s="66"/>
      <c r="P25" s="66"/>
      <c r="Q25" s="66"/>
      <c r="R25" s="66"/>
    </row>
    <row r="26" spans="1:18" s="2" customFormat="1" ht="7" customHeight="1">
      <c r="A26" s="66"/>
      <c r="B26" s="22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</row>
    <row r="27" spans="1:18" s="2" customFormat="1" ht="10.4" customHeight="1">
      <c r="A27" s="66"/>
      <c r="B27" s="22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</row>
    <row r="28" spans="1:18" s="2" customFormat="1" ht="29.25" customHeight="1">
      <c r="A28" s="66"/>
      <c r="B28" s="22"/>
      <c r="C28" s="37" t="s">
        <v>38</v>
      </c>
      <c r="D28" s="36"/>
      <c r="E28" s="36"/>
      <c r="F28" s="36"/>
      <c r="G28" s="36"/>
      <c r="H28" s="36"/>
      <c r="I28" s="36"/>
      <c r="J28" s="38" t="s">
        <v>39</v>
      </c>
      <c r="K28" s="66"/>
      <c r="L28" s="66"/>
      <c r="M28" s="66"/>
      <c r="N28" s="66"/>
      <c r="O28" s="66"/>
      <c r="P28" s="66"/>
      <c r="Q28" s="66"/>
      <c r="R28" s="66"/>
    </row>
    <row r="29" spans="1:18" s="2" customFormat="1" ht="10.4" customHeight="1">
      <c r="A29" s="66"/>
      <c r="B29" s="22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</row>
    <row r="30" spans="1:18" s="2" customFormat="1" ht="22.9" customHeight="1">
      <c r="A30" s="66"/>
      <c r="B30" s="22"/>
      <c r="C30" s="39" t="s">
        <v>15</v>
      </c>
      <c r="D30" s="66"/>
      <c r="E30" s="66"/>
      <c r="F30" s="66"/>
      <c r="G30" s="66"/>
      <c r="H30" s="66"/>
      <c r="I30" s="66"/>
      <c r="J30" s="65">
        <f>J48</f>
        <v>0</v>
      </c>
      <c r="K30" s="66"/>
      <c r="L30" s="66"/>
      <c r="M30" s="66"/>
      <c r="N30" s="66"/>
      <c r="O30" s="66"/>
      <c r="P30" s="66"/>
      <c r="Q30" s="66"/>
      <c r="R30" s="66"/>
    </row>
    <row r="31" spans="1:18" s="7" customFormat="1" ht="25" customHeight="1">
      <c r="B31" s="40"/>
      <c r="D31" s="41" t="s">
        <v>254</v>
      </c>
      <c r="E31" s="42"/>
      <c r="F31" s="42"/>
      <c r="G31" s="42"/>
      <c r="H31" s="42"/>
      <c r="I31" s="42"/>
      <c r="J31" s="43">
        <f>J49</f>
        <v>0</v>
      </c>
    </row>
    <row r="32" spans="1:18" s="8" customFormat="1" ht="19.899999999999999" customHeight="1">
      <c r="B32" s="44"/>
      <c r="D32" s="45" t="s">
        <v>256</v>
      </c>
      <c r="E32" s="46" t="s">
        <v>257</v>
      </c>
      <c r="F32" s="46"/>
      <c r="G32" s="46"/>
      <c r="H32" s="46"/>
      <c r="I32" s="46"/>
      <c r="J32" s="47">
        <f>J50</f>
        <v>0</v>
      </c>
    </row>
    <row r="33" spans="1:18" s="8" customFormat="1" ht="19.899999999999999" customHeight="1">
      <c r="B33" s="44"/>
      <c r="D33" s="45" t="s">
        <v>271</v>
      </c>
      <c r="E33" s="46" t="s">
        <v>272</v>
      </c>
      <c r="F33" s="46"/>
      <c r="G33" s="46"/>
      <c r="H33" s="46"/>
      <c r="I33" s="46"/>
      <c r="J33" s="47">
        <f>J58</f>
        <v>0</v>
      </c>
    </row>
    <row r="34" spans="1:18" s="2" customFormat="1" ht="21.75" customHeight="1">
      <c r="A34" s="66"/>
      <c r="B34" s="22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</row>
    <row r="35" spans="1:18" s="2" customFormat="1" ht="7" customHeight="1">
      <c r="A35" s="66"/>
      <c r="B35" s="23"/>
      <c r="C35" s="24"/>
      <c r="D35" s="24"/>
      <c r="E35" s="24"/>
      <c r="F35" s="24"/>
      <c r="G35" s="24"/>
      <c r="H35" s="24"/>
      <c r="I35" s="24"/>
      <c r="J35" s="24"/>
      <c r="K35" s="66"/>
      <c r="L35" s="66"/>
      <c r="M35" s="66"/>
      <c r="N35" s="66"/>
      <c r="O35" s="66"/>
      <c r="P35" s="66"/>
      <c r="Q35" s="66"/>
      <c r="R35" s="66"/>
    </row>
    <row r="39" spans="1:18" s="2" customFormat="1" ht="7" customHeight="1">
      <c r="A39" s="66"/>
      <c r="B39" s="25"/>
      <c r="C39" s="26"/>
      <c r="D39" s="26"/>
      <c r="E39" s="26"/>
      <c r="F39" s="26"/>
      <c r="G39" s="26"/>
      <c r="H39" s="26"/>
      <c r="I39" s="26"/>
      <c r="J39" s="26"/>
      <c r="K39" s="66"/>
      <c r="L39" s="66"/>
      <c r="M39" s="66"/>
      <c r="N39" s="66"/>
      <c r="O39" s="66"/>
      <c r="P39" s="66"/>
      <c r="Q39" s="66"/>
      <c r="R39" s="66"/>
    </row>
    <row r="40" spans="1:18" s="2" customFormat="1" ht="25" customHeight="1">
      <c r="A40" s="66"/>
      <c r="B40" s="22"/>
      <c r="C40" s="19" t="s">
        <v>44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</row>
    <row r="41" spans="1:18" s="2" customFormat="1" ht="7" customHeight="1">
      <c r="A41" s="66"/>
      <c r="B41" s="22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</row>
    <row r="42" spans="1:18" s="2" customFormat="1" ht="12" customHeight="1">
      <c r="A42" s="66"/>
      <c r="B42" s="22"/>
      <c r="C42" s="67" t="s">
        <v>8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18" s="2" customFormat="1" ht="16.5" customHeight="1">
      <c r="A43" s="66"/>
      <c r="B43" s="22"/>
      <c r="C43" s="66"/>
      <c r="D43" s="66"/>
      <c r="E43" s="172" t="str">
        <f t="shared" ref="E43" si="0">$E$23</f>
        <v>Přístavba k budově A Střední školy Brno, Charbulova, p.o. – revitalizace fotbalového hřiště</v>
      </c>
      <c r="F43" s="173"/>
      <c r="G43" s="173"/>
      <c r="H43" s="173"/>
      <c r="I43" s="66"/>
      <c r="J43" s="66"/>
      <c r="K43" s="66"/>
      <c r="L43" s="66"/>
      <c r="M43" s="66"/>
      <c r="N43" s="66"/>
      <c r="O43" s="66"/>
      <c r="P43" s="66"/>
      <c r="Q43" s="66"/>
      <c r="R43" s="66"/>
    </row>
    <row r="44" spans="1:18" s="2" customFormat="1" ht="12" customHeight="1">
      <c r="A44" s="66"/>
      <c r="B44" s="22"/>
      <c r="C44" s="67" t="s">
        <v>35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</row>
    <row r="45" spans="1:18" s="2" customFormat="1" ht="16.5" customHeight="1">
      <c r="A45" s="66"/>
      <c r="B45" s="22"/>
      <c r="C45" s="66"/>
      <c r="D45" s="66"/>
      <c r="E45" s="170" t="str">
        <f>E9</f>
        <v>2432 - Vedlejší a ostatní náklady</v>
      </c>
      <c r="F45" s="171"/>
      <c r="G45" s="171"/>
      <c r="H45" s="171"/>
      <c r="I45" s="66"/>
      <c r="J45" s="66"/>
      <c r="K45" s="66"/>
      <c r="L45" s="66"/>
      <c r="M45" s="66"/>
      <c r="N45" s="66"/>
      <c r="O45" s="66"/>
      <c r="P45" s="66"/>
      <c r="Q45" s="66"/>
      <c r="R45" s="66"/>
    </row>
    <row r="46" spans="1:18" s="2" customFormat="1" ht="7" customHeight="1">
      <c r="A46" s="66"/>
      <c r="B46" s="22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</row>
    <row r="47" spans="1:18" s="9" customFormat="1" ht="29.25" customHeight="1">
      <c r="A47" s="48"/>
      <c r="B47" s="49"/>
      <c r="C47" s="50" t="s">
        <v>45</v>
      </c>
      <c r="D47" s="51" t="s">
        <v>14</v>
      </c>
      <c r="E47" s="51" t="s">
        <v>10</v>
      </c>
      <c r="F47" s="51" t="s">
        <v>11</v>
      </c>
      <c r="G47" s="51" t="s">
        <v>46</v>
      </c>
      <c r="H47" s="51" t="s">
        <v>47</v>
      </c>
      <c r="I47" s="51" t="s">
        <v>48</v>
      </c>
      <c r="J47" s="51" t="s">
        <v>39</v>
      </c>
      <c r="K47" s="48"/>
      <c r="L47" s="48"/>
      <c r="M47" s="48"/>
      <c r="N47" s="48"/>
      <c r="O47" s="48"/>
      <c r="P47" s="48"/>
      <c r="Q47" s="48"/>
      <c r="R47" s="48"/>
    </row>
    <row r="48" spans="1:18" s="2" customFormat="1" ht="22.9" customHeight="1">
      <c r="A48" s="66"/>
      <c r="B48" s="22"/>
      <c r="C48" s="28" t="s">
        <v>49</v>
      </c>
      <c r="D48" s="66"/>
      <c r="E48" s="66"/>
      <c r="F48" s="66"/>
      <c r="G48" s="66"/>
      <c r="H48" s="66"/>
      <c r="I48" s="66"/>
      <c r="J48" s="84">
        <f>$J$49</f>
        <v>0</v>
      </c>
      <c r="K48" s="66"/>
      <c r="L48" s="66"/>
      <c r="M48" s="66"/>
      <c r="N48" s="66"/>
      <c r="O48" s="66"/>
      <c r="P48" s="66"/>
      <c r="Q48" s="66"/>
      <c r="R48" s="66"/>
    </row>
    <row r="49" spans="1:18" s="10" customFormat="1" ht="25.9" customHeight="1">
      <c r="B49" s="52"/>
      <c r="D49" s="53"/>
      <c r="E49" s="54" t="s">
        <v>258</v>
      </c>
      <c r="F49" s="54" t="s">
        <v>254</v>
      </c>
      <c r="J49" s="85">
        <f>J50+J58</f>
        <v>0</v>
      </c>
    </row>
    <row r="50" spans="1:18" s="10" customFormat="1" ht="22.9" customHeight="1">
      <c r="B50" s="52"/>
      <c r="D50" s="53"/>
      <c r="E50" s="55" t="s">
        <v>256</v>
      </c>
      <c r="F50" s="55" t="s">
        <v>257</v>
      </c>
      <c r="J50" s="86">
        <f>J52+J56+J54</f>
        <v>0</v>
      </c>
    </row>
    <row r="51" spans="1:18" s="10" customFormat="1" ht="22.9" customHeight="1">
      <c r="B51" s="52"/>
      <c r="D51" s="53"/>
      <c r="E51" s="55" t="s">
        <v>259</v>
      </c>
      <c r="F51" s="55"/>
      <c r="J51" s="86"/>
    </row>
    <row r="52" spans="1:18" s="2" customFormat="1" ht="24.25" customHeight="1">
      <c r="A52" s="66"/>
      <c r="B52" s="56"/>
      <c r="C52" s="70" t="s">
        <v>25</v>
      </c>
      <c r="D52" s="70"/>
      <c r="E52" s="71" t="s">
        <v>260</v>
      </c>
      <c r="F52" s="72" t="s">
        <v>261</v>
      </c>
      <c r="G52" s="73" t="s">
        <v>262</v>
      </c>
      <c r="H52" s="74">
        <v>1</v>
      </c>
      <c r="I52" s="68">
        <v>0</v>
      </c>
      <c r="J52" s="87">
        <f>ROUND(I52*H52,2)</f>
        <v>0</v>
      </c>
      <c r="K52" s="66"/>
      <c r="L52" s="66"/>
      <c r="M52" s="66"/>
      <c r="N52" s="66"/>
      <c r="O52" s="66"/>
      <c r="P52" s="66"/>
      <c r="Q52" s="66"/>
      <c r="R52" s="66"/>
    </row>
    <row r="53" spans="1:18" s="11" customFormat="1" ht="60">
      <c r="B53" s="57"/>
      <c r="C53" s="75"/>
      <c r="D53" s="76"/>
      <c r="E53" s="77" t="s">
        <v>1</v>
      </c>
      <c r="F53" s="78" t="s">
        <v>263</v>
      </c>
      <c r="G53" s="75"/>
      <c r="H53" s="79"/>
      <c r="J53" s="75"/>
    </row>
    <row r="54" spans="1:18" s="2" customFormat="1" ht="24.25" customHeight="1">
      <c r="A54" s="66"/>
      <c r="B54" s="56"/>
      <c r="C54" s="70">
        <v>2</v>
      </c>
      <c r="D54" s="70"/>
      <c r="E54" s="71" t="s">
        <v>264</v>
      </c>
      <c r="F54" s="72" t="s">
        <v>265</v>
      </c>
      <c r="G54" s="73" t="s">
        <v>266</v>
      </c>
      <c r="H54" s="74">
        <v>12</v>
      </c>
      <c r="I54" s="68">
        <v>0</v>
      </c>
      <c r="J54" s="87">
        <f>ROUND(I54*H54,2)</f>
        <v>0</v>
      </c>
      <c r="K54" s="66"/>
      <c r="L54" s="66"/>
      <c r="M54" s="66"/>
      <c r="N54" s="66"/>
      <c r="O54" s="66"/>
      <c r="P54" s="66"/>
      <c r="Q54" s="66"/>
      <c r="R54" s="66"/>
    </row>
    <row r="55" spans="1:18" s="11" customFormat="1" ht="50.25" customHeight="1">
      <c r="B55" s="57"/>
      <c r="C55" s="75"/>
      <c r="D55" s="76"/>
      <c r="E55" s="77" t="s">
        <v>1</v>
      </c>
      <c r="F55" s="78" t="s">
        <v>267</v>
      </c>
      <c r="G55" s="75"/>
      <c r="H55" s="79"/>
      <c r="J55" s="75"/>
    </row>
    <row r="56" spans="1:18" s="11" customFormat="1" ht="11.5">
      <c r="B56" s="57"/>
      <c r="C56" s="70">
        <v>3</v>
      </c>
      <c r="D56" s="70"/>
      <c r="E56" s="71" t="s">
        <v>268</v>
      </c>
      <c r="F56" s="72" t="s">
        <v>269</v>
      </c>
      <c r="G56" s="73" t="s">
        <v>262</v>
      </c>
      <c r="H56" s="74">
        <v>1</v>
      </c>
      <c r="I56" s="68">
        <v>0</v>
      </c>
      <c r="J56" s="87">
        <f>ROUND(I56*H56,2)</f>
        <v>0</v>
      </c>
    </row>
    <row r="57" spans="1:18" s="11" customFormat="1" ht="40">
      <c r="B57" s="57"/>
      <c r="C57" s="75"/>
      <c r="D57" s="76"/>
      <c r="E57" s="77" t="s">
        <v>1</v>
      </c>
      <c r="F57" s="78" t="s">
        <v>270</v>
      </c>
      <c r="G57" s="75"/>
      <c r="H57" s="79"/>
      <c r="J57" s="75"/>
    </row>
    <row r="58" spans="1:18" s="10" customFormat="1" ht="22.9" customHeight="1">
      <c r="B58" s="52"/>
      <c r="C58" s="80"/>
      <c r="D58" s="81"/>
      <c r="E58" s="82" t="s">
        <v>271</v>
      </c>
      <c r="F58" s="82" t="s">
        <v>272</v>
      </c>
      <c r="G58" s="80"/>
      <c r="H58" s="80"/>
      <c r="I58" s="88"/>
      <c r="J58" s="86">
        <f>J60+J62+J63+J64</f>
        <v>0</v>
      </c>
    </row>
    <row r="59" spans="1:18" s="10" customFormat="1" ht="22.9" customHeight="1">
      <c r="B59" s="52"/>
      <c r="C59" s="80"/>
      <c r="D59" s="81"/>
      <c r="E59" s="82" t="s">
        <v>273</v>
      </c>
      <c r="F59" s="82"/>
      <c r="G59" s="80"/>
      <c r="H59" s="80"/>
      <c r="I59" s="88"/>
      <c r="J59" s="86"/>
    </row>
    <row r="60" spans="1:18" s="2" customFormat="1" ht="23.25" customHeight="1">
      <c r="A60" s="66"/>
      <c r="B60" s="56"/>
      <c r="C60" s="70">
        <v>4</v>
      </c>
      <c r="D60" s="70"/>
      <c r="E60" s="71" t="s">
        <v>274</v>
      </c>
      <c r="F60" s="72" t="s">
        <v>275</v>
      </c>
      <c r="G60" s="73" t="s">
        <v>266</v>
      </c>
      <c r="H60" s="74">
        <v>12</v>
      </c>
      <c r="I60" s="68">
        <v>0</v>
      </c>
      <c r="J60" s="87">
        <f>ROUND(I60*H60,2)</f>
        <v>0</v>
      </c>
      <c r="K60" s="66"/>
      <c r="L60" s="66"/>
      <c r="M60" s="66"/>
      <c r="N60" s="66"/>
      <c r="O60" s="66"/>
      <c r="P60" s="66"/>
      <c r="Q60" s="66"/>
      <c r="R60" s="66"/>
    </row>
    <row r="61" spans="1:18" s="11" customFormat="1" ht="68.25" customHeight="1">
      <c r="B61" s="57"/>
      <c r="C61" s="75"/>
      <c r="D61" s="76"/>
      <c r="E61" s="77" t="s">
        <v>1</v>
      </c>
      <c r="F61" s="78" t="s">
        <v>276</v>
      </c>
      <c r="G61" s="75"/>
      <c r="H61" s="79"/>
      <c r="J61" s="75"/>
    </row>
    <row r="62" spans="1:18" s="2" customFormat="1" ht="21.75" customHeight="1">
      <c r="A62" s="66"/>
      <c r="B62" s="56"/>
      <c r="C62" s="70">
        <v>5</v>
      </c>
      <c r="D62" s="70"/>
      <c r="E62" s="71" t="s">
        <v>277</v>
      </c>
      <c r="F62" s="72" t="s">
        <v>278</v>
      </c>
      <c r="G62" s="73" t="s">
        <v>279</v>
      </c>
      <c r="H62" s="74">
        <v>50</v>
      </c>
      <c r="I62" s="68">
        <v>0</v>
      </c>
      <c r="J62" s="87">
        <f>ROUND(I62*H62,2)</f>
        <v>0</v>
      </c>
      <c r="K62" s="66"/>
      <c r="L62" s="66"/>
      <c r="M62" s="66"/>
      <c r="N62" s="66"/>
      <c r="O62" s="66"/>
      <c r="P62" s="66"/>
      <c r="Q62" s="66"/>
      <c r="R62" s="66"/>
    </row>
    <row r="63" spans="1:18" s="2" customFormat="1" ht="24.25" customHeight="1">
      <c r="A63" s="66"/>
      <c r="B63" s="56"/>
      <c r="C63" s="70">
        <v>6</v>
      </c>
      <c r="D63" s="83"/>
      <c r="E63" s="71" t="s">
        <v>280</v>
      </c>
      <c r="F63" s="72" t="s">
        <v>281</v>
      </c>
      <c r="G63" s="73" t="s">
        <v>262</v>
      </c>
      <c r="H63" s="74">
        <v>1</v>
      </c>
      <c r="I63" s="68">
        <v>0</v>
      </c>
      <c r="J63" s="87">
        <f>ROUND(I63*H63,2)</f>
        <v>0</v>
      </c>
      <c r="K63" s="66"/>
      <c r="L63" s="66"/>
      <c r="M63" s="66"/>
      <c r="N63" s="66"/>
      <c r="O63" s="66"/>
      <c r="P63" s="66"/>
      <c r="Q63" s="66"/>
      <c r="R63" s="66"/>
    </row>
    <row r="64" spans="1:18" s="2" customFormat="1" ht="67.5" customHeight="1">
      <c r="A64" s="66"/>
      <c r="B64" s="56"/>
      <c r="C64" s="70">
        <v>7</v>
      </c>
      <c r="D64" s="70"/>
      <c r="E64" s="71" t="s">
        <v>282</v>
      </c>
      <c r="F64" s="72" t="s">
        <v>283</v>
      </c>
      <c r="G64" s="73" t="s">
        <v>262</v>
      </c>
      <c r="H64" s="74">
        <v>1</v>
      </c>
      <c r="I64" s="68">
        <v>0</v>
      </c>
      <c r="J64" s="87">
        <f>ROUND(I64*H64,2)</f>
        <v>0</v>
      </c>
      <c r="K64" s="66"/>
      <c r="L64" s="66"/>
      <c r="M64" s="66"/>
      <c r="N64" s="66"/>
      <c r="O64" s="66"/>
      <c r="P64" s="66"/>
      <c r="Q64" s="66"/>
      <c r="R64" s="66"/>
    </row>
  </sheetData>
  <sheetProtection algorithmName="SHA-512" hashValue="2OdIqiE67zSKr1ZsywnoABRh8dNZmbZlkGYvok1bJGqjine+pKtv3PM+1C2PC6V0EBj7/MKCG31HZRrFvUuZgw==" saltValue="BRTaHqVD9Z0HX/kUq1oecg==" spinCount="100000" sheet="1" objects="1" scenarios="1"/>
  <autoFilter ref="C47:J64" xr:uid="{00000000-0009-0000-0000-000001000000}"/>
  <mergeCells count="6">
    <mergeCell ref="E45:H45"/>
    <mergeCell ref="E7:H7"/>
    <mergeCell ref="E9:H9"/>
    <mergeCell ref="E23:H23"/>
    <mergeCell ref="E25:H25"/>
    <mergeCell ref="E43:H43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39"/>
  <sheetViews>
    <sheetView showGridLines="0" topLeftCell="A32" zoomScaleNormal="100" workbookViewId="0">
      <selection activeCell="I53" sqref="I53"/>
    </sheetView>
  </sheetViews>
  <sheetFormatPr defaultRowHeight="10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12.33203125" style="1" customWidth="1"/>
    <col min="12" max="12" width="15" style="1" customWidth="1"/>
    <col min="13" max="13" width="11" style="1" customWidth="1"/>
    <col min="14" max="14" width="15" style="1" customWidth="1"/>
    <col min="15" max="15" width="16.33203125" style="1" customWidth="1"/>
    <col min="16" max="16" width="11" style="1" customWidth="1"/>
    <col min="17" max="17" width="15" style="1" customWidth="1"/>
    <col min="18" max="18" width="16.33203125" style="1" customWidth="1"/>
  </cols>
  <sheetData>
    <row r="1" spans="1:18">
      <c r="A1" s="34"/>
    </row>
    <row r="2" spans="1:18" s="1" customFormat="1" ht="37" customHeight="1"/>
    <row r="3" spans="1:18" s="1" customFormat="1" ht="7" customHeight="1">
      <c r="B3" s="16"/>
      <c r="C3" s="17"/>
      <c r="D3" s="17"/>
      <c r="E3" s="17"/>
      <c r="F3" s="17"/>
      <c r="G3" s="17"/>
      <c r="H3" s="17"/>
      <c r="I3" s="17"/>
      <c r="J3" s="17"/>
    </row>
    <row r="4" spans="1:18" s="1" customFormat="1" ht="25" customHeight="1">
      <c r="B4" s="18"/>
      <c r="D4" s="19" t="s">
        <v>34</v>
      </c>
    </row>
    <row r="5" spans="1:18" s="1" customFormat="1" ht="7" customHeight="1">
      <c r="B5" s="18"/>
    </row>
    <row r="6" spans="1:18" s="1" customFormat="1" ht="12" customHeight="1">
      <c r="B6" s="18"/>
      <c r="D6" s="20" t="s">
        <v>8</v>
      </c>
    </row>
    <row r="7" spans="1:18" s="1" customFormat="1" ht="16.5" customHeight="1">
      <c r="B7" s="18"/>
      <c r="E7" s="172" t="str">
        <f>'Rekapitulace stavby'!$L$10</f>
        <v>Přístavba k budově A Střední školy Brno, Charbulova, p.o. – revitalizace fotbalového hřiště</v>
      </c>
      <c r="F7" s="173"/>
      <c r="G7" s="173"/>
      <c r="H7" s="173"/>
    </row>
    <row r="8" spans="1:18" s="2" customFormat="1" ht="12" customHeight="1">
      <c r="A8" s="21"/>
      <c r="B8" s="22"/>
      <c r="C8" s="21"/>
      <c r="D8" s="20" t="s">
        <v>35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s="2" customFormat="1" ht="16.5" customHeight="1">
      <c r="A9" s="21"/>
      <c r="B9" s="22"/>
      <c r="C9" s="21"/>
      <c r="D9" s="21"/>
      <c r="E9" s="170" t="s">
        <v>36</v>
      </c>
      <c r="F9" s="171"/>
      <c r="G9" s="171"/>
      <c r="H9" s="17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s="2" customFormat="1">
      <c r="A10" s="21"/>
      <c r="B10" s="22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s="2" customFormat="1" ht="7" customHeight="1">
      <c r="A11" s="21"/>
      <c r="B11" s="2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s="2" customFormat="1" ht="7" customHeight="1">
      <c r="A12" s="21"/>
      <c r="B12" s="22"/>
      <c r="C12" s="21"/>
      <c r="D12" s="27"/>
      <c r="E12" s="27"/>
      <c r="F12" s="27"/>
      <c r="G12" s="27"/>
      <c r="H12" s="27"/>
      <c r="I12" s="27"/>
      <c r="J12" s="27"/>
      <c r="K12" s="21"/>
      <c r="L12" s="21"/>
      <c r="M12" s="21"/>
      <c r="N12" s="21"/>
      <c r="O12" s="21"/>
      <c r="P12" s="21"/>
      <c r="Q12" s="21"/>
      <c r="R12" s="21"/>
    </row>
    <row r="13" spans="1:18" s="2" customFormat="1" ht="25.4" customHeight="1">
      <c r="A13" s="21"/>
      <c r="B13" s="22"/>
      <c r="C13" s="21"/>
      <c r="D13" s="35" t="s">
        <v>9</v>
      </c>
      <c r="E13" s="21"/>
      <c r="F13" s="21"/>
      <c r="G13" s="21"/>
      <c r="H13" s="21"/>
      <c r="I13" s="21"/>
      <c r="J13" s="29">
        <f>ROUND(J49, 2)</f>
        <v>0</v>
      </c>
      <c r="K13" s="21"/>
      <c r="L13" s="21"/>
      <c r="M13" s="21"/>
      <c r="N13" s="21"/>
      <c r="O13" s="21"/>
      <c r="P13" s="21"/>
      <c r="Q13" s="21"/>
      <c r="R13" s="21"/>
    </row>
    <row r="14" spans="1:18" s="2" customFormat="1" ht="7" customHeight="1">
      <c r="A14" s="21"/>
      <c r="B14" s="22"/>
      <c r="C14" s="21"/>
      <c r="D14" s="27"/>
      <c r="E14" s="27"/>
      <c r="F14" s="27"/>
      <c r="G14" s="27"/>
      <c r="H14" s="27"/>
      <c r="I14" s="27"/>
      <c r="J14" s="27"/>
      <c r="K14" s="21"/>
      <c r="L14" s="21"/>
      <c r="M14" s="21"/>
      <c r="N14" s="21"/>
      <c r="O14" s="21"/>
      <c r="P14" s="21"/>
      <c r="Q14" s="21"/>
      <c r="R14" s="21"/>
    </row>
    <row r="15" spans="1:18" s="2" customFormat="1" ht="14.5" customHeight="1">
      <c r="A15" s="21"/>
      <c r="B15" s="23"/>
      <c r="C15" s="24"/>
      <c r="D15" s="24"/>
      <c r="E15" s="24"/>
      <c r="F15" s="24"/>
      <c r="G15" s="24"/>
      <c r="H15" s="24"/>
      <c r="I15" s="24"/>
      <c r="J15" s="24"/>
      <c r="K15" s="21"/>
      <c r="L15" s="21"/>
      <c r="M15" s="21"/>
      <c r="N15" s="21"/>
      <c r="O15" s="21"/>
      <c r="P15" s="21"/>
      <c r="Q15" s="21"/>
      <c r="R15" s="21"/>
    </row>
    <row r="19" spans="1:18" s="2" customFormat="1" ht="7" customHeight="1">
      <c r="A19" s="21"/>
      <c r="B19" s="25"/>
      <c r="C19" s="26"/>
      <c r="D19" s="26"/>
      <c r="E19" s="26"/>
      <c r="F19" s="26"/>
      <c r="G19" s="26"/>
      <c r="H19" s="26"/>
      <c r="I19" s="26"/>
      <c r="J19" s="26"/>
      <c r="K19" s="21"/>
      <c r="L19" s="21"/>
      <c r="M19" s="21"/>
      <c r="N19" s="21"/>
      <c r="O19" s="21"/>
      <c r="P19" s="21"/>
      <c r="Q19" s="21"/>
      <c r="R19" s="21"/>
    </row>
    <row r="20" spans="1:18" s="2" customFormat="1" ht="25" customHeight="1">
      <c r="A20" s="21"/>
      <c r="B20" s="22"/>
      <c r="C20" s="19" t="s">
        <v>37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s="2" customFormat="1" ht="7" customHeight="1">
      <c r="A21" s="21"/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s="2" customFormat="1" ht="12" customHeight="1">
      <c r="A22" s="21"/>
      <c r="B22" s="22"/>
      <c r="C22" s="20" t="s">
        <v>8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18" s="2" customFormat="1" ht="16.5" customHeight="1">
      <c r="A23" s="21"/>
      <c r="B23" s="22"/>
      <c r="C23" s="21"/>
      <c r="D23" s="21"/>
      <c r="E23" s="172" t="str">
        <f>E7</f>
        <v>Přístavba k budově A Střední školy Brno, Charbulova, p.o. – revitalizace fotbalového hřiště</v>
      </c>
      <c r="F23" s="173"/>
      <c r="G23" s="173"/>
      <c r="H23" s="173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18" s="2" customFormat="1" ht="12" customHeight="1">
      <c r="A24" s="21"/>
      <c r="B24" s="22"/>
      <c r="C24" s="20" t="s">
        <v>35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18" s="2" customFormat="1" ht="16.5" customHeight="1">
      <c r="A25" s="21"/>
      <c r="B25" s="22"/>
      <c r="C25" s="21"/>
      <c r="D25" s="21"/>
      <c r="E25" s="170" t="str">
        <f>E9</f>
        <v>2432 - SO 02 Fotbalové hřiště</v>
      </c>
      <c r="F25" s="171"/>
      <c r="G25" s="171"/>
      <c r="H25" s="17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18" s="2" customFormat="1" ht="7" customHeight="1">
      <c r="A26" s="21"/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1:18" s="2" customFormat="1" ht="10.4" customHeight="1">
      <c r="A27" s="21"/>
      <c r="B27" s="22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18" s="2" customFormat="1" ht="29.25" customHeight="1">
      <c r="A28" s="21"/>
      <c r="B28" s="22"/>
      <c r="C28" s="37" t="s">
        <v>38</v>
      </c>
      <c r="D28" s="36"/>
      <c r="E28" s="36"/>
      <c r="F28" s="36"/>
      <c r="G28" s="36"/>
      <c r="H28" s="36"/>
      <c r="I28" s="36"/>
      <c r="J28" s="38" t="s">
        <v>39</v>
      </c>
      <c r="K28" s="21"/>
      <c r="L28" s="21"/>
      <c r="M28" s="21"/>
      <c r="N28" s="21"/>
      <c r="O28" s="21"/>
      <c r="P28" s="21"/>
      <c r="Q28" s="21"/>
      <c r="R28" s="21"/>
    </row>
    <row r="29" spans="1:18" s="2" customFormat="1" ht="10.4" customHeight="1">
      <c r="A29" s="21"/>
      <c r="B29" s="22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8" s="2" customFormat="1" ht="22.9" customHeight="1">
      <c r="A30" s="21"/>
      <c r="B30" s="22"/>
      <c r="C30" s="39" t="s">
        <v>15</v>
      </c>
      <c r="D30" s="21"/>
      <c r="E30" s="21"/>
      <c r="F30" s="21"/>
      <c r="G30" s="21"/>
      <c r="H30" s="21"/>
      <c r="I30" s="21"/>
      <c r="J30" s="29">
        <f>J49</f>
        <v>0</v>
      </c>
      <c r="K30" s="21"/>
      <c r="L30" s="21"/>
      <c r="M30" s="21"/>
      <c r="N30" s="21"/>
      <c r="O30" s="21"/>
      <c r="P30" s="21"/>
      <c r="Q30" s="21"/>
      <c r="R30" s="21"/>
    </row>
    <row r="31" spans="1:18" s="7" customFormat="1" ht="25" customHeight="1">
      <c r="B31" s="40"/>
      <c r="D31" s="41" t="s">
        <v>40</v>
      </c>
      <c r="E31" s="42"/>
      <c r="F31" s="42"/>
      <c r="G31" s="42"/>
      <c r="H31" s="42"/>
      <c r="I31" s="42"/>
      <c r="J31" s="43">
        <f>J50</f>
        <v>0</v>
      </c>
    </row>
    <row r="32" spans="1:18" s="8" customFormat="1" ht="19.899999999999999" customHeight="1">
      <c r="B32" s="44"/>
      <c r="D32" s="45" t="s">
        <v>41</v>
      </c>
      <c r="E32" s="46"/>
      <c r="F32" s="46"/>
      <c r="G32" s="46"/>
      <c r="H32" s="46"/>
      <c r="I32" s="46"/>
      <c r="J32" s="47">
        <f>J51</f>
        <v>0</v>
      </c>
    </row>
    <row r="33" spans="1:18" s="8" customFormat="1" ht="19.899999999999999" customHeight="1">
      <c r="B33" s="44"/>
      <c r="D33" s="45" t="s">
        <v>42</v>
      </c>
      <c r="E33" s="46"/>
      <c r="F33" s="46"/>
      <c r="G33" s="46"/>
      <c r="H33" s="46"/>
      <c r="I33" s="46"/>
      <c r="J33" s="47">
        <f>J95</f>
        <v>0</v>
      </c>
    </row>
    <row r="34" spans="1:18" s="8" customFormat="1" ht="19.899999999999999" customHeight="1">
      <c r="B34" s="44"/>
      <c r="D34" s="45" t="s">
        <v>43</v>
      </c>
      <c r="E34" s="46"/>
      <c r="F34" s="46"/>
      <c r="G34" s="46"/>
      <c r="H34" s="46"/>
      <c r="I34" s="46"/>
      <c r="J34" s="47">
        <f>J115</f>
        <v>0</v>
      </c>
    </row>
    <row r="35" spans="1:18" s="2" customFormat="1" ht="21.75" customHeight="1">
      <c r="A35" s="21"/>
      <c r="B35" s="22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</row>
    <row r="36" spans="1:18" s="2" customFormat="1" ht="7" customHeight="1">
      <c r="A36" s="21"/>
      <c r="B36" s="23"/>
      <c r="C36" s="24"/>
      <c r="D36" s="24"/>
      <c r="E36" s="24"/>
      <c r="F36" s="24"/>
      <c r="G36" s="24"/>
      <c r="H36" s="24"/>
      <c r="I36" s="24"/>
      <c r="J36" s="24"/>
      <c r="K36" s="21"/>
      <c r="L36" s="21"/>
      <c r="M36" s="21"/>
      <c r="N36" s="21"/>
      <c r="O36" s="21"/>
      <c r="P36" s="21"/>
      <c r="Q36" s="21"/>
      <c r="R36" s="21"/>
    </row>
    <row r="40" spans="1:18" s="2" customFormat="1" ht="7" customHeight="1">
      <c r="A40" s="21"/>
      <c r="B40" s="25"/>
      <c r="C40" s="26"/>
      <c r="D40" s="26"/>
      <c r="E40" s="26"/>
      <c r="F40" s="26"/>
      <c r="G40" s="26"/>
      <c r="H40" s="26"/>
      <c r="I40" s="26"/>
      <c r="J40" s="26"/>
      <c r="K40" s="21"/>
      <c r="L40" s="21"/>
      <c r="M40" s="21"/>
      <c r="N40" s="21"/>
      <c r="O40" s="21"/>
      <c r="P40" s="21"/>
      <c r="Q40" s="21"/>
      <c r="R40" s="21"/>
    </row>
    <row r="41" spans="1:18" s="2" customFormat="1" ht="25" customHeight="1">
      <c r="A41" s="21"/>
      <c r="B41" s="22"/>
      <c r="C41" s="19" t="s">
        <v>44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18" s="2" customFormat="1" ht="7" customHeight="1">
      <c r="A42" s="21"/>
      <c r="B42" s="22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s="2" customFormat="1" ht="12" customHeight="1">
      <c r="A43" s="21"/>
      <c r="B43" s="22"/>
      <c r="C43" s="20" t="s">
        <v>8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s="2" customFormat="1" ht="16.5" customHeight="1">
      <c r="A44" s="21"/>
      <c r="B44" s="22"/>
      <c r="C44" s="21"/>
      <c r="D44" s="21"/>
      <c r="E44" s="172" t="str">
        <f>E7</f>
        <v>Přístavba k budově A Střední školy Brno, Charbulova, p.o. – revitalizace fotbalového hřiště</v>
      </c>
      <c r="F44" s="173"/>
      <c r="G44" s="173"/>
      <c r="H44" s="173"/>
      <c r="I44" s="21"/>
      <c r="J44" s="21"/>
      <c r="K44" s="21"/>
      <c r="L44" s="21"/>
      <c r="M44" s="21"/>
      <c r="N44" s="21"/>
      <c r="O44" s="21"/>
      <c r="P44" s="21"/>
      <c r="Q44" s="21"/>
      <c r="R44" s="21"/>
    </row>
    <row r="45" spans="1:18" s="2" customFormat="1" ht="12" customHeight="1">
      <c r="A45" s="21"/>
      <c r="B45" s="22"/>
      <c r="C45" s="20" t="s">
        <v>35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  <row r="46" spans="1:18" s="2" customFormat="1" ht="16.5" customHeight="1">
      <c r="A46" s="21"/>
      <c r="B46" s="22"/>
      <c r="C46" s="21"/>
      <c r="D46" s="21"/>
      <c r="E46" s="170" t="str">
        <f>E9</f>
        <v>2432 - SO 02 Fotbalové hřiště</v>
      </c>
      <c r="F46" s="171"/>
      <c r="G46" s="171"/>
      <c r="H46" s="171"/>
      <c r="I46" s="21"/>
      <c r="J46" s="21"/>
      <c r="K46" s="21"/>
      <c r="L46" s="21"/>
      <c r="M46" s="21"/>
      <c r="N46" s="21"/>
      <c r="O46" s="21"/>
      <c r="P46" s="21"/>
      <c r="Q46" s="21"/>
      <c r="R46" s="21"/>
    </row>
    <row r="47" spans="1:18" s="2" customFormat="1" ht="7" customHeight="1">
      <c r="A47" s="21"/>
      <c r="B47" s="22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18" s="9" customFormat="1" ht="29.25" customHeight="1">
      <c r="A48" s="48"/>
      <c r="B48" s="49"/>
      <c r="C48" s="50" t="s">
        <v>45</v>
      </c>
      <c r="D48" s="51" t="s">
        <v>14</v>
      </c>
      <c r="E48" s="51" t="s">
        <v>10</v>
      </c>
      <c r="F48" s="51" t="s">
        <v>11</v>
      </c>
      <c r="G48" s="51" t="s">
        <v>46</v>
      </c>
      <c r="H48" s="51" t="s">
        <v>47</v>
      </c>
      <c r="I48" s="51" t="s">
        <v>48</v>
      </c>
      <c r="J48" s="51" t="s">
        <v>39</v>
      </c>
      <c r="K48" s="48"/>
      <c r="L48" s="48"/>
      <c r="M48" s="48"/>
      <c r="N48" s="48"/>
      <c r="O48" s="48"/>
      <c r="P48" s="48"/>
      <c r="Q48" s="48"/>
      <c r="R48" s="48"/>
    </row>
    <row r="49" spans="1:18" s="2" customFormat="1" ht="22.9" customHeight="1">
      <c r="A49" s="21"/>
      <c r="B49" s="22"/>
      <c r="C49" s="28" t="s">
        <v>49</v>
      </c>
      <c r="D49" s="21"/>
      <c r="E49" s="21"/>
      <c r="F49" s="21"/>
      <c r="G49" s="21"/>
      <c r="H49" s="21"/>
      <c r="I49" s="21"/>
      <c r="J49" s="84">
        <f>$J$50</f>
        <v>0</v>
      </c>
      <c r="K49" s="21"/>
      <c r="L49" s="21"/>
      <c r="M49" s="21"/>
      <c r="N49" s="21"/>
      <c r="O49" s="21"/>
      <c r="P49" s="21"/>
      <c r="Q49" s="21"/>
      <c r="R49" s="21"/>
    </row>
    <row r="50" spans="1:18" s="10" customFormat="1" ht="25.9" customHeight="1">
      <c r="B50" s="52"/>
      <c r="C50" s="80"/>
      <c r="D50" s="81" t="s">
        <v>16</v>
      </c>
      <c r="E50" s="89" t="s">
        <v>50</v>
      </c>
      <c r="F50" s="89" t="s">
        <v>51</v>
      </c>
      <c r="G50" s="80"/>
      <c r="H50" s="80"/>
      <c r="J50" s="85">
        <f>J51+J95+J115+J125+J136+J119</f>
        <v>0</v>
      </c>
    </row>
    <row r="51" spans="1:18" s="10" customFormat="1" ht="22.9" customHeight="1">
      <c r="B51" s="52"/>
      <c r="C51" s="80"/>
      <c r="D51" s="81" t="s">
        <v>16</v>
      </c>
      <c r="E51" s="82" t="s">
        <v>25</v>
      </c>
      <c r="F51" s="82" t="s">
        <v>52</v>
      </c>
      <c r="G51" s="80"/>
      <c r="H51" s="80"/>
      <c r="J51" s="86">
        <f>J52+J56+J59+J63+J65+J67+J69+J74+J77+J79+J91+J93+J83+J85+J54+J87+J89</f>
        <v>0</v>
      </c>
    </row>
    <row r="52" spans="1:18" s="2" customFormat="1" ht="24.25" customHeight="1">
      <c r="A52" s="21"/>
      <c r="B52" s="56"/>
      <c r="C52" s="70" t="s">
        <v>25</v>
      </c>
      <c r="D52" s="70" t="s">
        <v>53</v>
      </c>
      <c r="E52" s="71" t="s">
        <v>178</v>
      </c>
      <c r="F52" s="72" t="s">
        <v>180</v>
      </c>
      <c r="G52" s="73" t="s">
        <v>60</v>
      </c>
      <c r="H52" s="74">
        <v>1180</v>
      </c>
      <c r="I52" s="68">
        <v>0</v>
      </c>
      <c r="J52" s="87">
        <f>ROUND(I52*H52,2)</f>
        <v>0</v>
      </c>
      <c r="K52" s="21"/>
      <c r="L52" s="21"/>
      <c r="M52" s="21"/>
      <c r="N52" s="21"/>
      <c r="O52" s="21"/>
      <c r="P52" s="21"/>
      <c r="Q52" s="21"/>
      <c r="R52" s="21"/>
    </row>
    <row r="53" spans="1:18" s="11" customFormat="1">
      <c r="B53" s="57"/>
      <c r="C53" s="75"/>
      <c r="D53" s="76" t="s">
        <v>57</v>
      </c>
      <c r="E53" s="77" t="s">
        <v>1</v>
      </c>
      <c r="F53" s="78" t="s">
        <v>179</v>
      </c>
      <c r="G53" s="75"/>
      <c r="H53" s="79">
        <v>1180</v>
      </c>
      <c r="J53" s="75"/>
    </row>
    <row r="54" spans="1:18" s="2" customFormat="1" ht="24.25" customHeight="1">
      <c r="A54" s="62"/>
      <c r="B54" s="56"/>
      <c r="C54" s="70">
        <v>2</v>
      </c>
      <c r="D54" s="70" t="s">
        <v>53</v>
      </c>
      <c r="E54" s="71" t="s">
        <v>216</v>
      </c>
      <c r="F54" s="72" t="s">
        <v>217</v>
      </c>
      <c r="G54" s="73" t="s">
        <v>60</v>
      </c>
      <c r="H54" s="74">
        <v>1180</v>
      </c>
      <c r="I54" s="68">
        <v>0</v>
      </c>
      <c r="J54" s="87">
        <f>ROUND(I54*H54,2)</f>
        <v>0</v>
      </c>
      <c r="K54" s="62"/>
      <c r="L54" s="62"/>
      <c r="M54" s="62"/>
      <c r="N54" s="62"/>
      <c r="O54" s="62"/>
      <c r="P54" s="62"/>
      <c r="Q54" s="62"/>
      <c r="R54" s="62"/>
    </row>
    <row r="55" spans="1:18" s="11" customFormat="1">
      <c r="B55" s="57"/>
      <c r="C55" s="75"/>
      <c r="D55" s="76" t="s">
        <v>57</v>
      </c>
      <c r="E55" s="77" t="s">
        <v>1</v>
      </c>
      <c r="F55" s="78" t="s">
        <v>179</v>
      </c>
      <c r="G55" s="75"/>
      <c r="H55" s="79">
        <v>1180</v>
      </c>
      <c r="J55" s="75"/>
    </row>
    <row r="56" spans="1:18" s="11" customFormat="1" ht="11.5">
      <c r="B56" s="57"/>
      <c r="C56" s="70">
        <v>3</v>
      </c>
      <c r="D56" s="70" t="s">
        <v>53</v>
      </c>
      <c r="E56" s="71" t="s">
        <v>182</v>
      </c>
      <c r="F56" s="72" t="s">
        <v>184</v>
      </c>
      <c r="G56" s="73" t="s">
        <v>60</v>
      </c>
      <c r="H56" s="74">
        <f>SUM(H57:H58)</f>
        <v>189.91499999999999</v>
      </c>
      <c r="I56" s="68">
        <v>0</v>
      </c>
      <c r="J56" s="87">
        <f>ROUND(I56*H56,2)</f>
        <v>0</v>
      </c>
    </row>
    <row r="57" spans="1:18" s="11" customFormat="1">
      <c r="B57" s="57"/>
      <c r="C57" s="75"/>
      <c r="D57" s="76" t="s">
        <v>57</v>
      </c>
      <c r="E57" s="77" t="s">
        <v>1</v>
      </c>
      <c r="F57" s="78" t="s">
        <v>245</v>
      </c>
      <c r="G57" s="75"/>
      <c r="H57" s="79">
        <v>133.51499999999999</v>
      </c>
      <c r="J57" s="75"/>
    </row>
    <row r="58" spans="1:18" s="11" customFormat="1">
      <c r="B58" s="57"/>
      <c r="C58" s="75"/>
      <c r="D58" s="76" t="s">
        <v>57</v>
      </c>
      <c r="E58" s="77" t="s">
        <v>1</v>
      </c>
      <c r="F58" s="78" t="s">
        <v>286</v>
      </c>
      <c r="G58" s="75"/>
      <c r="H58" s="79">
        <v>56.4</v>
      </c>
      <c r="J58" s="75"/>
    </row>
    <row r="59" spans="1:18" s="2" customFormat="1" ht="62.65" customHeight="1">
      <c r="A59" s="21"/>
      <c r="B59" s="56"/>
      <c r="C59" s="70">
        <v>4</v>
      </c>
      <c r="D59" s="70" t="s">
        <v>53</v>
      </c>
      <c r="E59" s="71" t="s">
        <v>58</v>
      </c>
      <c r="F59" s="72" t="s">
        <v>59</v>
      </c>
      <c r="G59" s="73" t="s">
        <v>60</v>
      </c>
      <c r="H59" s="74">
        <f>SUM(H60:H62)</f>
        <v>1192.915</v>
      </c>
      <c r="I59" s="68">
        <v>0</v>
      </c>
      <c r="J59" s="87">
        <f>ROUND(I59*H59,2)</f>
        <v>0</v>
      </c>
      <c r="K59" s="21"/>
      <c r="L59" s="21"/>
      <c r="M59" s="21"/>
      <c r="N59" s="21"/>
      <c r="O59" s="21"/>
      <c r="P59" s="21"/>
      <c r="Q59" s="21"/>
      <c r="R59" s="21"/>
    </row>
    <row r="60" spans="1:18" s="11" customFormat="1">
      <c r="B60" s="57"/>
      <c r="C60" s="75"/>
      <c r="D60" s="76" t="s">
        <v>57</v>
      </c>
      <c r="E60" s="77" t="s">
        <v>1</v>
      </c>
      <c r="F60" s="78" t="s">
        <v>186</v>
      </c>
      <c r="G60" s="75"/>
      <c r="H60" s="79">
        <v>1003</v>
      </c>
      <c r="J60" s="75"/>
    </row>
    <row r="61" spans="1:18" s="11" customFormat="1">
      <c r="B61" s="57"/>
      <c r="C61" s="75"/>
      <c r="D61" s="76" t="s">
        <v>57</v>
      </c>
      <c r="E61" s="77"/>
      <c r="F61" s="78" t="s">
        <v>183</v>
      </c>
      <c r="G61" s="75"/>
      <c r="H61" s="79">
        <v>133.51499999999999</v>
      </c>
      <c r="J61" s="75"/>
    </row>
    <row r="62" spans="1:18" s="11" customFormat="1">
      <c r="B62" s="57"/>
      <c r="C62" s="75"/>
      <c r="D62" s="76" t="s">
        <v>57</v>
      </c>
      <c r="E62" s="77" t="s">
        <v>1</v>
      </c>
      <c r="F62" s="78" t="s">
        <v>286</v>
      </c>
      <c r="G62" s="75"/>
      <c r="H62" s="79">
        <v>56.4</v>
      </c>
      <c r="J62" s="75"/>
    </row>
    <row r="63" spans="1:18" s="2" customFormat="1" ht="62.65" customHeight="1">
      <c r="A63" s="21"/>
      <c r="B63" s="56"/>
      <c r="C63" s="70">
        <v>5</v>
      </c>
      <c r="D63" s="70" t="s">
        <v>53</v>
      </c>
      <c r="E63" s="71" t="s">
        <v>62</v>
      </c>
      <c r="F63" s="72" t="s">
        <v>63</v>
      </c>
      <c r="G63" s="73" t="s">
        <v>60</v>
      </c>
      <c r="H63" s="74">
        <f>$H$64</f>
        <v>590</v>
      </c>
      <c r="I63" s="68">
        <v>0</v>
      </c>
      <c r="J63" s="87">
        <f>ROUND(I63*H63,2)</f>
        <v>0</v>
      </c>
      <c r="K63" s="21"/>
      <c r="L63" s="21"/>
      <c r="M63" s="21"/>
      <c r="N63" s="21"/>
      <c r="O63" s="21"/>
      <c r="P63" s="21"/>
      <c r="Q63" s="21"/>
      <c r="R63" s="21"/>
    </row>
    <row r="64" spans="1:18" s="11" customFormat="1">
      <c r="B64" s="57"/>
      <c r="C64" s="75"/>
      <c r="D64" s="76" t="s">
        <v>57</v>
      </c>
      <c r="E64" s="77" t="s">
        <v>1</v>
      </c>
      <c r="F64" s="78" t="s">
        <v>181</v>
      </c>
      <c r="G64" s="75"/>
      <c r="H64" s="79">
        <v>590</v>
      </c>
      <c r="J64" s="75"/>
    </row>
    <row r="65" spans="1:18" s="2" customFormat="1" ht="44.25" customHeight="1">
      <c r="A65" s="21"/>
      <c r="B65" s="56"/>
      <c r="C65" s="70">
        <v>6</v>
      </c>
      <c r="D65" s="70" t="s">
        <v>53</v>
      </c>
      <c r="E65" s="71" t="s">
        <v>64</v>
      </c>
      <c r="F65" s="72" t="s">
        <v>65</v>
      </c>
      <c r="G65" s="73" t="s">
        <v>60</v>
      </c>
      <c r="H65" s="74">
        <f>$H$66</f>
        <v>1003</v>
      </c>
      <c r="I65" s="68">
        <v>0</v>
      </c>
      <c r="J65" s="87">
        <f>ROUND(I65*H65,2)</f>
        <v>0</v>
      </c>
      <c r="K65" s="21"/>
      <c r="L65" s="21"/>
      <c r="M65" s="21"/>
      <c r="N65" s="21"/>
      <c r="O65" s="21"/>
      <c r="P65" s="21"/>
      <c r="Q65" s="21"/>
      <c r="R65" s="21"/>
    </row>
    <row r="66" spans="1:18" s="11" customFormat="1">
      <c r="B66" s="57"/>
      <c r="C66" s="75"/>
      <c r="D66" s="76" t="s">
        <v>57</v>
      </c>
      <c r="E66" s="77" t="s">
        <v>1</v>
      </c>
      <c r="F66" s="78" t="s">
        <v>186</v>
      </c>
      <c r="G66" s="75"/>
      <c r="H66" s="79">
        <v>1003</v>
      </c>
      <c r="J66" s="75"/>
    </row>
    <row r="67" spans="1:18" s="2" customFormat="1" ht="44.25" customHeight="1">
      <c r="A67" s="21"/>
      <c r="B67" s="56"/>
      <c r="C67" s="70">
        <v>7</v>
      </c>
      <c r="D67" s="70" t="s">
        <v>53</v>
      </c>
      <c r="E67" s="71" t="s">
        <v>67</v>
      </c>
      <c r="F67" s="72" t="s">
        <v>68</v>
      </c>
      <c r="G67" s="73" t="s">
        <v>69</v>
      </c>
      <c r="H67" s="74">
        <f>$H$68</f>
        <v>1062</v>
      </c>
      <c r="I67" s="68">
        <v>0</v>
      </c>
      <c r="J67" s="87">
        <f>ROUND(I67*H67,2)</f>
        <v>0</v>
      </c>
      <c r="K67" s="21"/>
      <c r="L67" s="21"/>
      <c r="M67" s="21"/>
      <c r="N67" s="21"/>
      <c r="O67" s="21"/>
      <c r="P67" s="21"/>
      <c r="Q67" s="21"/>
      <c r="R67" s="21"/>
    </row>
    <row r="68" spans="1:18" s="11" customFormat="1">
      <c r="B68" s="57"/>
      <c r="C68" s="75"/>
      <c r="D68" s="76" t="s">
        <v>57</v>
      </c>
      <c r="E68" s="77" t="s">
        <v>1</v>
      </c>
      <c r="F68" s="78" t="s">
        <v>185</v>
      </c>
      <c r="G68" s="75"/>
      <c r="H68" s="79">
        <v>1062</v>
      </c>
      <c r="J68" s="75"/>
    </row>
    <row r="69" spans="1:18" s="2" customFormat="1" ht="44.25" customHeight="1">
      <c r="A69" s="21"/>
      <c r="B69" s="56"/>
      <c r="C69" s="70">
        <v>8</v>
      </c>
      <c r="D69" s="70" t="s">
        <v>53</v>
      </c>
      <c r="E69" s="71" t="s">
        <v>71</v>
      </c>
      <c r="F69" s="72" t="s">
        <v>72</v>
      </c>
      <c r="G69" s="73" t="s">
        <v>60</v>
      </c>
      <c r="H69" s="74">
        <f>SUM(H71:H73)</f>
        <v>100.905</v>
      </c>
      <c r="I69" s="68">
        <v>0</v>
      </c>
      <c r="J69" s="87">
        <f>ROUND(I69*H69,2)</f>
        <v>0</v>
      </c>
      <c r="K69" s="21"/>
      <c r="L69" s="21"/>
      <c r="M69" s="21"/>
      <c r="N69" s="21"/>
      <c r="O69" s="21"/>
      <c r="P69" s="21"/>
      <c r="Q69" s="21"/>
      <c r="R69" s="21"/>
    </row>
    <row r="70" spans="1:18" s="12" customFormat="1">
      <c r="B70" s="58"/>
      <c r="C70" s="90"/>
      <c r="D70" s="76" t="s">
        <v>57</v>
      </c>
      <c r="E70" s="91" t="s">
        <v>1</v>
      </c>
      <c r="F70" s="92" t="s">
        <v>73</v>
      </c>
      <c r="G70" s="90"/>
      <c r="H70" s="91" t="s">
        <v>1</v>
      </c>
      <c r="J70" s="90"/>
    </row>
    <row r="71" spans="1:18" s="11" customFormat="1">
      <c r="B71" s="57"/>
      <c r="C71" s="75"/>
      <c r="D71" s="76" t="s">
        <v>57</v>
      </c>
      <c r="E71" s="77" t="s">
        <v>1</v>
      </c>
      <c r="F71" s="78" t="s">
        <v>174</v>
      </c>
      <c r="G71" s="75"/>
      <c r="H71" s="79">
        <v>44.505000000000003</v>
      </c>
      <c r="J71" s="75"/>
    </row>
    <row r="72" spans="1:18" s="12" customFormat="1">
      <c r="B72" s="58"/>
      <c r="C72" s="90"/>
      <c r="D72" s="76" t="s">
        <v>57</v>
      </c>
      <c r="E72" s="91" t="s">
        <v>1</v>
      </c>
      <c r="F72" s="92" t="s">
        <v>246</v>
      </c>
      <c r="G72" s="90"/>
      <c r="H72" s="91" t="s">
        <v>1</v>
      </c>
      <c r="J72" s="90"/>
    </row>
    <row r="73" spans="1:18" s="11" customFormat="1">
      <c r="B73" s="57"/>
      <c r="C73" s="75"/>
      <c r="D73" s="76" t="s">
        <v>57</v>
      </c>
      <c r="E73" s="77" t="s">
        <v>1</v>
      </c>
      <c r="F73" s="78" t="s">
        <v>285</v>
      </c>
      <c r="G73" s="75"/>
      <c r="H73" s="79">
        <v>56.4</v>
      </c>
      <c r="J73" s="75"/>
    </row>
    <row r="74" spans="1:18" s="2" customFormat="1" ht="16.5" customHeight="1">
      <c r="A74" s="21"/>
      <c r="B74" s="56"/>
      <c r="C74" s="83">
        <v>9</v>
      </c>
      <c r="D74" s="83" t="s">
        <v>75</v>
      </c>
      <c r="E74" s="93" t="s">
        <v>76</v>
      </c>
      <c r="F74" s="94" t="s">
        <v>77</v>
      </c>
      <c r="G74" s="95" t="s">
        <v>69</v>
      </c>
      <c r="H74" s="96">
        <f>$H$76</f>
        <v>72.0625</v>
      </c>
      <c r="I74" s="68">
        <v>0</v>
      </c>
      <c r="J74" s="102">
        <f>ROUND(I74*H74,2)</f>
        <v>0</v>
      </c>
      <c r="K74" s="21"/>
      <c r="L74" s="21"/>
      <c r="M74" s="21"/>
      <c r="N74" s="21"/>
      <c r="O74" s="21"/>
      <c r="P74" s="21"/>
      <c r="Q74" s="21"/>
      <c r="R74" s="21"/>
    </row>
    <row r="75" spans="1:18" s="11" customFormat="1">
      <c r="B75" s="57"/>
      <c r="C75" s="75"/>
      <c r="D75" s="76" t="s">
        <v>57</v>
      </c>
      <c r="E75" s="77" t="s">
        <v>1</v>
      </c>
      <c r="F75" s="78" t="s">
        <v>175</v>
      </c>
      <c r="G75" s="75"/>
      <c r="H75" s="79">
        <v>71.207999999999998</v>
      </c>
      <c r="J75" s="75"/>
    </row>
    <row r="76" spans="1:18" s="11" customFormat="1">
      <c r="B76" s="57"/>
      <c r="C76" s="75"/>
      <c r="D76" s="76" t="s">
        <v>57</v>
      </c>
      <c r="E76" s="75"/>
      <c r="F76" s="78" t="s">
        <v>78</v>
      </c>
      <c r="G76" s="75"/>
      <c r="H76" s="79">
        <v>72.0625</v>
      </c>
      <c r="J76" s="75"/>
    </row>
    <row r="77" spans="1:18" s="2" customFormat="1" ht="44.25" customHeight="1">
      <c r="A77" s="21"/>
      <c r="B77" s="56"/>
      <c r="C77" s="70">
        <v>10</v>
      </c>
      <c r="D77" s="70" t="s">
        <v>53</v>
      </c>
      <c r="E77" s="71" t="s">
        <v>71</v>
      </c>
      <c r="F77" s="72" t="s">
        <v>72</v>
      </c>
      <c r="G77" s="73" t="s">
        <v>60</v>
      </c>
      <c r="H77" s="74">
        <v>767</v>
      </c>
      <c r="I77" s="68">
        <v>0</v>
      </c>
      <c r="J77" s="87">
        <f>ROUND(I77*H77,2)</f>
        <v>0</v>
      </c>
      <c r="K77" s="21"/>
      <c r="L77" s="21"/>
      <c r="M77" s="21"/>
      <c r="N77" s="21"/>
      <c r="O77" s="21"/>
      <c r="P77" s="21"/>
      <c r="Q77" s="21"/>
      <c r="R77" s="21"/>
    </row>
    <row r="78" spans="1:18" s="11" customFormat="1">
      <c r="B78" s="57"/>
      <c r="C78" s="75"/>
      <c r="D78" s="76" t="s">
        <v>57</v>
      </c>
      <c r="E78" s="77" t="s">
        <v>1</v>
      </c>
      <c r="F78" s="78" t="s">
        <v>176</v>
      </c>
      <c r="G78" s="75"/>
      <c r="H78" s="79">
        <v>767</v>
      </c>
      <c r="J78" s="75"/>
    </row>
    <row r="79" spans="1:18" s="2" customFormat="1" ht="16.5" customHeight="1">
      <c r="A79" s="21"/>
      <c r="B79" s="56"/>
      <c r="C79" s="83">
        <v>11</v>
      </c>
      <c r="D79" s="83" t="s">
        <v>75</v>
      </c>
      <c r="E79" s="93" t="s">
        <v>79</v>
      </c>
      <c r="F79" s="94" t="s">
        <v>80</v>
      </c>
      <c r="G79" s="95" t="s">
        <v>69</v>
      </c>
      <c r="H79" s="96">
        <f>$H$82</f>
        <v>1251.03</v>
      </c>
      <c r="I79" s="68">
        <v>0</v>
      </c>
      <c r="J79" s="102">
        <f>ROUND(I79*H79,2)</f>
        <v>0</v>
      </c>
      <c r="K79" s="21"/>
      <c r="L79" s="21"/>
      <c r="M79" s="21"/>
      <c r="N79" s="21"/>
      <c r="O79" s="21"/>
      <c r="P79" s="21"/>
      <c r="Q79" s="21"/>
      <c r="R79" s="21"/>
    </row>
    <row r="80" spans="1:18" s="11" customFormat="1">
      <c r="B80" s="57"/>
      <c r="C80" s="75"/>
      <c r="D80" s="76" t="s">
        <v>57</v>
      </c>
      <c r="E80" s="77" t="s">
        <v>1</v>
      </c>
      <c r="F80" s="78" t="s">
        <v>177</v>
      </c>
      <c r="G80" s="75"/>
      <c r="H80" s="79">
        <v>1227.2</v>
      </c>
      <c r="J80" s="75"/>
    </row>
    <row r="81" spans="1:18" s="11" customFormat="1">
      <c r="B81" s="57"/>
      <c r="C81" s="75"/>
      <c r="D81" s="76" t="s">
        <v>57</v>
      </c>
      <c r="E81" s="77"/>
      <c r="F81" s="78" t="s">
        <v>247</v>
      </c>
      <c r="G81" s="75"/>
      <c r="H81" s="79">
        <v>9</v>
      </c>
      <c r="J81" s="75"/>
    </row>
    <row r="82" spans="1:18" s="11" customFormat="1">
      <c r="B82" s="57"/>
      <c r="C82" s="75"/>
      <c r="D82" s="76" t="s">
        <v>57</v>
      </c>
      <c r="E82" s="77"/>
      <c r="F82" s="78" t="s">
        <v>248</v>
      </c>
      <c r="G82" s="75"/>
      <c r="H82" s="79">
        <v>1251.03</v>
      </c>
      <c r="J82" s="75"/>
    </row>
    <row r="83" spans="1:18" s="2" customFormat="1" ht="44.25" customHeight="1">
      <c r="A83" s="62"/>
      <c r="B83" s="56"/>
      <c r="C83" s="70">
        <v>12</v>
      </c>
      <c r="D83" s="70" t="s">
        <v>53</v>
      </c>
      <c r="E83" s="71" t="s">
        <v>213</v>
      </c>
      <c r="F83" s="72" t="s">
        <v>214</v>
      </c>
      <c r="G83" s="73" t="s">
        <v>54</v>
      </c>
      <c r="H83" s="74">
        <v>5900</v>
      </c>
      <c r="I83" s="68">
        <v>0</v>
      </c>
      <c r="J83" s="87">
        <f>ROUND(I83*H83,2)</f>
        <v>0</v>
      </c>
      <c r="K83" s="62"/>
      <c r="L83" s="62"/>
      <c r="M83" s="62"/>
      <c r="N83" s="62"/>
      <c r="O83" s="62"/>
      <c r="P83" s="62"/>
      <c r="Q83" s="62"/>
      <c r="R83" s="62"/>
    </row>
    <row r="84" spans="1:18" s="11" customFormat="1">
      <c r="B84" s="57"/>
      <c r="C84" s="75"/>
      <c r="D84" s="76" t="s">
        <v>57</v>
      </c>
      <c r="E84" s="77" t="s">
        <v>1</v>
      </c>
      <c r="F84" s="78" t="s">
        <v>172</v>
      </c>
      <c r="G84" s="75"/>
      <c r="H84" s="79">
        <v>5900</v>
      </c>
      <c r="J84" s="75"/>
    </row>
    <row r="85" spans="1:18" s="2" customFormat="1" ht="16.5" customHeight="1">
      <c r="A85" s="62"/>
      <c r="B85" s="56"/>
      <c r="C85" s="83">
        <v>13</v>
      </c>
      <c r="D85" s="83" t="s">
        <v>75</v>
      </c>
      <c r="E85" s="93" t="s">
        <v>79</v>
      </c>
      <c r="F85" s="94" t="s">
        <v>218</v>
      </c>
      <c r="G85" s="95" t="s">
        <v>60</v>
      </c>
      <c r="H85" s="96">
        <v>590</v>
      </c>
      <c r="I85" s="68">
        <v>0</v>
      </c>
      <c r="J85" s="102">
        <f>ROUND(I85*H85,2)</f>
        <v>0</v>
      </c>
      <c r="K85" s="62"/>
      <c r="L85" s="62"/>
      <c r="M85" s="62"/>
      <c r="N85" s="62"/>
      <c r="O85" s="62"/>
      <c r="P85" s="62"/>
      <c r="Q85" s="62"/>
      <c r="R85" s="62"/>
    </row>
    <row r="86" spans="1:18" s="11" customFormat="1">
      <c r="B86" s="57"/>
      <c r="C86" s="75"/>
      <c r="D86" s="76" t="s">
        <v>57</v>
      </c>
      <c r="E86" s="77" t="s">
        <v>1</v>
      </c>
      <c r="F86" s="78" t="s">
        <v>215</v>
      </c>
      <c r="G86" s="75"/>
      <c r="H86" s="79">
        <v>590</v>
      </c>
      <c r="J86" s="75"/>
    </row>
    <row r="87" spans="1:18" s="11" customFormat="1" ht="50.25" customHeight="1">
      <c r="B87" s="57"/>
      <c r="C87" s="70">
        <v>14</v>
      </c>
      <c r="D87" s="70" t="s">
        <v>53</v>
      </c>
      <c r="E87" s="71" t="s">
        <v>233</v>
      </c>
      <c r="F87" s="72" t="s">
        <v>234</v>
      </c>
      <c r="G87" s="73" t="s">
        <v>54</v>
      </c>
      <c r="H87" s="74">
        <v>11800</v>
      </c>
      <c r="I87" s="68">
        <v>0</v>
      </c>
      <c r="J87" s="87">
        <f>ROUND(I87*H87,2)</f>
        <v>0</v>
      </c>
    </row>
    <row r="88" spans="1:18" s="11" customFormat="1">
      <c r="B88" s="57"/>
      <c r="C88" s="75"/>
      <c r="D88" s="76" t="s">
        <v>57</v>
      </c>
      <c r="E88" s="77" t="s">
        <v>1</v>
      </c>
      <c r="F88" s="78" t="s">
        <v>239</v>
      </c>
      <c r="G88" s="75"/>
      <c r="H88" s="79">
        <v>11800</v>
      </c>
      <c r="J88" s="75"/>
    </row>
    <row r="89" spans="1:18" s="11" customFormat="1" ht="24">
      <c r="B89" s="57"/>
      <c r="C89" s="83">
        <v>15</v>
      </c>
      <c r="D89" s="83" t="s">
        <v>75</v>
      </c>
      <c r="E89" s="93" t="s">
        <v>235</v>
      </c>
      <c r="F89" s="94" t="s">
        <v>237</v>
      </c>
      <c r="G89" s="95" t="s">
        <v>236</v>
      </c>
      <c r="H89" s="96">
        <v>9.44</v>
      </c>
      <c r="I89" s="68">
        <v>0</v>
      </c>
      <c r="J89" s="102">
        <f>ROUND(I89*H89,2)</f>
        <v>0</v>
      </c>
    </row>
    <row r="90" spans="1:18" s="11" customFormat="1">
      <c r="B90" s="57"/>
      <c r="C90" s="75"/>
      <c r="D90" s="76" t="s">
        <v>57</v>
      </c>
      <c r="E90" s="77" t="s">
        <v>1</v>
      </c>
      <c r="F90" s="78" t="s">
        <v>238</v>
      </c>
      <c r="G90" s="75"/>
      <c r="H90" s="79">
        <v>9.44</v>
      </c>
      <c r="J90" s="75"/>
    </row>
    <row r="91" spans="1:18" s="2" customFormat="1" ht="24.25" customHeight="1">
      <c r="A91" s="21"/>
      <c r="B91" s="56"/>
      <c r="C91" s="70">
        <v>16</v>
      </c>
      <c r="D91" s="70" t="s">
        <v>53</v>
      </c>
      <c r="E91" s="71" t="s">
        <v>209</v>
      </c>
      <c r="F91" s="72" t="s">
        <v>208</v>
      </c>
      <c r="G91" s="73" t="s">
        <v>54</v>
      </c>
      <c r="H91" s="74">
        <v>5900</v>
      </c>
      <c r="I91" s="68">
        <v>0</v>
      </c>
      <c r="J91" s="87">
        <f>ROUND(I91*H91,2)</f>
        <v>0</v>
      </c>
      <c r="K91" s="21"/>
      <c r="L91" s="21"/>
      <c r="M91" s="21"/>
      <c r="N91" s="21"/>
      <c r="O91" s="21"/>
      <c r="P91" s="21"/>
      <c r="Q91" s="21"/>
      <c r="R91" s="21"/>
    </row>
    <row r="92" spans="1:18" s="11" customFormat="1">
      <c r="B92" s="57"/>
      <c r="C92" s="75"/>
      <c r="D92" s="76" t="s">
        <v>57</v>
      </c>
      <c r="E92" s="77" t="s">
        <v>1</v>
      </c>
      <c r="F92" s="78" t="s">
        <v>172</v>
      </c>
      <c r="G92" s="75"/>
      <c r="H92" s="79">
        <v>5900</v>
      </c>
      <c r="J92" s="75"/>
    </row>
    <row r="93" spans="1:18" s="2" customFormat="1" ht="16.5" customHeight="1">
      <c r="A93" s="21"/>
      <c r="B93" s="56"/>
      <c r="C93" s="83">
        <v>17</v>
      </c>
      <c r="D93" s="83" t="s">
        <v>75</v>
      </c>
      <c r="E93" s="93" t="s">
        <v>210</v>
      </c>
      <c r="F93" s="94" t="s">
        <v>211</v>
      </c>
      <c r="G93" s="95" t="s">
        <v>124</v>
      </c>
      <c r="H93" s="96">
        <f>$H$94</f>
        <v>236</v>
      </c>
      <c r="I93" s="68">
        <v>0</v>
      </c>
      <c r="J93" s="102">
        <f>ROUND(I93*H93,2)</f>
        <v>0</v>
      </c>
      <c r="K93" s="21"/>
      <c r="L93" s="21"/>
      <c r="M93" s="21"/>
      <c r="N93" s="21"/>
      <c r="O93" s="21"/>
      <c r="P93" s="21"/>
      <c r="Q93" s="21"/>
      <c r="R93" s="21"/>
    </row>
    <row r="94" spans="1:18" s="11" customFormat="1">
      <c r="B94" s="57"/>
      <c r="C94" s="75"/>
      <c r="D94" s="76" t="s">
        <v>57</v>
      </c>
      <c r="E94" s="75"/>
      <c r="F94" s="78" t="s">
        <v>212</v>
      </c>
      <c r="G94" s="75"/>
      <c r="H94" s="79">
        <v>236</v>
      </c>
      <c r="J94" s="75"/>
    </row>
    <row r="95" spans="1:18" s="10" customFormat="1" ht="22.9" customHeight="1">
      <c r="B95" s="52"/>
      <c r="C95" s="80"/>
      <c r="D95" s="81" t="s">
        <v>16</v>
      </c>
      <c r="E95" s="82" t="s">
        <v>27</v>
      </c>
      <c r="F95" s="82" t="s">
        <v>82</v>
      </c>
      <c r="G95" s="80"/>
      <c r="H95" s="80"/>
      <c r="J95" s="86">
        <f>J96+J98+J100+J102+J104+J112</f>
        <v>0</v>
      </c>
    </row>
    <row r="96" spans="1:18" s="2" customFormat="1" ht="66.75" customHeight="1">
      <c r="A96" s="21"/>
      <c r="B96" s="56"/>
      <c r="C96" s="70">
        <v>18</v>
      </c>
      <c r="D96" s="70" t="s">
        <v>53</v>
      </c>
      <c r="E96" s="71" t="s">
        <v>83</v>
      </c>
      <c r="F96" s="72" t="s">
        <v>84</v>
      </c>
      <c r="G96" s="73" t="s">
        <v>85</v>
      </c>
      <c r="H96" s="74">
        <v>930</v>
      </c>
      <c r="I96" s="68">
        <v>0</v>
      </c>
      <c r="J96" s="87">
        <f>ROUND(I96*H96,2)</f>
        <v>0</v>
      </c>
      <c r="K96" s="21"/>
      <c r="L96" s="21"/>
      <c r="M96" s="21"/>
      <c r="N96" s="21"/>
      <c r="O96" s="21"/>
      <c r="P96" s="21"/>
      <c r="Q96" s="21"/>
      <c r="R96" s="21"/>
    </row>
    <row r="97" spans="1:18" s="11" customFormat="1">
      <c r="B97" s="57"/>
      <c r="C97" s="75"/>
      <c r="D97" s="76" t="s">
        <v>57</v>
      </c>
      <c r="E97" s="77" t="s">
        <v>1</v>
      </c>
      <c r="F97" s="78">
        <v>930</v>
      </c>
      <c r="G97" s="75"/>
      <c r="H97" s="79">
        <v>930</v>
      </c>
      <c r="J97" s="75"/>
    </row>
    <row r="98" spans="1:18" s="2" customFormat="1" ht="24.25" customHeight="1">
      <c r="A98" s="21"/>
      <c r="B98" s="56"/>
      <c r="C98" s="83">
        <v>19</v>
      </c>
      <c r="D98" s="83" t="s">
        <v>75</v>
      </c>
      <c r="E98" s="93" t="s">
        <v>86</v>
      </c>
      <c r="F98" s="94" t="s">
        <v>87</v>
      </c>
      <c r="G98" s="95" t="s">
        <v>85</v>
      </c>
      <c r="H98" s="96">
        <v>930</v>
      </c>
      <c r="I98" s="68">
        <v>0</v>
      </c>
      <c r="J98" s="102">
        <f>ROUND(I98*H98,2)</f>
        <v>0</v>
      </c>
      <c r="K98" s="21"/>
      <c r="L98" s="21"/>
      <c r="M98" s="21"/>
      <c r="N98" s="21"/>
      <c r="O98" s="21"/>
      <c r="P98" s="21"/>
      <c r="Q98" s="21"/>
      <c r="R98" s="21"/>
    </row>
    <row r="99" spans="1:18" s="11" customFormat="1">
      <c r="B99" s="57"/>
      <c r="C99" s="75"/>
      <c r="D99" s="76" t="s">
        <v>57</v>
      </c>
      <c r="E99" s="77" t="s">
        <v>1</v>
      </c>
      <c r="F99" s="78">
        <v>930</v>
      </c>
      <c r="G99" s="75"/>
      <c r="H99" s="79">
        <v>930</v>
      </c>
      <c r="J99" s="75"/>
    </row>
    <row r="100" spans="1:18" s="2" customFormat="1" ht="66.75" customHeight="1">
      <c r="A100" s="21"/>
      <c r="B100" s="56"/>
      <c r="C100" s="70">
        <v>20</v>
      </c>
      <c r="D100" s="70" t="s">
        <v>53</v>
      </c>
      <c r="E100" s="71" t="s">
        <v>88</v>
      </c>
      <c r="F100" s="72" t="s">
        <v>89</v>
      </c>
      <c r="G100" s="73" t="s">
        <v>85</v>
      </c>
      <c r="H100" s="74">
        <v>59</v>
      </c>
      <c r="I100" s="68">
        <v>0</v>
      </c>
      <c r="J100" s="87">
        <f>ROUND(I100*H100,2)</f>
        <v>0</v>
      </c>
      <c r="K100" s="21"/>
      <c r="L100" s="21"/>
      <c r="M100" s="21"/>
      <c r="N100" s="21"/>
      <c r="O100" s="21"/>
      <c r="P100" s="21"/>
      <c r="Q100" s="21"/>
      <c r="R100" s="21"/>
    </row>
    <row r="101" spans="1:18" s="11" customFormat="1">
      <c r="B101" s="57"/>
      <c r="C101" s="75"/>
      <c r="D101" s="76" t="s">
        <v>57</v>
      </c>
      <c r="E101" s="77" t="s">
        <v>1</v>
      </c>
      <c r="F101" s="78">
        <v>59</v>
      </c>
      <c r="G101" s="75"/>
      <c r="H101" s="79">
        <v>59</v>
      </c>
      <c r="J101" s="75"/>
    </row>
    <row r="102" spans="1:18" s="2" customFormat="1" ht="24.25" customHeight="1">
      <c r="A102" s="21"/>
      <c r="B102" s="56"/>
      <c r="C102" s="83">
        <v>21</v>
      </c>
      <c r="D102" s="83" t="s">
        <v>75</v>
      </c>
      <c r="E102" s="93" t="s">
        <v>90</v>
      </c>
      <c r="F102" s="94" t="s">
        <v>91</v>
      </c>
      <c r="G102" s="95" t="s">
        <v>85</v>
      </c>
      <c r="H102" s="96">
        <v>59</v>
      </c>
      <c r="I102" s="68">
        <v>0</v>
      </c>
      <c r="J102" s="102">
        <f>ROUND(I102*H102,2)</f>
        <v>0</v>
      </c>
      <c r="K102" s="21"/>
      <c r="L102" s="21"/>
      <c r="M102" s="21"/>
      <c r="N102" s="21"/>
      <c r="O102" s="21"/>
      <c r="P102" s="21"/>
      <c r="Q102" s="21"/>
      <c r="R102" s="21"/>
    </row>
    <row r="103" spans="1:18" s="11" customFormat="1">
      <c r="B103" s="57"/>
      <c r="C103" s="75"/>
      <c r="D103" s="76" t="s">
        <v>57</v>
      </c>
      <c r="E103" s="77" t="s">
        <v>1</v>
      </c>
      <c r="F103" s="78">
        <v>59</v>
      </c>
      <c r="G103" s="75"/>
      <c r="H103" s="79">
        <v>59</v>
      </c>
      <c r="J103" s="75"/>
    </row>
    <row r="104" spans="1:18" s="2" customFormat="1" ht="44.25" customHeight="1">
      <c r="A104" s="21"/>
      <c r="B104" s="56"/>
      <c r="C104" s="70">
        <v>22</v>
      </c>
      <c r="D104" s="70" t="s">
        <v>53</v>
      </c>
      <c r="E104" s="71" t="s">
        <v>93</v>
      </c>
      <c r="F104" s="72" t="s">
        <v>94</v>
      </c>
      <c r="G104" s="73" t="s">
        <v>54</v>
      </c>
      <c r="H104" s="74">
        <f>$H$111</f>
        <v>7086.8</v>
      </c>
      <c r="I104" s="68">
        <v>0</v>
      </c>
      <c r="J104" s="87">
        <f>ROUND(I104*H104,2)</f>
        <v>0</v>
      </c>
      <c r="K104" s="21"/>
      <c r="L104" s="21"/>
      <c r="M104" s="21"/>
      <c r="N104" s="21"/>
      <c r="O104" s="21"/>
      <c r="P104" s="21"/>
      <c r="Q104" s="21"/>
      <c r="R104" s="21"/>
    </row>
    <row r="105" spans="1:18" s="12" customFormat="1">
      <c r="B105" s="58"/>
      <c r="C105" s="90"/>
      <c r="D105" s="76" t="s">
        <v>57</v>
      </c>
      <c r="E105" s="91" t="s">
        <v>1</v>
      </c>
      <c r="F105" s="92" t="s">
        <v>95</v>
      </c>
      <c r="G105" s="90"/>
      <c r="H105" s="91" t="s">
        <v>1</v>
      </c>
      <c r="J105" s="90"/>
    </row>
    <row r="106" spans="1:18" s="11" customFormat="1">
      <c r="B106" s="57"/>
      <c r="C106" s="75"/>
      <c r="D106" s="76" t="s">
        <v>57</v>
      </c>
      <c r="E106" s="77" t="s">
        <v>1</v>
      </c>
      <c r="F106" s="78" t="s">
        <v>170</v>
      </c>
      <c r="G106" s="75"/>
      <c r="H106" s="79">
        <v>1116</v>
      </c>
      <c r="J106" s="75"/>
    </row>
    <row r="107" spans="1:18" s="12" customFormat="1">
      <c r="B107" s="58"/>
      <c r="C107" s="90"/>
      <c r="D107" s="76" t="s">
        <v>57</v>
      </c>
      <c r="E107" s="91" t="s">
        <v>1</v>
      </c>
      <c r="F107" s="92" t="s">
        <v>96</v>
      </c>
      <c r="G107" s="90"/>
      <c r="H107" s="91" t="s">
        <v>1</v>
      </c>
      <c r="J107" s="90"/>
    </row>
    <row r="108" spans="1:18" s="11" customFormat="1">
      <c r="B108" s="57"/>
      <c r="C108" s="75"/>
      <c r="D108" s="76" t="s">
        <v>57</v>
      </c>
      <c r="E108" s="77" t="s">
        <v>1</v>
      </c>
      <c r="F108" s="78" t="s">
        <v>171</v>
      </c>
      <c r="G108" s="75"/>
      <c r="H108" s="79">
        <v>70.8</v>
      </c>
      <c r="J108" s="75"/>
    </row>
    <row r="109" spans="1:18" s="12" customFormat="1">
      <c r="B109" s="58"/>
      <c r="C109" s="90"/>
      <c r="D109" s="76" t="s">
        <v>57</v>
      </c>
      <c r="E109" s="91" t="s">
        <v>1</v>
      </c>
      <c r="F109" s="92" t="s">
        <v>97</v>
      </c>
      <c r="G109" s="90"/>
      <c r="H109" s="91" t="s">
        <v>1</v>
      </c>
      <c r="J109" s="90"/>
    </row>
    <row r="110" spans="1:18" s="11" customFormat="1">
      <c r="B110" s="57"/>
      <c r="C110" s="75"/>
      <c r="D110" s="76" t="s">
        <v>57</v>
      </c>
      <c r="E110" s="77" t="s">
        <v>1</v>
      </c>
      <c r="F110" s="78" t="s">
        <v>172</v>
      </c>
      <c r="G110" s="75"/>
      <c r="H110" s="79">
        <v>5900</v>
      </c>
      <c r="J110" s="75"/>
    </row>
    <row r="111" spans="1:18" s="13" customFormat="1">
      <c r="B111" s="59"/>
      <c r="C111" s="97"/>
      <c r="D111" s="76" t="s">
        <v>57</v>
      </c>
      <c r="E111" s="98" t="s">
        <v>1</v>
      </c>
      <c r="F111" s="99" t="s">
        <v>98</v>
      </c>
      <c r="G111" s="97"/>
      <c r="H111" s="100">
        <f>SUM(H106:H110)</f>
        <v>7086.8</v>
      </c>
      <c r="J111" s="97"/>
    </row>
    <row r="112" spans="1:18" s="2" customFormat="1" ht="24.25" customHeight="1">
      <c r="A112" s="21"/>
      <c r="B112" s="56"/>
      <c r="C112" s="83">
        <v>23</v>
      </c>
      <c r="D112" s="83" t="s">
        <v>75</v>
      </c>
      <c r="E112" s="93" t="s">
        <v>100</v>
      </c>
      <c r="F112" s="94" t="s">
        <v>101</v>
      </c>
      <c r="G112" s="95" t="s">
        <v>54</v>
      </c>
      <c r="H112" s="96">
        <f>$H$113</f>
        <v>7795.48</v>
      </c>
      <c r="I112" s="68">
        <v>0</v>
      </c>
      <c r="J112" s="102">
        <f>ROUND(I112*H112,2)</f>
        <v>0</v>
      </c>
      <c r="K112" s="21"/>
      <c r="L112" s="21"/>
      <c r="M112" s="21"/>
      <c r="N112" s="21"/>
      <c r="O112" s="21"/>
      <c r="P112" s="21"/>
      <c r="Q112" s="21"/>
      <c r="R112" s="21"/>
    </row>
    <row r="113" spans="1:18" s="11" customFormat="1">
      <c r="B113" s="57"/>
      <c r="C113" s="75"/>
      <c r="D113" s="76" t="s">
        <v>57</v>
      </c>
      <c r="E113" s="75"/>
      <c r="F113" s="78" t="s">
        <v>173</v>
      </c>
      <c r="G113" s="75"/>
      <c r="H113" s="79">
        <v>7795.48</v>
      </c>
      <c r="J113" s="75"/>
    </row>
    <row r="114" spans="1:18">
      <c r="C114" s="34"/>
      <c r="D114" s="34"/>
      <c r="E114" s="34"/>
      <c r="F114" s="34"/>
      <c r="G114" s="34"/>
      <c r="H114" s="34"/>
      <c r="J114" s="34"/>
    </row>
    <row r="115" spans="1:18" s="10" customFormat="1" ht="22.9" customHeight="1">
      <c r="B115" s="52"/>
      <c r="C115" s="80"/>
      <c r="D115" s="81" t="s">
        <v>16</v>
      </c>
      <c r="E115" s="82" t="s">
        <v>102</v>
      </c>
      <c r="F115" s="82" t="s">
        <v>103</v>
      </c>
      <c r="G115" s="80"/>
      <c r="H115" s="80"/>
      <c r="J115" s="86">
        <f>J116+J117</f>
        <v>0</v>
      </c>
    </row>
    <row r="116" spans="1:18" s="2" customFormat="1" ht="33" customHeight="1">
      <c r="A116" s="21"/>
      <c r="B116" s="56"/>
      <c r="C116" s="70">
        <v>24</v>
      </c>
      <c r="D116" s="70" t="s">
        <v>53</v>
      </c>
      <c r="E116" s="71" t="s">
        <v>105</v>
      </c>
      <c r="F116" s="72" t="s">
        <v>240</v>
      </c>
      <c r="G116" s="73" t="s">
        <v>85</v>
      </c>
      <c r="H116" s="74">
        <f>$H$118</f>
        <v>623</v>
      </c>
      <c r="I116" s="68">
        <v>0</v>
      </c>
      <c r="J116" s="87">
        <f>ROUND(I116*H116,2)</f>
        <v>0</v>
      </c>
      <c r="K116" s="21"/>
      <c r="L116" s="21"/>
      <c r="M116" s="21"/>
      <c r="N116" s="21"/>
      <c r="O116" s="21"/>
      <c r="P116" s="21"/>
      <c r="Q116" s="21"/>
      <c r="R116" s="21"/>
    </row>
    <row r="117" spans="1:18" s="2" customFormat="1" ht="24.75" customHeight="1">
      <c r="A117" s="21"/>
      <c r="B117" s="56"/>
      <c r="C117" s="83">
        <v>25</v>
      </c>
      <c r="D117" s="83" t="s">
        <v>75</v>
      </c>
      <c r="E117" s="93" t="s">
        <v>241</v>
      </c>
      <c r="F117" s="94" t="s">
        <v>242</v>
      </c>
      <c r="G117" s="95" t="s">
        <v>85</v>
      </c>
      <c r="H117" s="96">
        <f>$H$118</f>
        <v>623</v>
      </c>
      <c r="I117" s="68">
        <v>0</v>
      </c>
      <c r="J117" s="102">
        <f>ROUND(I117*H117,2)</f>
        <v>0</v>
      </c>
      <c r="K117" s="21"/>
      <c r="L117" s="21"/>
      <c r="M117" s="21"/>
      <c r="N117" s="21"/>
      <c r="O117" s="21"/>
      <c r="P117" s="21"/>
      <c r="Q117" s="21"/>
      <c r="R117" s="21"/>
    </row>
    <row r="118" spans="1:18" s="11" customFormat="1">
      <c r="B118" s="57"/>
      <c r="C118" s="75"/>
      <c r="D118" s="76" t="s">
        <v>57</v>
      </c>
      <c r="E118" s="77" t="s">
        <v>1</v>
      </c>
      <c r="F118" s="78">
        <v>623</v>
      </c>
      <c r="G118" s="75"/>
      <c r="H118" s="79">
        <v>623</v>
      </c>
      <c r="J118" s="75"/>
    </row>
    <row r="119" spans="1:18" s="10" customFormat="1" ht="22.9" customHeight="1">
      <c r="B119" s="52"/>
      <c r="C119" s="80"/>
      <c r="D119" s="81" t="s">
        <v>16</v>
      </c>
      <c r="E119" s="82">
        <v>8</v>
      </c>
      <c r="F119" s="82" t="s">
        <v>251</v>
      </c>
      <c r="G119" s="80"/>
      <c r="H119" s="80"/>
      <c r="J119" s="86">
        <f>J120+J122</f>
        <v>0</v>
      </c>
    </row>
    <row r="120" spans="1:18" s="2" customFormat="1" ht="20.25" customHeight="1">
      <c r="A120" s="63"/>
      <c r="B120" s="56"/>
      <c r="C120" s="70">
        <v>26</v>
      </c>
      <c r="D120" s="70" t="s">
        <v>53</v>
      </c>
      <c r="E120" s="71" t="s">
        <v>252</v>
      </c>
      <c r="F120" s="72" t="s">
        <v>253</v>
      </c>
      <c r="G120" s="73" t="s">
        <v>85</v>
      </c>
      <c r="H120" s="74">
        <v>235</v>
      </c>
      <c r="I120" s="68">
        <v>0</v>
      </c>
      <c r="J120" s="87">
        <f>ROUND(I120*H120,2)</f>
        <v>0</v>
      </c>
      <c r="K120" s="63"/>
      <c r="L120" s="63"/>
      <c r="M120" s="63"/>
    </row>
    <row r="121" spans="1:18" s="11" customFormat="1">
      <c r="B121" s="57"/>
      <c r="C121" s="75"/>
      <c r="D121" s="76" t="s">
        <v>57</v>
      </c>
      <c r="E121" s="77" t="s">
        <v>1</v>
      </c>
      <c r="F121" s="78">
        <v>1</v>
      </c>
      <c r="G121" s="75"/>
      <c r="H121" s="79">
        <v>150</v>
      </c>
      <c r="J121" s="75"/>
    </row>
    <row r="122" spans="1:18" s="11" customFormat="1" ht="23.25" customHeight="1">
      <c r="B122" s="57"/>
      <c r="C122" s="83">
        <v>23</v>
      </c>
      <c r="D122" s="83" t="s">
        <v>75</v>
      </c>
      <c r="E122" s="93" t="s">
        <v>249</v>
      </c>
      <c r="F122" s="94" t="s">
        <v>250</v>
      </c>
      <c r="G122" s="95" t="s">
        <v>85</v>
      </c>
      <c r="H122" s="96">
        <f>$H$123</f>
        <v>258</v>
      </c>
      <c r="I122" s="68">
        <v>0</v>
      </c>
      <c r="J122" s="102">
        <f>ROUND(I122*H122,2)</f>
        <v>0</v>
      </c>
    </row>
    <row r="123" spans="1:18" s="11" customFormat="1">
      <c r="B123" s="57"/>
      <c r="C123" s="75"/>
      <c r="D123" s="76" t="s">
        <v>57</v>
      </c>
      <c r="E123" s="75"/>
      <c r="F123" s="78" t="s">
        <v>284</v>
      </c>
      <c r="G123" s="75"/>
      <c r="H123" s="79">
        <v>258</v>
      </c>
      <c r="J123" s="75"/>
    </row>
    <row r="124" spans="1:18" s="11" customFormat="1">
      <c r="B124" s="57"/>
      <c r="C124" s="75"/>
      <c r="D124" s="76"/>
      <c r="E124" s="77"/>
      <c r="F124" s="78"/>
      <c r="G124" s="75"/>
      <c r="H124" s="79"/>
      <c r="J124" s="75"/>
    </row>
    <row r="125" spans="1:18" s="10" customFormat="1" ht="22.9" customHeight="1">
      <c r="B125" s="52"/>
      <c r="C125" s="80"/>
      <c r="D125" s="81" t="s">
        <v>16</v>
      </c>
      <c r="E125" s="82" t="s">
        <v>153</v>
      </c>
      <c r="F125" s="82" t="s">
        <v>154</v>
      </c>
      <c r="G125" s="80"/>
      <c r="H125" s="80"/>
      <c r="J125" s="86">
        <f>J130+J132+J128+J126</f>
        <v>0</v>
      </c>
    </row>
    <row r="126" spans="1:18" s="2" customFormat="1" ht="20.25" customHeight="1">
      <c r="A126" s="66"/>
      <c r="B126" s="56"/>
      <c r="C126" s="70" t="s">
        <v>5</v>
      </c>
      <c r="D126" s="70" t="s">
        <v>53</v>
      </c>
      <c r="E126" s="71" t="s">
        <v>219</v>
      </c>
      <c r="F126" s="72" t="s">
        <v>220</v>
      </c>
      <c r="G126" s="73" t="s">
        <v>85</v>
      </c>
      <c r="H126" s="74">
        <v>250</v>
      </c>
      <c r="I126" s="68">
        <v>0</v>
      </c>
      <c r="J126" s="87">
        <f>ROUND(I126*H126,2)</f>
        <v>0</v>
      </c>
      <c r="K126" s="66"/>
      <c r="L126" s="66"/>
      <c r="M126" s="66"/>
    </row>
    <row r="127" spans="1:18" s="11" customFormat="1">
      <c r="B127" s="57"/>
      <c r="C127" s="75"/>
      <c r="D127" s="76" t="s">
        <v>57</v>
      </c>
      <c r="E127" s="77" t="s">
        <v>1</v>
      </c>
      <c r="F127" s="78">
        <v>250</v>
      </c>
      <c r="G127" s="75"/>
      <c r="H127" s="79">
        <v>250</v>
      </c>
      <c r="J127" s="75"/>
    </row>
    <row r="128" spans="1:18" s="2" customFormat="1" ht="20.25" customHeight="1">
      <c r="A128" s="62"/>
      <c r="B128" s="56"/>
      <c r="C128" s="70">
        <v>26</v>
      </c>
      <c r="D128" s="70" t="s">
        <v>53</v>
      </c>
      <c r="E128" s="71" t="s">
        <v>229</v>
      </c>
      <c r="F128" s="72" t="s">
        <v>228</v>
      </c>
      <c r="G128" s="73" t="s">
        <v>192</v>
      </c>
      <c r="H128" s="74">
        <v>1</v>
      </c>
      <c r="I128" s="68">
        <v>0</v>
      </c>
      <c r="J128" s="87">
        <f>ROUND(I128*H128,2)</f>
        <v>0</v>
      </c>
      <c r="K128" s="62"/>
      <c r="L128" s="62"/>
      <c r="M128" s="62"/>
    </row>
    <row r="129" spans="1:13" s="11" customFormat="1">
      <c r="B129" s="57"/>
      <c r="C129" s="75"/>
      <c r="D129" s="76" t="s">
        <v>57</v>
      </c>
      <c r="E129" s="77" t="s">
        <v>1</v>
      </c>
      <c r="F129" s="78">
        <v>1</v>
      </c>
      <c r="G129" s="75"/>
      <c r="H129" s="79">
        <v>1</v>
      </c>
      <c r="J129" s="75"/>
    </row>
    <row r="130" spans="1:13" s="2" customFormat="1" ht="21.75" customHeight="1">
      <c r="A130" s="62"/>
      <c r="B130" s="56"/>
      <c r="C130" s="70">
        <v>27</v>
      </c>
      <c r="D130" s="70" t="s">
        <v>53</v>
      </c>
      <c r="E130" s="71" t="s">
        <v>230</v>
      </c>
      <c r="F130" s="72" t="s">
        <v>231</v>
      </c>
      <c r="G130" s="73" t="s">
        <v>192</v>
      </c>
      <c r="H130" s="74">
        <v>2</v>
      </c>
      <c r="I130" s="68">
        <v>0</v>
      </c>
      <c r="J130" s="87">
        <f>ROUND(I130*H130,2)</f>
        <v>0</v>
      </c>
      <c r="K130" s="62"/>
      <c r="L130" s="62"/>
      <c r="M130" s="62"/>
    </row>
    <row r="131" spans="1:13" s="11" customFormat="1">
      <c r="B131" s="57"/>
      <c r="C131" s="75"/>
      <c r="D131" s="76" t="s">
        <v>57</v>
      </c>
      <c r="E131" s="77" t="s">
        <v>1</v>
      </c>
      <c r="F131" s="78" t="s">
        <v>206</v>
      </c>
      <c r="G131" s="75"/>
      <c r="H131" s="79">
        <v>235.7</v>
      </c>
      <c r="J131" s="75"/>
    </row>
    <row r="132" spans="1:13" s="2" customFormat="1" ht="52.5" customHeight="1">
      <c r="A132" s="62"/>
      <c r="B132" s="56"/>
      <c r="C132" s="70">
        <v>28</v>
      </c>
      <c r="D132" s="70" t="s">
        <v>53</v>
      </c>
      <c r="E132" s="71" t="s">
        <v>232</v>
      </c>
      <c r="F132" s="72" t="s">
        <v>243</v>
      </c>
      <c r="G132" s="73" t="s">
        <v>54</v>
      </c>
      <c r="H132" s="74">
        <v>40</v>
      </c>
      <c r="I132" s="68">
        <v>0</v>
      </c>
      <c r="J132" s="87">
        <f>ROUND(I132*H132,2)</f>
        <v>0</v>
      </c>
      <c r="K132" s="62"/>
      <c r="L132" s="62"/>
      <c r="M132" s="62"/>
    </row>
    <row r="133" spans="1:13" s="11" customFormat="1">
      <c r="B133" s="57"/>
      <c r="C133" s="75"/>
      <c r="D133" s="76" t="s">
        <v>57</v>
      </c>
      <c r="E133" s="75"/>
      <c r="F133" s="78" t="s">
        <v>244</v>
      </c>
      <c r="G133" s="75"/>
      <c r="H133" s="79">
        <v>20</v>
      </c>
      <c r="J133" s="75"/>
    </row>
    <row r="134" spans="1:13" s="11" customFormat="1">
      <c r="B134" s="57"/>
      <c r="C134" s="75"/>
      <c r="D134" s="76" t="s">
        <v>57</v>
      </c>
      <c r="E134" s="75"/>
      <c r="F134" s="78" t="s">
        <v>244</v>
      </c>
      <c r="G134" s="75"/>
      <c r="H134" s="79">
        <v>20</v>
      </c>
      <c r="J134" s="75"/>
    </row>
    <row r="135" spans="1:13" s="2" customFormat="1" ht="7" customHeight="1">
      <c r="A135" s="62"/>
      <c r="B135" s="23"/>
      <c r="C135" s="101"/>
      <c r="D135" s="101"/>
      <c r="E135" s="101"/>
      <c r="F135" s="101"/>
      <c r="G135" s="101"/>
      <c r="H135" s="101"/>
      <c r="I135" s="61"/>
      <c r="J135" s="101"/>
      <c r="K135" s="62"/>
      <c r="L135" s="62"/>
      <c r="M135" s="62"/>
    </row>
    <row r="136" spans="1:13" s="10" customFormat="1" ht="22.9" customHeight="1">
      <c r="B136" s="52"/>
      <c r="C136" s="80"/>
      <c r="D136" s="81" t="s">
        <v>16</v>
      </c>
      <c r="E136" s="82" t="s">
        <v>153</v>
      </c>
      <c r="F136" s="82" t="s">
        <v>221</v>
      </c>
      <c r="G136" s="80"/>
      <c r="H136" s="80"/>
      <c r="J136" s="86">
        <f>SUM(J137:J139)</f>
        <v>0</v>
      </c>
    </row>
    <row r="137" spans="1:13" s="2" customFormat="1" ht="30" customHeight="1">
      <c r="A137" s="62"/>
      <c r="B137" s="56"/>
      <c r="C137" s="70">
        <v>28</v>
      </c>
      <c r="D137" s="70" t="s">
        <v>53</v>
      </c>
      <c r="E137" s="71" t="s">
        <v>222</v>
      </c>
      <c r="F137" s="72" t="s">
        <v>223</v>
      </c>
      <c r="G137" s="73" t="s">
        <v>69</v>
      </c>
      <c r="H137" s="74">
        <v>3</v>
      </c>
      <c r="I137" s="68">
        <v>0</v>
      </c>
      <c r="J137" s="87">
        <f>ROUND(I137*H137,2)</f>
        <v>0</v>
      </c>
      <c r="K137" s="62"/>
      <c r="L137" s="62"/>
      <c r="M137" s="62"/>
    </row>
    <row r="138" spans="1:13" s="2" customFormat="1" ht="20.25" customHeight="1">
      <c r="A138" s="62"/>
      <c r="B138" s="56"/>
      <c r="C138" s="70">
        <v>30</v>
      </c>
      <c r="D138" s="70" t="s">
        <v>53</v>
      </c>
      <c r="E138" s="71" t="s">
        <v>224</v>
      </c>
      <c r="F138" s="72" t="s">
        <v>225</v>
      </c>
      <c r="G138" s="73" t="s">
        <v>69</v>
      </c>
      <c r="H138" s="74">
        <v>3</v>
      </c>
      <c r="I138" s="68">
        <v>0</v>
      </c>
      <c r="J138" s="87">
        <f t="shared" ref="J138:J139" si="0">ROUND(I138*H138,2)</f>
        <v>0</v>
      </c>
      <c r="K138" s="62"/>
      <c r="L138" s="62"/>
      <c r="M138" s="62"/>
    </row>
    <row r="139" spans="1:13" s="2" customFormat="1" ht="30" customHeight="1">
      <c r="A139" s="62"/>
      <c r="B139" s="56"/>
      <c r="C139" s="70">
        <v>31</v>
      </c>
      <c r="D139" s="70" t="s">
        <v>53</v>
      </c>
      <c r="E139" s="71" t="s">
        <v>226</v>
      </c>
      <c r="F139" s="72" t="s">
        <v>227</v>
      </c>
      <c r="G139" s="73" t="s">
        <v>69</v>
      </c>
      <c r="H139" s="74">
        <v>27</v>
      </c>
      <c r="I139" s="68">
        <v>0</v>
      </c>
      <c r="J139" s="87">
        <f t="shared" si="0"/>
        <v>0</v>
      </c>
      <c r="K139" s="62"/>
      <c r="L139" s="62"/>
      <c r="M139" s="62"/>
    </row>
  </sheetData>
  <sheetProtection algorithmName="SHA-512" hashValue="nHT9F490VL3bwXX5zZvb0+7piv505MjstRSw0rYjMRNOrEKVgGEJRaMnGl2s//kTOE+9gYDWwyKWi3Lkzth6sA==" saltValue="Av7u38HCAOEwSIjPE5Ytgw==" spinCount="100000" sheet="1" objects="1" scenarios="1"/>
  <autoFilter ref="C48:J118" xr:uid="{00000000-0009-0000-0000-000001000000}"/>
  <mergeCells count="6">
    <mergeCell ref="E25:H25"/>
    <mergeCell ref="E44:H44"/>
    <mergeCell ref="E46:H46"/>
    <mergeCell ref="E7:H7"/>
    <mergeCell ref="E9:H9"/>
    <mergeCell ref="E23:H2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25"/>
  <sheetViews>
    <sheetView showGridLines="0" topLeftCell="A28" zoomScale="80" zoomScaleNormal="80" workbookViewId="0">
      <selection activeCell="I55" sqref="I55"/>
    </sheetView>
  </sheetViews>
  <sheetFormatPr defaultRowHeight="10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</cols>
  <sheetData>
    <row r="1" spans="1:10">
      <c r="A1" s="34"/>
    </row>
    <row r="2" spans="1:10" s="1" customFormat="1" ht="37" customHeight="1"/>
    <row r="3" spans="1:10" s="1" customFormat="1" ht="7" customHeight="1">
      <c r="B3" s="16"/>
      <c r="C3" s="17"/>
      <c r="D3" s="17"/>
      <c r="E3" s="17"/>
      <c r="F3" s="17"/>
      <c r="G3" s="17"/>
      <c r="H3" s="17"/>
      <c r="I3" s="17"/>
      <c r="J3" s="17"/>
    </row>
    <row r="4" spans="1:10" s="1" customFormat="1" ht="25" customHeight="1">
      <c r="B4" s="18"/>
      <c r="D4" s="19" t="s">
        <v>34</v>
      </c>
    </row>
    <row r="5" spans="1:10" s="1" customFormat="1" ht="7" customHeight="1">
      <c r="B5" s="18"/>
    </row>
    <row r="6" spans="1:10" s="1" customFormat="1" ht="12" customHeight="1">
      <c r="B6" s="18"/>
      <c r="D6" s="20" t="s">
        <v>8</v>
      </c>
    </row>
    <row r="7" spans="1:10" s="1" customFormat="1" ht="16.5" customHeight="1">
      <c r="B7" s="18"/>
      <c r="E7" s="172" t="str">
        <f>'Rekapitulace stavby'!$L$10</f>
        <v>Přístavba k budově A Střední školy Brno, Charbulova, p.o. – revitalizace fotbalového hřiště</v>
      </c>
      <c r="F7" s="173"/>
      <c r="G7" s="173"/>
      <c r="H7" s="173"/>
    </row>
    <row r="8" spans="1:10" s="2" customFormat="1" ht="12" customHeight="1">
      <c r="A8" s="21"/>
      <c r="B8" s="22"/>
      <c r="C8" s="21"/>
      <c r="D8" s="20" t="s">
        <v>35</v>
      </c>
      <c r="E8" s="21"/>
      <c r="F8" s="21"/>
      <c r="G8" s="21"/>
      <c r="H8" s="21"/>
      <c r="I8" s="21"/>
      <c r="J8" s="21"/>
    </row>
    <row r="9" spans="1:10" s="2" customFormat="1" ht="16.5" customHeight="1">
      <c r="A9" s="21"/>
      <c r="B9" s="22"/>
      <c r="C9" s="21"/>
      <c r="D9" s="21"/>
      <c r="E9" s="170" t="s">
        <v>110</v>
      </c>
      <c r="F9" s="171"/>
      <c r="G9" s="171"/>
      <c r="H9" s="171"/>
      <c r="I9" s="21"/>
      <c r="J9" s="21"/>
    </row>
    <row r="10" spans="1:10" s="2" customFormat="1">
      <c r="A10" s="21"/>
      <c r="B10" s="22"/>
      <c r="C10" s="21"/>
      <c r="D10" s="21"/>
      <c r="E10" s="21"/>
      <c r="F10" s="21"/>
      <c r="G10" s="21"/>
      <c r="H10" s="21"/>
      <c r="I10" s="21"/>
      <c r="J10" s="21"/>
    </row>
    <row r="11" spans="1:10" s="2" customFormat="1" ht="7" customHeight="1">
      <c r="A11" s="21"/>
      <c r="B11" s="22"/>
      <c r="C11" s="21"/>
      <c r="D11" s="21"/>
      <c r="E11" s="21"/>
      <c r="F11" s="21"/>
      <c r="G11" s="21"/>
      <c r="H11" s="21"/>
      <c r="I11" s="21"/>
      <c r="J11" s="21"/>
    </row>
    <row r="12" spans="1:10" s="2" customFormat="1" ht="7" customHeight="1">
      <c r="A12" s="21"/>
      <c r="B12" s="22"/>
      <c r="C12" s="21"/>
      <c r="D12" s="27"/>
      <c r="E12" s="27"/>
      <c r="F12" s="27"/>
      <c r="G12" s="27"/>
      <c r="H12" s="27"/>
      <c r="I12" s="27"/>
      <c r="J12" s="27"/>
    </row>
    <row r="13" spans="1:10" s="2" customFormat="1" ht="25.4" customHeight="1">
      <c r="A13" s="21"/>
      <c r="B13" s="22"/>
      <c r="C13" s="21"/>
      <c r="D13" s="35" t="s">
        <v>9</v>
      </c>
      <c r="E13" s="21"/>
      <c r="F13" s="21"/>
      <c r="G13" s="21"/>
      <c r="H13" s="21"/>
      <c r="I13" s="21"/>
      <c r="J13" s="29">
        <f>ROUND(J51, 2)</f>
        <v>0</v>
      </c>
    </row>
    <row r="14" spans="1:10" s="2" customFormat="1" ht="7" customHeight="1">
      <c r="A14" s="21"/>
      <c r="B14" s="22"/>
      <c r="C14" s="21"/>
      <c r="D14" s="27"/>
      <c r="E14" s="27"/>
      <c r="F14" s="27"/>
      <c r="G14" s="27"/>
      <c r="H14" s="27"/>
      <c r="I14" s="27"/>
      <c r="J14" s="27"/>
    </row>
    <row r="15" spans="1:10" s="2" customFormat="1" ht="14.5" customHeight="1">
      <c r="A15" s="21"/>
      <c r="B15" s="23"/>
      <c r="C15" s="24"/>
      <c r="D15" s="24"/>
      <c r="E15" s="24"/>
      <c r="F15" s="24"/>
      <c r="G15" s="24"/>
      <c r="H15" s="24"/>
      <c r="I15" s="24"/>
      <c r="J15" s="24"/>
    </row>
    <row r="19" spans="1:10" s="2" customFormat="1" ht="7" customHeight="1">
      <c r="A19" s="21"/>
      <c r="B19" s="25"/>
      <c r="C19" s="26"/>
      <c r="D19" s="26"/>
      <c r="E19" s="26"/>
      <c r="F19" s="26"/>
      <c r="G19" s="26"/>
      <c r="H19" s="26"/>
      <c r="I19" s="26"/>
      <c r="J19" s="26"/>
    </row>
    <row r="20" spans="1:10" s="2" customFormat="1" ht="25" customHeight="1">
      <c r="A20" s="21"/>
      <c r="B20" s="22"/>
      <c r="C20" s="19" t="s">
        <v>37</v>
      </c>
      <c r="D20" s="21"/>
      <c r="E20" s="21"/>
      <c r="F20" s="21"/>
      <c r="G20" s="21"/>
      <c r="H20" s="21"/>
      <c r="I20" s="21"/>
      <c r="J20" s="21"/>
    </row>
    <row r="21" spans="1:10" s="2" customFormat="1" ht="7" customHeight="1">
      <c r="A21" s="21"/>
      <c r="B21" s="22"/>
      <c r="C21" s="21"/>
      <c r="D21" s="21"/>
      <c r="E21" s="21"/>
      <c r="F21" s="21"/>
      <c r="G21" s="21"/>
      <c r="H21" s="21"/>
      <c r="I21" s="21"/>
      <c r="J21" s="21"/>
    </row>
    <row r="22" spans="1:10" s="2" customFormat="1" ht="12" customHeight="1">
      <c r="A22" s="21"/>
      <c r="B22" s="22"/>
      <c r="C22" s="20" t="s">
        <v>8</v>
      </c>
      <c r="D22" s="21"/>
      <c r="E22" s="21"/>
      <c r="F22" s="21"/>
      <c r="G22" s="21"/>
      <c r="H22" s="21"/>
      <c r="I22" s="21"/>
      <c r="J22" s="21"/>
    </row>
    <row r="23" spans="1:10" s="2" customFormat="1" ht="16.5" customHeight="1">
      <c r="A23" s="21"/>
      <c r="B23" s="22"/>
      <c r="C23" s="21"/>
      <c r="D23" s="21"/>
      <c r="E23" s="172" t="str">
        <f>E7</f>
        <v>Přístavba k budově A Střední školy Brno, Charbulova, p.o. – revitalizace fotbalového hřiště</v>
      </c>
      <c r="F23" s="173"/>
      <c r="G23" s="173"/>
      <c r="H23" s="173"/>
      <c r="I23" s="21"/>
      <c r="J23" s="21"/>
    </row>
    <row r="24" spans="1:10" s="2" customFormat="1" ht="12" customHeight="1">
      <c r="A24" s="21"/>
      <c r="B24" s="22"/>
      <c r="C24" s="20" t="s">
        <v>35</v>
      </c>
      <c r="D24" s="21"/>
      <c r="E24" s="21"/>
      <c r="F24" s="21"/>
      <c r="G24" s="21"/>
      <c r="H24" s="21"/>
      <c r="I24" s="21"/>
      <c r="J24" s="21"/>
    </row>
    <row r="25" spans="1:10" s="2" customFormat="1" ht="16.5" customHeight="1">
      <c r="A25" s="21"/>
      <c r="B25" s="22"/>
      <c r="C25" s="21"/>
      <c r="D25" s="21"/>
      <c r="E25" s="170" t="str">
        <f>E9</f>
        <v>2433 - SO 03 Skok do dálky</v>
      </c>
      <c r="F25" s="171"/>
      <c r="G25" s="171"/>
      <c r="H25" s="171"/>
      <c r="I25" s="21"/>
      <c r="J25" s="21"/>
    </row>
    <row r="26" spans="1:10" s="2" customFormat="1" ht="7" customHeight="1">
      <c r="A26" s="21"/>
      <c r="B26" s="22"/>
      <c r="C26" s="21"/>
      <c r="D26" s="21"/>
      <c r="E26" s="21"/>
      <c r="F26" s="21"/>
      <c r="G26" s="21"/>
      <c r="H26" s="21"/>
      <c r="I26" s="21"/>
      <c r="J26" s="21"/>
    </row>
    <row r="27" spans="1:10" s="2" customFormat="1" ht="10.4" customHeight="1">
      <c r="A27" s="21"/>
      <c r="B27" s="22"/>
      <c r="C27" s="21"/>
      <c r="D27" s="21"/>
      <c r="E27" s="21"/>
      <c r="F27" s="21"/>
      <c r="G27" s="21"/>
      <c r="H27" s="21"/>
      <c r="I27" s="21"/>
      <c r="J27" s="21"/>
    </row>
    <row r="28" spans="1:10" s="2" customFormat="1" ht="29.25" customHeight="1">
      <c r="A28" s="21"/>
      <c r="B28" s="22"/>
      <c r="C28" s="37" t="s">
        <v>38</v>
      </c>
      <c r="D28" s="36"/>
      <c r="E28" s="36"/>
      <c r="F28" s="36"/>
      <c r="G28" s="36"/>
      <c r="H28" s="36"/>
      <c r="I28" s="36"/>
      <c r="J28" s="38" t="s">
        <v>39</v>
      </c>
    </row>
    <row r="29" spans="1:10" s="2" customFormat="1" ht="10.4" customHeight="1">
      <c r="A29" s="21"/>
      <c r="B29" s="22"/>
      <c r="C29" s="21"/>
      <c r="D29" s="21"/>
      <c r="E29" s="21"/>
      <c r="F29" s="21"/>
      <c r="G29" s="21"/>
      <c r="H29" s="21"/>
      <c r="I29" s="21"/>
      <c r="J29" s="21"/>
    </row>
    <row r="30" spans="1:10" s="2" customFormat="1" ht="22.9" customHeight="1">
      <c r="A30" s="21"/>
      <c r="B30" s="22"/>
      <c r="C30" s="39" t="s">
        <v>15</v>
      </c>
      <c r="D30" s="21"/>
      <c r="E30" s="21"/>
      <c r="F30" s="21"/>
      <c r="G30" s="21"/>
      <c r="H30" s="21"/>
      <c r="I30" s="21"/>
      <c r="J30" s="29">
        <f>J51</f>
        <v>0</v>
      </c>
    </row>
    <row r="31" spans="1:10" s="7" customFormat="1" ht="25" customHeight="1">
      <c r="B31" s="40"/>
      <c r="D31" s="41" t="s">
        <v>40</v>
      </c>
      <c r="E31" s="42"/>
      <c r="F31" s="42"/>
      <c r="G31" s="42"/>
      <c r="H31" s="42"/>
      <c r="I31" s="42"/>
      <c r="J31" s="43">
        <f>J52</f>
        <v>0</v>
      </c>
    </row>
    <row r="32" spans="1:10" s="8" customFormat="1" ht="19.899999999999999" customHeight="1">
      <c r="B32" s="44"/>
      <c r="D32" s="45" t="s">
        <v>41</v>
      </c>
      <c r="E32" s="46"/>
      <c r="F32" s="46"/>
      <c r="G32" s="46"/>
      <c r="H32" s="46"/>
      <c r="I32" s="46"/>
      <c r="J32" s="47">
        <f>J53</f>
        <v>0</v>
      </c>
    </row>
    <row r="33" spans="1:10" s="8" customFormat="1" ht="19.899999999999999" customHeight="1">
      <c r="B33" s="44"/>
      <c r="D33" s="45" t="s">
        <v>42</v>
      </c>
      <c r="E33" s="46"/>
      <c r="F33" s="46"/>
      <c r="G33" s="46"/>
      <c r="H33" s="46"/>
      <c r="I33" s="46"/>
      <c r="J33" s="47">
        <f>J106</f>
        <v>0</v>
      </c>
    </row>
    <row r="34" spans="1:10" s="8" customFormat="1" ht="19.899999999999999" customHeight="1">
      <c r="B34" s="44"/>
      <c r="D34" s="45" t="s">
        <v>43</v>
      </c>
      <c r="E34" s="46"/>
      <c r="F34" s="46"/>
      <c r="G34" s="46"/>
      <c r="H34" s="46"/>
      <c r="I34" s="46"/>
      <c r="J34" s="47">
        <f>J115</f>
        <v>0</v>
      </c>
    </row>
    <row r="35" spans="1:10" s="8" customFormat="1" ht="19.899999999999999" customHeight="1">
      <c r="B35" s="44"/>
      <c r="D35" s="45" t="s">
        <v>111</v>
      </c>
      <c r="E35" s="46"/>
      <c r="F35" s="46"/>
      <c r="G35" s="46"/>
      <c r="H35" s="46"/>
      <c r="I35" s="46"/>
      <c r="J35" s="47">
        <f>J119</f>
        <v>0</v>
      </c>
    </row>
    <row r="36" spans="1:10" s="2" customFormat="1" ht="21.75" customHeight="1">
      <c r="A36" s="21"/>
      <c r="B36" s="22"/>
      <c r="C36" s="21"/>
      <c r="D36" s="21"/>
      <c r="E36" s="21"/>
      <c r="F36" s="21"/>
      <c r="G36" s="21"/>
      <c r="H36" s="21"/>
      <c r="I36" s="21"/>
      <c r="J36" s="21"/>
    </row>
    <row r="37" spans="1:10" s="2" customFormat="1" ht="7" customHeight="1">
      <c r="A37" s="21"/>
      <c r="B37" s="23"/>
      <c r="C37" s="24"/>
      <c r="D37" s="24"/>
      <c r="E37" s="24"/>
      <c r="F37" s="24"/>
      <c r="G37" s="24"/>
      <c r="H37" s="24"/>
      <c r="I37" s="24"/>
      <c r="J37" s="24"/>
    </row>
    <row r="41" spans="1:10" s="2" customFormat="1" ht="7" customHeight="1">
      <c r="A41" s="21"/>
      <c r="B41" s="25"/>
      <c r="C41" s="26"/>
      <c r="D41" s="26"/>
      <c r="E41" s="26"/>
      <c r="F41" s="26"/>
      <c r="G41" s="26"/>
      <c r="H41" s="26"/>
      <c r="I41" s="26"/>
      <c r="J41" s="26"/>
    </row>
    <row r="42" spans="1:10" s="2" customFormat="1" ht="25" customHeight="1">
      <c r="A42" s="21"/>
      <c r="B42" s="22"/>
      <c r="C42" s="19" t="s">
        <v>44</v>
      </c>
      <c r="D42" s="21"/>
      <c r="E42" s="21"/>
      <c r="F42" s="21"/>
      <c r="G42" s="21"/>
      <c r="H42" s="21"/>
      <c r="I42" s="21"/>
      <c r="J42" s="21"/>
    </row>
    <row r="43" spans="1:10" s="2" customFormat="1" ht="7" customHeight="1">
      <c r="A43" s="21"/>
      <c r="B43" s="22"/>
      <c r="C43" s="21"/>
      <c r="D43" s="21"/>
      <c r="E43" s="21"/>
      <c r="F43" s="21"/>
      <c r="G43" s="21"/>
      <c r="H43" s="21"/>
      <c r="I43" s="21"/>
      <c r="J43" s="21"/>
    </row>
    <row r="44" spans="1:10" s="2" customFormat="1" ht="12" customHeight="1">
      <c r="A44" s="21"/>
      <c r="B44" s="22"/>
      <c r="C44" s="20" t="s">
        <v>8</v>
      </c>
      <c r="D44" s="21"/>
      <c r="E44" s="21"/>
      <c r="F44" s="21"/>
      <c r="G44" s="21"/>
      <c r="H44" s="21"/>
      <c r="I44" s="21"/>
      <c r="J44" s="21"/>
    </row>
    <row r="45" spans="1:10" s="2" customFormat="1" ht="16.5" customHeight="1">
      <c r="A45" s="21"/>
      <c r="B45" s="22"/>
      <c r="C45" s="21"/>
      <c r="D45" s="21"/>
      <c r="E45" s="172" t="str">
        <f>E7</f>
        <v>Přístavba k budově A Střední školy Brno, Charbulova, p.o. – revitalizace fotbalového hřiště</v>
      </c>
      <c r="F45" s="173"/>
      <c r="G45" s="173"/>
      <c r="H45" s="173"/>
      <c r="I45" s="21"/>
      <c r="J45" s="21"/>
    </row>
    <row r="46" spans="1:10" s="2" customFormat="1" ht="12" customHeight="1">
      <c r="A46" s="21"/>
      <c r="B46" s="22"/>
      <c r="C46" s="20" t="s">
        <v>35</v>
      </c>
      <c r="D46" s="21"/>
      <c r="E46" s="21"/>
      <c r="F46" s="21"/>
      <c r="G46" s="21"/>
      <c r="H46" s="21"/>
      <c r="I46" s="21"/>
      <c r="J46" s="21"/>
    </row>
    <row r="47" spans="1:10" s="2" customFormat="1" ht="16.5" customHeight="1">
      <c r="A47" s="21"/>
      <c r="B47" s="22"/>
      <c r="C47" s="21"/>
      <c r="D47" s="21"/>
      <c r="E47" s="170" t="str">
        <f>E9</f>
        <v>2433 - SO 03 Skok do dálky</v>
      </c>
      <c r="F47" s="171"/>
      <c r="G47" s="171"/>
      <c r="H47" s="171"/>
      <c r="I47" s="21"/>
      <c r="J47" s="21"/>
    </row>
    <row r="48" spans="1:10" s="2" customFormat="1" ht="7" customHeight="1">
      <c r="A48" s="21"/>
      <c r="B48" s="22"/>
      <c r="C48" s="21"/>
      <c r="D48" s="21"/>
      <c r="E48" s="21"/>
      <c r="F48" s="21"/>
      <c r="G48" s="21"/>
      <c r="H48" s="21"/>
      <c r="I48" s="21"/>
      <c r="J48" s="21"/>
    </row>
    <row r="49" spans="1:10" s="2" customFormat="1" ht="10.4" customHeight="1">
      <c r="A49" s="21"/>
      <c r="B49" s="22"/>
      <c r="C49" s="21"/>
      <c r="D49" s="21"/>
      <c r="E49" s="21"/>
      <c r="F49" s="21"/>
      <c r="G49" s="21"/>
      <c r="H49" s="21"/>
      <c r="I49" s="21"/>
      <c r="J49" s="21"/>
    </row>
    <row r="50" spans="1:10" s="9" customFormat="1" ht="29.25" customHeight="1">
      <c r="A50" s="48"/>
      <c r="B50" s="49"/>
      <c r="C50" s="50" t="s">
        <v>45</v>
      </c>
      <c r="D50" s="51" t="s">
        <v>14</v>
      </c>
      <c r="E50" s="51" t="s">
        <v>10</v>
      </c>
      <c r="F50" s="51" t="s">
        <v>11</v>
      </c>
      <c r="G50" s="51" t="s">
        <v>46</v>
      </c>
      <c r="H50" s="51" t="s">
        <v>47</v>
      </c>
      <c r="I50" s="51" t="s">
        <v>48</v>
      </c>
      <c r="J50" s="51" t="s">
        <v>39</v>
      </c>
    </row>
    <row r="51" spans="1:10" s="2" customFormat="1" ht="22.9" customHeight="1">
      <c r="A51" s="21"/>
      <c r="B51" s="22"/>
      <c r="C51" s="28" t="s">
        <v>49</v>
      </c>
      <c r="D51" s="21"/>
      <c r="E51" s="21"/>
      <c r="F51" s="21"/>
      <c r="G51" s="21"/>
      <c r="H51" s="21"/>
      <c r="I51" s="21"/>
      <c r="J51" s="84">
        <f>$J$52</f>
        <v>0</v>
      </c>
    </row>
    <row r="52" spans="1:10" s="10" customFormat="1" ht="25.9" customHeight="1">
      <c r="B52" s="52"/>
      <c r="C52" s="80"/>
      <c r="D52" s="81" t="s">
        <v>16</v>
      </c>
      <c r="E52" s="89" t="s">
        <v>50</v>
      </c>
      <c r="F52" s="89" t="s">
        <v>51</v>
      </c>
      <c r="G52" s="80"/>
      <c r="H52" s="80"/>
      <c r="J52" s="85">
        <f>J53+J106+J115+J119</f>
        <v>0</v>
      </c>
    </row>
    <row r="53" spans="1:10" s="10" customFormat="1" ht="22.9" customHeight="1">
      <c r="B53" s="52"/>
      <c r="C53" s="80"/>
      <c r="D53" s="81" t="s">
        <v>16</v>
      </c>
      <c r="E53" s="82" t="s">
        <v>25</v>
      </c>
      <c r="F53" s="82" t="s">
        <v>52</v>
      </c>
      <c r="G53" s="80"/>
      <c r="H53" s="80"/>
      <c r="J53" s="86">
        <f>J54+J60+J66+J72+J78+J81+J83+J85+J88+J94+J96+J99+J101+J104</f>
        <v>0</v>
      </c>
    </row>
    <row r="54" spans="1:10" s="2" customFormat="1" ht="24.25" customHeight="1">
      <c r="A54" s="21"/>
      <c r="B54" s="56"/>
      <c r="C54" s="70" t="s">
        <v>112</v>
      </c>
      <c r="D54" s="70" t="s">
        <v>53</v>
      </c>
      <c r="E54" s="71" t="s">
        <v>178</v>
      </c>
      <c r="F54" s="72" t="s">
        <v>180</v>
      </c>
      <c r="G54" s="73" t="s">
        <v>60</v>
      </c>
      <c r="H54" s="74">
        <f>$H$59</f>
        <v>24.181999999999999</v>
      </c>
      <c r="I54" s="68">
        <v>0</v>
      </c>
      <c r="J54" s="87">
        <f>ROUND(I54*H54,2)</f>
        <v>0</v>
      </c>
    </row>
    <row r="55" spans="1:10" s="12" customFormat="1">
      <c r="B55" s="58"/>
      <c r="C55" s="90"/>
      <c r="D55" s="76" t="s">
        <v>57</v>
      </c>
      <c r="E55" s="91" t="s">
        <v>1</v>
      </c>
      <c r="F55" s="92" t="s">
        <v>113</v>
      </c>
      <c r="G55" s="90"/>
      <c r="H55" s="91" t="s">
        <v>1</v>
      </c>
      <c r="J55" s="90"/>
    </row>
    <row r="56" spans="1:10" s="11" customFormat="1">
      <c r="B56" s="57"/>
      <c r="C56" s="75"/>
      <c r="D56" s="76" t="s">
        <v>57</v>
      </c>
      <c r="E56" s="77" t="s">
        <v>1</v>
      </c>
      <c r="F56" s="78" t="s">
        <v>187</v>
      </c>
      <c r="G56" s="75"/>
      <c r="H56" s="79">
        <v>15.715999999999999</v>
      </c>
      <c r="J56" s="75"/>
    </row>
    <row r="57" spans="1:10" s="12" customFormat="1">
      <c r="B57" s="58"/>
      <c r="C57" s="90"/>
      <c r="D57" s="76" t="s">
        <v>57</v>
      </c>
      <c r="E57" s="91" t="s">
        <v>1</v>
      </c>
      <c r="F57" s="92" t="s">
        <v>114</v>
      </c>
      <c r="G57" s="90"/>
      <c r="H57" s="91" t="s">
        <v>1</v>
      </c>
      <c r="J57" s="90"/>
    </row>
    <row r="58" spans="1:10" s="11" customFormat="1">
      <c r="B58" s="57"/>
      <c r="C58" s="75"/>
      <c r="D58" s="76" t="s">
        <v>57</v>
      </c>
      <c r="E58" s="77" t="s">
        <v>1</v>
      </c>
      <c r="F58" s="78" t="s">
        <v>188</v>
      </c>
      <c r="G58" s="75"/>
      <c r="H58" s="79">
        <v>8.4659999999999993</v>
      </c>
      <c r="J58" s="75"/>
    </row>
    <row r="59" spans="1:10" s="13" customFormat="1">
      <c r="B59" s="59"/>
      <c r="C59" s="97"/>
      <c r="D59" s="76" t="s">
        <v>57</v>
      </c>
      <c r="E59" s="98" t="s">
        <v>1</v>
      </c>
      <c r="F59" s="99" t="s">
        <v>98</v>
      </c>
      <c r="G59" s="97"/>
      <c r="H59" s="100">
        <f>SUM(H56:H58)</f>
        <v>24.181999999999999</v>
      </c>
      <c r="J59" s="97"/>
    </row>
    <row r="60" spans="1:10" s="2" customFormat="1" ht="62.65" customHeight="1">
      <c r="A60" s="21"/>
      <c r="B60" s="56"/>
      <c r="C60" s="70" t="s">
        <v>116</v>
      </c>
      <c r="D60" s="70" t="s">
        <v>53</v>
      </c>
      <c r="E60" s="71" t="s">
        <v>58</v>
      </c>
      <c r="F60" s="72" t="s">
        <v>59</v>
      </c>
      <c r="G60" s="73" t="s">
        <v>60</v>
      </c>
      <c r="H60" s="74">
        <f>$H$65</f>
        <v>24.181999999999999</v>
      </c>
      <c r="I60" s="68">
        <v>0</v>
      </c>
      <c r="J60" s="87">
        <f>ROUND(I60*H60,2)</f>
        <v>0</v>
      </c>
    </row>
    <row r="61" spans="1:10" s="12" customFormat="1">
      <c r="B61" s="58"/>
      <c r="C61" s="90"/>
      <c r="D61" s="76" t="s">
        <v>57</v>
      </c>
      <c r="E61" s="91" t="s">
        <v>1</v>
      </c>
      <c r="F61" s="92" t="s">
        <v>113</v>
      </c>
      <c r="G61" s="90"/>
      <c r="H61" s="91" t="s">
        <v>1</v>
      </c>
      <c r="J61" s="90"/>
    </row>
    <row r="62" spans="1:10" s="11" customFormat="1">
      <c r="B62" s="57"/>
      <c r="C62" s="75"/>
      <c r="D62" s="76" t="s">
        <v>57</v>
      </c>
      <c r="E62" s="77" t="s">
        <v>1</v>
      </c>
      <c r="F62" s="78" t="s">
        <v>187</v>
      </c>
      <c r="G62" s="75"/>
      <c r="H62" s="79">
        <v>15.715999999999999</v>
      </c>
      <c r="J62" s="75"/>
    </row>
    <row r="63" spans="1:10" s="12" customFormat="1">
      <c r="B63" s="58"/>
      <c r="C63" s="90"/>
      <c r="D63" s="76" t="s">
        <v>57</v>
      </c>
      <c r="E63" s="91" t="s">
        <v>1</v>
      </c>
      <c r="F63" s="92" t="s">
        <v>114</v>
      </c>
      <c r="G63" s="90"/>
      <c r="H63" s="91" t="s">
        <v>1</v>
      </c>
      <c r="J63" s="90"/>
    </row>
    <row r="64" spans="1:10" s="11" customFormat="1">
      <c r="B64" s="57"/>
      <c r="C64" s="75"/>
      <c r="D64" s="76" t="s">
        <v>57</v>
      </c>
      <c r="E64" s="77" t="s">
        <v>1</v>
      </c>
      <c r="F64" s="78" t="s">
        <v>188</v>
      </c>
      <c r="G64" s="75"/>
      <c r="H64" s="79">
        <v>8.4659999999999993</v>
      </c>
      <c r="J64" s="75"/>
    </row>
    <row r="65" spans="1:10" s="13" customFormat="1">
      <c r="B65" s="59"/>
      <c r="C65" s="97"/>
      <c r="D65" s="76" t="s">
        <v>57</v>
      </c>
      <c r="E65" s="98" t="s">
        <v>1</v>
      </c>
      <c r="F65" s="99" t="s">
        <v>98</v>
      </c>
      <c r="G65" s="97"/>
      <c r="H65" s="100">
        <v>24.181999999999999</v>
      </c>
      <c r="J65" s="97"/>
    </row>
    <row r="66" spans="1:10" s="2" customFormat="1" ht="62.65" customHeight="1">
      <c r="A66" s="21"/>
      <c r="B66" s="56"/>
      <c r="C66" s="70" t="s">
        <v>117</v>
      </c>
      <c r="D66" s="70" t="s">
        <v>53</v>
      </c>
      <c r="E66" s="71" t="s">
        <v>62</v>
      </c>
      <c r="F66" s="72" t="s">
        <v>63</v>
      </c>
      <c r="G66" s="73" t="s">
        <v>60</v>
      </c>
      <c r="H66" s="74">
        <f>$H$71</f>
        <v>24.181999999999999</v>
      </c>
      <c r="I66" s="68">
        <v>0</v>
      </c>
      <c r="J66" s="87">
        <f>ROUND(I66*H66,2)</f>
        <v>0</v>
      </c>
    </row>
    <row r="67" spans="1:10" s="12" customFormat="1">
      <c r="B67" s="58"/>
      <c r="C67" s="90"/>
      <c r="D67" s="76" t="s">
        <v>57</v>
      </c>
      <c r="E67" s="91" t="s">
        <v>1</v>
      </c>
      <c r="F67" s="92" t="s">
        <v>113</v>
      </c>
      <c r="G67" s="90"/>
      <c r="H67" s="91" t="s">
        <v>1</v>
      </c>
      <c r="J67" s="90"/>
    </row>
    <row r="68" spans="1:10" s="11" customFormat="1">
      <c r="B68" s="57"/>
      <c r="C68" s="75"/>
      <c r="D68" s="76" t="s">
        <v>57</v>
      </c>
      <c r="E68" s="77" t="s">
        <v>1</v>
      </c>
      <c r="F68" s="78" t="s">
        <v>187</v>
      </c>
      <c r="G68" s="75"/>
      <c r="H68" s="79">
        <v>15.715999999999999</v>
      </c>
      <c r="J68" s="75"/>
    </row>
    <row r="69" spans="1:10" s="12" customFormat="1">
      <c r="B69" s="58"/>
      <c r="C69" s="90"/>
      <c r="D69" s="76" t="s">
        <v>57</v>
      </c>
      <c r="E69" s="91" t="s">
        <v>1</v>
      </c>
      <c r="F69" s="92" t="s">
        <v>114</v>
      </c>
      <c r="G69" s="90"/>
      <c r="H69" s="91" t="s">
        <v>1</v>
      </c>
      <c r="J69" s="90"/>
    </row>
    <row r="70" spans="1:10" s="11" customFormat="1">
      <c r="B70" s="57"/>
      <c r="C70" s="75"/>
      <c r="D70" s="76" t="s">
        <v>57</v>
      </c>
      <c r="E70" s="77" t="s">
        <v>1</v>
      </c>
      <c r="F70" s="78" t="s">
        <v>188</v>
      </c>
      <c r="G70" s="75"/>
      <c r="H70" s="79">
        <v>8.4659999999999993</v>
      </c>
      <c r="J70" s="75"/>
    </row>
    <row r="71" spans="1:10" s="13" customFormat="1">
      <c r="B71" s="59"/>
      <c r="C71" s="97"/>
      <c r="D71" s="76" t="s">
        <v>57</v>
      </c>
      <c r="E71" s="98" t="s">
        <v>1</v>
      </c>
      <c r="F71" s="99" t="s">
        <v>98</v>
      </c>
      <c r="G71" s="97"/>
      <c r="H71" s="100">
        <v>24.181999999999999</v>
      </c>
      <c r="J71" s="97"/>
    </row>
    <row r="72" spans="1:10" s="2" customFormat="1" ht="44.25" customHeight="1">
      <c r="A72" s="21"/>
      <c r="B72" s="56"/>
      <c r="C72" s="70" t="s">
        <v>118</v>
      </c>
      <c r="D72" s="70" t="s">
        <v>53</v>
      </c>
      <c r="E72" s="71" t="s">
        <v>64</v>
      </c>
      <c r="F72" s="72" t="s">
        <v>65</v>
      </c>
      <c r="G72" s="73" t="s">
        <v>60</v>
      </c>
      <c r="H72" s="74">
        <f>$H$77</f>
        <v>24.181999999999999</v>
      </c>
      <c r="I72" s="68">
        <v>0</v>
      </c>
      <c r="J72" s="87">
        <f>ROUND(I72*H72,2)</f>
        <v>0</v>
      </c>
    </row>
    <row r="73" spans="1:10" s="12" customFormat="1">
      <c r="B73" s="58"/>
      <c r="C73" s="90"/>
      <c r="D73" s="76" t="s">
        <v>57</v>
      </c>
      <c r="E73" s="91" t="s">
        <v>1</v>
      </c>
      <c r="F73" s="92" t="s">
        <v>113</v>
      </c>
      <c r="G73" s="90"/>
      <c r="H73" s="91" t="s">
        <v>1</v>
      </c>
      <c r="J73" s="90"/>
    </row>
    <row r="74" spans="1:10" s="11" customFormat="1">
      <c r="B74" s="57"/>
      <c r="C74" s="75"/>
      <c r="D74" s="76" t="s">
        <v>57</v>
      </c>
      <c r="E74" s="77" t="s">
        <v>1</v>
      </c>
      <c r="F74" s="78" t="s">
        <v>187</v>
      </c>
      <c r="G74" s="75"/>
      <c r="H74" s="79">
        <v>15.715999999999999</v>
      </c>
      <c r="J74" s="75"/>
    </row>
    <row r="75" spans="1:10" s="12" customFormat="1">
      <c r="B75" s="58"/>
      <c r="C75" s="90"/>
      <c r="D75" s="76" t="s">
        <v>57</v>
      </c>
      <c r="E75" s="91" t="s">
        <v>1</v>
      </c>
      <c r="F75" s="92" t="s">
        <v>114</v>
      </c>
      <c r="G75" s="90"/>
      <c r="H75" s="91" t="s">
        <v>1</v>
      </c>
      <c r="J75" s="90"/>
    </row>
    <row r="76" spans="1:10" s="11" customFormat="1">
      <c r="B76" s="57"/>
      <c r="C76" s="75"/>
      <c r="D76" s="76" t="s">
        <v>57</v>
      </c>
      <c r="E76" s="77" t="s">
        <v>1</v>
      </c>
      <c r="F76" s="78" t="s">
        <v>188</v>
      </c>
      <c r="G76" s="75"/>
      <c r="H76" s="79">
        <v>8.4659999999999993</v>
      </c>
      <c r="J76" s="75"/>
    </row>
    <row r="77" spans="1:10" s="13" customFormat="1">
      <c r="B77" s="59"/>
      <c r="C77" s="97"/>
      <c r="D77" s="76" t="s">
        <v>57</v>
      </c>
      <c r="E77" s="98" t="s">
        <v>1</v>
      </c>
      <c r="F77" s="99" t="s">
        <v>98</v>
      </c>
      <c r="G77" s="97"/>
      <c r="H77" s="100">
        <v>24.181999999999999</v>
      </c>
      <c r="J77" s="97"/>
    </row>
    <row r="78" spans="1:10" s="2" customFormat="1" ht="44.25" customHeight="1">
      <c r="A78" s="21"/>
      <c r="B78" s="56"/>
      <c r="C78" s="70" t="s">
        <v>119</v>
      </c>
      <c r="D78" s="70" t="s">
        <v>53</v>
      </c>
      <c r="E78" s="71" t="s">
        <v>71</v>
      </c>
      <c r="F78" s="72" t="s">
        <v>72</v>
      </c>
      <c r="G78" s="73" t="s">
        <v>60</v>
      </c>
      <c r="H78" s="74">
        <v>7.2</v>
      </c>
      <c r="I78" s="68">
        <v>0</v>
      </c>
      <c r="J78" s="87">
        <f>ROUND(I78*H78,2)</f>
        <v>0</v>
      </c>
    </row>
    <row r="79" spans="1:10" s="12" customFormat="1">
      <c r="B79" s="58"/>
      <c r="C79" s="90"/>
      <c r="D79" s="76" t="s">
        <v>57</v>
      </c>
      <c r="E79" s="91" t="s">
        <v>1</v>
      </c>
      <c r="F79" s="92" t="s">
        <v>114</v>
      </c>
      <c r="G79" s="90"/>
      <c r="H79" s="91" t="s">
        <v>1</v>
      </c>
      <c r="J79" s="90"/>
    </row>
    <row r="80" spans="1:10" s="11" customFormat="1">
      <c r="B80" s="57"/>
      <c r="C80" s="75"/>
      <c r="D80" s="76" t="s">
        <v>57</v>
      </c>
      <c r="E80" s="77" t="s">
        <v>1</v>
      </c>
      <c r="F80" s="78" t="s">
        <v>120</v>
      </c>
      <c r="G80" s="75"/>
      <c r="H80" s="79">
        <v>7.2</v>
      </c>
      <c r="J80" s="75"/>
    </row>
    <row r="81" spans="1:10" s="2" customFormat="1" ht="16.5" customHeight="1">
      <c r="A81" s="21"/>
      <c r="B81" s="56"/>
      <c r="C81" s="83" t="s">
        <v>121</v>
      </c>
      <c r="D81" s="83" t="s">
        <v>75</v>
      </c>
      <c r="E81" s="93" t="s">
        <v>122</v>
      </c>
      <c r="F81" s="94" t="s">
        <v>123</v>
      </c>
      <c r="G81" s="95" t="s">
        <v>124</v>
      </c>
      <c r="H81" s="96">
        <f>$H$82</f>
        <v>12960</v>
      </c>
      <c r="I81" s="68">
        <v>0</v>
      </c>
      <c r="J81" s="102">
        <f>ROUND(I81*H81,2)</f>
        <v>0</v>
      </c>
    </row>
    <row r="82" spans="1:10" s="11" customFormat="1">
      <c r="B82" s="57"/>
      <c r="C82" s="75"/>
      <c r="D82" s="76" t="s">
        <v>57</v>
      </c>
      <c r="E82" s="77" t="s">
        <v>1</v>
      </c>
      <c r="F82" s="78" t="s">
        <v>189</v>
      </c>
      <c r="G82" s="75"/>
      <c r="H82" s="79">
        <v>12960</v>
      </c>
      <c r="J82" s="75"/>
    </row>
    <row r="83" spans="1:10" s="2" customFormat="1" ht="44.25" customHeight="1">
      <c r="A83" s="21"/>
      <c r="B83" s="56"/>
      <c r="C83" s="70" t="s">
        <v>125</v>
      </c>
      <c r="D83" s="70" t="s">
        <v>53</v>
      </c>
      <c r="E83" s="71" t="s">
        <v>71</v>
      </c>
      <c r="F83" s="72" t="s">
        <v>72</v>
      </c>
      <c r="G83" s="73" t="s">
        <v>60</v>
      </c>
      <c r="H83" s="74">
        <v>8.19</v>
      </c>
      <c r="I83" s="68">
        <v>0</v>
      </c>
      <c r="J83" s="87">
        <f>ROUND(I83*H83,2)</f>
        <v>0</v>
      </c>
    </row>
    <row r="84" spans="1:10" s="11" customFormat="1">
      <c r="B84" s="57"/>
      <c r="C84" s="75"/>
      <c r="D84" s="76" t="s">
        <v>57</v>
      </c>
      <c r="E84" s="77" t="s">
        <v>1</v>
      </c>
      <c r="F84" s="78" t="s">
        <v>126</v>
      </c>
      <c r="G84" s="75"/>
      <c r="H84" s="79">
        <v>8.19</v>
      </c>
      <c r="J84" s="75"/>
    </row>
    <row r="85" spans="1:10" s="2" customFormat="1" ht="16.5" customHeight="1">
      <c r="A85" s="21"/>
      <c r="B85" s="56"/>
      <c r="C85" s="83" t="s">
        <v>127</v>
      </c>
      <c r="D85" s="83" t="s">
        <v>75</v>
      </c>
      <c r="E85" s="93" t="s">
        <v>76</v>
      </c>
      <c r="F85" s="94" t="s">
        <v>77</v>
      </c>
      <c r="G85" s="95" t="s">
        <v>69</v>
      </c>
      <c r="H85" s="96">
        <v>13.260999999999999</v>
      </c>
      <c r="I85" s="68">
        <v>0</v>
      </c>
      <c r="J85" s="102">
        <f>ROUND(I85*H85,2)</f>
        <v>0</v>
      </c>
    </row>
    <row r="86" spans="1:10" s="11" customFormat="1">
      <c r="B86" s="57"/>
      <c r="C86" s="75"/>
      <c r="D86" s="76" t="s">
        <v>57</v>
      </c>
      <c r="E86" s="77" t="s">
        <v>1</v>
      </c>
      <c r="F86" s="78" t="s">
        <v>128</v>
      </c>
      <c r="G86" s="75"/>
      <c r="H86" s="79">
        <v>13.103999999999999</v>
      </c>
      <c r="J86" s="75"/>
    </row>
    <row r="87" spans="1:10" s="11" customFormat="1">
      <c r="B87" s="57"/>
      <c r="C87" s="75"/>
      <c r="D87" s="76" t="s">
        <v>57</v>
      </c>
      <c r="E87" s="75"/>
      <c r="F87" s="78" t="s">
        <v>129</v>
      </c>
      <c r="G87" s="75"/>
      <c r="H87" s="79">
        <v>13.260999999999999</v>
      </c>
      <c r="J87" s="75"/>
    </row>
    <row r="88" spans="1:10" s="2" customFormat="1" ht="44.25" customHeight="1">
      <c r="A88" s="21"/>
      <c r="B88" s="56"/>
      <c r="C88" s="70" t="s">
        <v>130</v>
      </c>
      <c r="D88" s="70" t="s">
        <v>53</v>
      </c>
      <c r="E88" s="71" t="s">
        <v>71</v>
      </c>
      <c r="F88" s="72" t="s">
        <v>72</v>
      </c>
      <c r="G88" s="73" t="s">
        <v>60</v>
      </c>
      <c r="H88" s="74">
        <v>5.13</v>
      </c>
      <c r="I88" s="68">
        <v>0</v>
      </c>
      <c r="J88" s="87">
        <f>ROUND(I88*H88,2)</f>
        <v>0</v>
      </c>
    </row>
    <row r="89" spans="1:10" s="12" customFormat="1">
      <c r="B89" s="58"/>
      <c r="C89" s="90"/>
      <c r="D89" s="76" t="s">
        <v>57</v>
      </c>
      <c r="E89" s="91" t="s">
        <v>1</v>
      </c>
      <c r="F89" s="92" t="s">
        <v>131</v>
      </c>
      <c r="G89" s="90"/>
      <c r="H89" s="91" t="s">
        <v>1</v>
      </c>
      <c r="J89" s="90"/>
    </row>
    <row r="90" spans="1:10" s="11" customFormat="1">
      <c r="B90" s="57"/>
      <c r="C90" s="75"/>
      <c r="D90" s="76" t="s">
        <v>57</v>
      </c>
      <c r="E90" s="77" t="s">
        <v>1</v>
      </c>
      <c r="F90" s="78" t="s">
        <v>132</v>
      </c>
      <c r="G90" s="75"/>
      <c r="H90" s="79">
        <v>2.73</v>
      </c>
      <c r="J90" s="75"/>
    </row>
    <row r="91" spans="1:10" s="12" customFormat="1">
      <c r="B91" s="58"/>
      <c r="C91" s="90"/>
      <c r="D91" s="76" t="s">
        <v>57</v>
      </c>
      <c r="E91" s="91" t="s">
        <v>1</v>
      </c>
      <c r="F91" s="92" t="s">
        <v>114</v>
      </c>
      <c r="G91" s="90"/>
      <c r="H91" s="91" t="s">
        <v>1</v>
      </c>
      <c r="J91" s="90"/>
    </row>
    <row r="92" spans="1:10" s="11" customFormat="1">
      <c r="B92" s="57"/>
      <c r="C92" s="75"/>
      <c r="D92" s="76" t="s">
        <v>57</v>
      </c>
      <c r="E92" s="77" t="s">
        <v>1</v>
      </c>
      <c r="F92" s="78" t="s">
        <v>133</v>
      </c>
      <c r="G92" s="75"/>
      <c r="H92" s="79">
        <v>2.4</v>
      </c>
      <c r="J92" s="75"/>
    </row>
    <row r="93" spans="1:10" s="13" customFormat="1">
      <c r="B93" s="59"/>
      <c r="C93" s="97"/>
      <c r="D93" s="76" t="s">
        <v>57</v>
      </c>
      <c r="E93" s="98" t="s">
        <v>1</v>
      </c>
      <c r="F93" s="99" t="s">
        <v>98</v>
      </c>
      <c r="G93" s="97"/>
      <c r="H93" s="100">
        <v>5.13</v>
      </c>
      <c r="J93" s="97"/>
    </row>
    <row r="94" spans="1:10" s="2" customFormat="1" ht="16.5" customHeight="1">
      <c r="A94" s="21"/>
      <c r="B94" s="56"/>
      <c r="C94" s="83" t="s">
        <v>134</v>
      </c>
      <c r="D94" s="83" t="s">
        <v>75</v>
      </c>
      <c r="E94" s="93" t="s">
        <v>135</v>
      </c>
      <c r="F94" s="94" t="s">
        <v>136</v>
      </c>
      <c r="G94" s="95" t="s">
        <v>69</v>
      </c>
      <c r="H94" s="96">
        <v>8.2080000000000002</v>
      </c>
      <c r="I94" s="68">
        <v>0</v>
      </c>
      <c r="J94" s="102">
        <f>ROUND(I94*H94,2)</f>
        <v>0</v>
      </c>
    </row>
    <row r="95" spans="1:10" s="11" customFormat="1">
      <c r="B95" s="57"/>
      <c r="C95" s="75"/>
      <c r="D95" s="76" t="s">
        <v>57</v>
      </c>
      <c r="E95" s="77" t="s">
        <v>1</v>
      </c>
      <c r="F95" s="78" t="s">
        <v>137</v>
      </c>
      <c r="G95" s="75"/>
      <c r="H95" s="79">
        <v>8.2080000000000002</v>
      </c>
      <c r="J95" s="75"/>
    </row>
    <row r="96" spans="1:10" s="2" customFormat="1" ht="44.25" customHeight="1">
      <c r="A96" s="21"/>
      <c r="B96" s="56"/>
      <c r="C96" s="70" t="s">
        <v>138</v>
      </c>
      <c r="D96" s="70" t="s">
        <v>53</v>
      </c>
      <c r="E96" s="71" t="s">
        <v>71</v>
      </c>
      <c r="F96" s="72" t="s">
        <v>72</v>
      </c>
      <c r="G96" s="73" t="s">
        <v>60</v>
      </c>
      <c r="H96" s="74">
        <v>2.1840000000000002</v>
      </c>
      <c r="I96" s="68">
        <v>0</v>
      </c>
      <c r="J96" s="87">
        <f>ROUND(I96*H96,2)</f>
        <v>0</v>
      </c>
    </row>
    <row r="97" spans="1:10" s="12" customFormat="1">
      <c r="B97" s="58"/>
      <c r="C97" s="90"/>
      <c r="D97" s="76" t="s">
        <v>57</v>
      </c>
      <c r="E97" s="91" t="s">
        <v>1</v>
      </c>
      <c r="F97" s="92" t="s">
        <v>113</v>
      </c>
      <c r="G97" s="90"/>
      <c r="H97" s="91" t="s">
        <v>1</v>
      </c>
      <c r="J97" s="90"/>
    </row>
    <row r="98" spans="1:10" s="11" customFormat="1">
      <c r="B98" s="57"/>
      <c r="C98" s="75"/>
      <c r="D98" s="76" t="s">
        <v>57</v>
      </c>
      <c r="E98" s="77" t="s">
        <v>1</v>
      </c>
      <c r="F98" s="78" t="s">
        <v>139</v>
      </c>
      <c r="G98" s="75"/>
      <c r="H98" s="79">
        <v>2.1840000000000002</v>
      </c>
      <c r="J98" s="75"/>
    </row>
    <row r="99" spans="1:10" s="2" customFormat="1" ht="16.5" customHeight="1">
      <c r="A99" s="21"/>
      <c r="B99" s="56"/>
      <c r="C99" s="83" t="s">
        <v>140</v>
      </c>
      <c r="D99" s="83" t="s">
        <v>75</v>
      </c>
      <c r="E99" s="93" t="s">
        <v>141</v>
      </c>
      <c r="F99" s="94" t="s">
        <v>142</v>
      </c>
      <c r="G99" s="95" t="s">
        <v>69</v>
      </c>
      <c r="H99" s="96">
        <v>3.4940000000000002</v>
      </c>
      <c r="I99" s="68">
        <v>0</v>
      </c>
      <c r="J99" s="102">
        <f>ROUND(I99*H99,2)</f>
        <v>0</v>
      </c>
    </row>
    <row r="100" spans="1:10" s="11" customFormat="1">
      <c r="B100" s="57"/>
      <c r="C100" s="75"/>
      <c r="D100" s="76" t="s">
        <v>57</v>
      </c>
      <c r="E100" s="77" t="s">
        <v>1</v>
      </c>
      <c r="F100" s="78" t="s">
        <v>143</v>
      </c>
      <c r="G100" s="75"/>
      <c r="H100" s="79">
        <v>3.4940000000000002</v>
      </c>
      <c r="J100" s="75"/>
    </row>
    <row r="101" spans="1:10" s="2" customFormat="1" ht="44.25" customHeight="1">
      <c r="A101" s="21"/>
      <c r="B101" s="56"/>
      <c r="C101" s="70" t="s">
        <v>144</v>
      </c>
      <c r="D101" s="70" t="s">
        <v>53</v>
      </c>
      <c r="E101" s="71" t="s">
        <v>71</v>
      </c>
      <c r="F101" s="72" t="s">
        <v>72</v>
      </c>
      <c r="G101" s="73" t="s">
        <v>60</v>
      </c>
      <c r="H101" s="74">
        <v>1.6379999999999999</v>
      </c>
      <c r="I101" s="68">
        <v>0</v>
      </c>
      <c r="J101" s="87">
        <f>ROUND(I101*H101,2)</f>
        <v>0</v>
      </c>
    </row>
    <row r="102" spans="1:10" s="12" customFormat="1">
      <c r="B102" s="58"/>
      <c r="C102" s="90"/>
      <c r="D102" s="76" t="s">
        <v>57</v>
      </c>
      <c r="E102" s="91" t="s">
        <v>1</v>
      </c>
      <c r="F102" s="92" t="s">
        <v>113</v>
      </c>
      <c r="G102" s="90"/>
      <c r="H102" s="91" t="s">
        <v>1</v>
      </c>
      <c r="J102" s="90"/>
    </row>
    <row r="103" spans="1:10" s="11" customFormat="1">
      <c r="B103" s="57"/>
      <c r="C103" s="75"/>
      <c r="D103" s="76" t="s">
        <v>57</v>
      </c>
      <c r="E103" s="77" t="s">
        <v>1</v>
      </c>
      <c r="F103" s="78" t="s">
        <v>145</v>
      </c>
      <c r="G103" s="75"/>
      <c r="H103" s="79">
        <v>1.6379999999999999</v>
      </c>
      <c r="J103" s="75"/>
    </row>
    <row r="104" spans="1:10" s="2" customFormat="1" ht="16.5" customHeight="1">
      <c r="A104" s="21"/>
      <c r="B104" s="56"/>
      <c r="C104" s="83" t="s">
        <v>146</v>
      </c>
      <c r="D104" s="83" t="s">
        <v>75</v>
      </c>
      <c r="E104" s="93" t="s">
        <v>79</v>
      </c>
      <c r="F104" s="94" t="s">
        <v>80</v>
      </c>
      <c r="G104" s="95" t="s">
        <v>69</v>
      </c>
      <c r="H104" s="96">
        <v>2.621</v>
      </c>
      <c r="I104" s="68">
        <v>0</v>
      </c>
      <c r="J104" s="102">
        <f>ROUND(I104*H104,2)</f>
        <v>0</v>
      </c>
    </row>
    <row r="105" spans="1:10" s="11" customFormat="1">
      <c r="B105" s="57"/>
      <c r="C105" s="75"/>
      <c r="D105" s="76" t="s">
        <v>57</v>
      </c>
      <c r="E105" s="77" t="s">
        <v>1</v>
      </c>
      <c r="F105" s="78" t="s">
        <v>147</v>
      </c>
      <c r="G105" s="75"/>
      <c r="H105" s="79">
        <v>2.621</v>
      </c>
      <c r="J105" s="75"/>
    </row>
    <row r="106" spans="1:10" s="10" customFormat="1" ht="22.9" customHeight="1">
      <c r="B106" s="52"/>
      <c r="C106" s="80"/>
      <c r="D106" s="81" t="s">
        <v>16</v>
      </c>
      <c r="E106" s="82" t="s">
        <v>27</v>
      </c>
      <c r="F106" s="82" t="s">
        <v>82</v>
      </c>
      <c r="G106" s="80"/>
      <c r="H106" s="80"/>
      <c r="J106" s="86">
        <f>J107+J113</f>
        <v>0</v>
      </c>
    </row>
    <row r="107" spans="1:10" s="2" customFormat="1" ht="44.25" customHeight="1">
      <c r="A107" s="21"/>
      <c r="B107" s="56"/>
      <c r="C107" s="70" t="s">
        <v>148</v>
      </c>
      <c r="D107" s="70" t="s">
        <v>53</v>
      </c>
      <c r="E107" s="71" t="s">
        <v>93</v>
      </c>
      <c r="F107" s="72" t="s">
        <v>94</v>
      </c>
      <c r="G107" s="73" t="s">
        <v>54</v>
      </c>
      <c r="H107" s="74">
        <v>80.260999999999996</v>
      </c>
      <c r="I107" s="68">
        <v>0</v>
      </c>
      <c r="J107" s="87">
        <f>ROUND(I107*H107,2)</f>
        <v>0</v>
      </c>
    </row>
    <row r="108" spans="1:10" s="12" customFormat="1">
      <c r="B108" s="58"/>
      <c r="C108" s="90"/>
      <c r="D108" s="76" t="s">
        <v>57</v>
      </c>
      <c r="E108" s="91" t="s">
        <v>1</v>
      </c>
      <c r="F108" s="92" t="s">
        <v>113</v>
      </c>
      <c r="G108" s="90"/>
      <c r="H108" s="91" t="s">
        <v>1</v>
      </c>
      <c r="J108" s="90"/>
    </row>
    <row r="109" spans="1:10" s="11" customFormat="1">
      <c r="B109" s="57"/>
      <c r="C109" s="75"/>
      <c r="D109" s="76" t="s">
        <v>57</v>
      </c>
      <c r="E109" s="77" t="s">
        <v>1</v>
      </c>
      <c r="F109" s="78" t="s">
        <v>149</v>
      </c>
      <c r="G109" s="75"/>
      <c r="H109" s="79">
        <v>55.151000000000003</v>
      </c>
      <c r="J109" s="75"/>
    </row>
    <row r="110" spans="1:10" s="12" customFormat="1">
      <c r="B110" s="58"/>
      <c r="C110" s="90"/>
      <c r="D110" s="76" t="s">
        <v>57</v>
      </c>
      <c r="E110" s="91" t="s">
        <v>1</v>
      </c>
      <c r="F110" s="92" t="s">
        <v>114</v>
      </c>
      <c r="G110" s="90"/>
      <c r="H110" s="91" t="s">
        <v>1</v>
      </c>
      <c r="J110" s="90"/>
    </row>
    <row r="111" spans="1:10" s="11" customFormat="1">
      <c r="B111" s="57"/>
      <c r="C111" s="75"/>
      <c r="D111" s="76" t="s">
        <v>57</v>
      </c>
      <c r="E111" s="77" t="s">
        <v>1</v>
      </c>
      <c r="F111" s="78" t="s">
        <v>115</v>
      </c>
      <c r="G111" s="75"/>
      <c r="H111" s="79">
        <v>25.11</v>
      </c>
      <c r="J111" s="75"/>
    </row>
    <row r="112" spans="1:10" s="13" customFormat="1">
      <c r="B112" s="59"/>
      <c r="C112" s="97"/>
      <c r="D112" s="76" t="s">
        <v>57</v>
      </c>
      <c r="E112" s="98" t="s">
        <v>1</v>
      </c>
      <c r="F112" s="99" t="s">
        <v>98</v>
      </c>
      <c r="G112" s="97"/>
      <c r="H112" s="100">
        <v>80.260999999999996</v>
      </c>
      <c r="J112" s="97"/>
    </row>
    <row r="113" spans="1:13" s="2" customFormat="1" ht="24.25" customHeight="1">
      <c r="A113" s="21"/>
      <c r="B113" s="56"/>
      <c r="C113" s="83" t="s">
        <v>150</v>
      </c>
      <c r="D113" s="83" t="s">
        <v>75</v>
      </c>
      <c r="E113" s="93" t="s">
        <v>100</v>
      </c>
      <c r="F113" s="94" t="s">
        <v>101</v>
      </c>
      <c r="G113" s="95" t="s">
        <v>54</v>
      </c>
      <c r="H113" s="96">
        <v>94.887100000000004</v>
      </c>
      <c r="I113" s="68">
        <v>0</v>
      </c>
      <c r="J113" s="102">
        <f>ROUND(I113*H113,2)</f>
        <v>0</v>
      </c>
    </row>
    <row r="114" spans="1:13" s="11" customFormat="1">
      <c r="B114" s="57"/>
      <c r="C114" s="75"/>
      <c r="D114" s="76" t="s">
        <v>57</v>
      </c>
      <c r="E114" s="75"/>
      <c r="F114" s="78" t="s">
        <v>190</v>
      </c>
      <c r="G114" s="75"/>
      <c r="H114" s="79">
        <v>94.887</v>
      </c>
      <c r="J114" s="75"/>
    </row>
    <row r="115" spans="1:13" s="10" customFormat="1" ht="22.9" customHeight="1">
      <c r="B115" s="52"/>
      <c r="C115" s="80"/>
      <c r="D115" s="81" t="s">
        <v>16</v>
      </c>
      <c r="E115" s="82" t="s">
        <v>102</v>
      </c>
      <c r="F115" s="82" t="s">
        <v>103</v>
      </c>
      <c r="G115" s="80"/>
      <c r="H115" s="80"/>
      <c r="J115" s="86">
        <f>J116</f>
        <v>0</v>
      </c>
    </row>
    <row r="116" spans="1:13" s="2" customFormat="1" ht="55.5" customHeight="1">
      <c r="A116" s="21"/>
      <c r="B116" s="56"/>
      <c r="C116" s="70" t="s">
        <v>151</v>
      </c>
      <c r="D116" s="70" t="s">
        <v>53</v>
      </c>
      <c r="E116" s="71" t="s">
        <v>191</v>
      </c>
      <c r="F116" s="72" t="s">
        <v>287</v>
      </c>
      <c r="G116" s="73" t="s">
        <v>54</v>
      </c>
      <c r="H116" s="74">
        <v>54.6</v>
      </c>
      <c r="I116" s="68">
        <v>0</v>
      </c>
      <c r="J116" s="87">
        <f>ROUND(I116*H116,2)</f>
        <v>0</v>
      </c>
    </row>
    <row r="117" spans="1:13" s="12" customFormat="1">
      <c r="B117" s="58"/>
      <c r="C117" s="90"/>
      <c r="D117" s="76" t="s">
        <v>57</v>
      </c>
      <c r="E117" s="91" t="s">
        <v>1</v>
      </c>
      <c r="F117" s="92" t="s">
        <v>113</v>
      </c>
      <c r="G117" s="90"/>
      <c r="H117" s="91" t="s">
        <v>1</v>
      </c>
      <c r="J117" s="90"/>
    </row>
    <row r="118" spans="1:13" s="11" customFormat="1">
      <c r="B118" s="57"/>
      <c r="C118" s="75"/>
      <c r="D118" s="76" t="s">
        <v>57</v>
      </c>
      <c r="E118" s="77" t="s">
        <v>1</v>
      </c>
      <c r="F118" s="78" t="s">
        <v>152</v>
      </c>
      <c r="G118" s="75"/>
      <c r="H118" s="79">
        <v>54.6</v>
      </c>
      <c r="J118" s="75"/>
    </row>
    <row r="119" spans="1:13" s="10" customFormat="1" ht="22.9" customHeight="1">
      <c r="B119" s="52"/>
      <c r="C119" s="80"/>
      <c r="D119" s="81" t="s">
        <v>16</v>
      </c>
      <c r="E119" s="82" t="s">
        <v>153</v>
      </c>
      <c r="F119" s="82" t="s">
        <v>154</v>
      </c>
      <c r="G119" s="80"/>
      <c r="H119" s="80"/>
      <c r="J119" s="86">
        <f>J120+J123+J125</f>
        <v>0</v>
      </c>
    </row>
    <row r="120" spans="1:13" s="2" customFormat="1" ht="44.25" customHeight="1">
      <c r="A120" s="21"/>
      <c r="B120" s="56"/>
      <c r="C120" s="70" t="s">
        <v>155</v>
      </c>
      <c r="D120" s="70" t="s">
        <v>53</v>
      </c>
      <c r="E120" s="71" t="s">
        <v>156</v>
      </c>
      <c r="F120" s="72" t="s">
        <v>157</v>
      </c>
      <c r="G120" s="73" t="s">
        <v>85</v>
      </c>
      <c r="H120" s="74">
        <v>107.6</v>
      </c>
      <c r="I120" s="68">
        <v>0</v>
      </c>
      <c r="J120" s="87">
        <f>ROUND(I120*H120,2)</f>
        <v>0</v>
      </c>
    </row>
    <row r="121" spans="1:13" s="2" customFormat="1">
      <c r="A121" s="21"/>
      <c r="B121" s="22"/>
      <c r="C121" s="103"/>
      <c r="D121" s="104" t="s">
        <v>56</v>
      </c>
      <c r="E121" s="103"/>
      <c r="F121" s="105" t="s">
        <v>158</v>
      </c>
      <c r="G121" s="103"/>
      <c r="H121" s="103"/>
      <c r="I121" s="21"/>
      <c r="J121" s="103"/>
    </row>
    <row r="122" spans="1:13" s="11" customFormat="1">
      <c r="B122" s="57"/>
      <c r="C122" s="75"/>
      <c r="D122" s="76" t="s">
        <v>57</v>
      </c>
      <c r="E122" s="77" t="s">
        <v>1</v>
      </c>
      <c r="F122" s="78" t="s">
        <v>159</v>
      </c>
      <c r="G122" s="75"/>
      <c r="H122" s="79">
        <v>107.6</v>
      </c>
      <c r="J122" s="75"/>
    </row>
    <row r="123" spans="1:13" s="2" customFormat="1" ht="16.5" customHeight="1">
      <c r="A123" s="21"/>
      <c r="B123" s="56"/>
      <c r="C123" s="83" t="s">
        <v>160</v>
      </c>
      <c r="D123" s="83" t="s">
        <v>75</v>
      </c>
      <c r="E123" s="93" t="s">
        <v>161</v>
      </c>
      <c r="F123" s="94" t="s">
        <v>162</v>
      </c>
      <c r="G123" s="95" t="s">
        <v>85</v>
      </c>
      <c r="H123" s="96">
        <v>108.676</v>
      </c>
      <c r="I123" s="68">
        <v>0</v>
      </c>
      <c r="J123" s="102">
        <f>ROUND(I123*H123,2)</f>
        <v>0</v>
      </c>
    </row>
    <row r="124" spans="1:13" s="11" customFormat="1">
      <c r="B124" s="57"/>
      <c r="C124" s="75"/>
      <c r="D124" s="76" t="s">
        <v>57</v>
      </c>
      <c r="E124" s="75"/>
      <c r="F124" s="78" t="s">
        <v>163</v>
      </c>
      <c r="G124" s="75"/>
      <c r="H124" s="79">
        <v>108.676</v>
      </c>
      <c r="J124" s="75"/>
    </row>
    <row r="125" spans="1:13" s="2" customFormat="1" ht="44.25" customHeight="1">
      <c r="A125" s="60"/>
      <c r="B125" s="56"/>
      <c r="C125" s="70" t="s">
        <v>5</v>
      </c>
      <c r="D125" s="70" t="s">
        <v>53</v>
      </c>
      <c r="E125" s="71" t="s">
        <v>193</v>
      </c>
      <c r="F125" s="72" t="s">
        <v>194</v>
      </c>
      <c r="G125" s="73" t="s">
        <v>192</v>
      </c>
      <c r="H125" s="74">
        <v>1</v>
      </c>
      <c r="I125" s="68">
        <v>0</v>
      </c>
      <c r="J125" s="87">
        <f>ROUND(I125*H125,2)</f>
        <v>0</v>
      </c>
      <c r="K125" s="60"/>
      <c r="L125" s="60"/>
      <c r="M125" s="60"/>
    </row>
  </sheetData>
  <sheetProtection algorithmName="SHA-512" hashValue="TeflEYJPoGkUoWPAmwl6bf9i4WK+rnIXLtQ8loncN8EaFY1xJU2NL2kzVCo4ZCU7Y2QMi5B3MmWn2oGrGeG1pA==" saltValue="CzmxMu/PZ041T5pp1Rarww==" spinCount="100000" sheet="1" objects="1" scenarios="1"/>
  <autoFilter ref="C50:J124" xr:uid="{00000000-0009-0000-0000-000002000000}"/>
  <mergeCells count="6">
    <mergeCell ref="E25:H25"/>
    <mergeCell ref="E45:H45"/>
    <mergeCell ref="E47:H47"/>
    <mergeCell ref="E7:H7"/>
    <mergeCell ref="E9:H9"/>
    <mergeCell ref="E23:H23"/>
  </mergeCells>
  <hyperlinks>
    <hyperlink ref="F121" r:id="rId1" xr:uid="{00000000-0004-0000-02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01"/>
  <sheetViews>
    <sheetView showGridLines="0" topLeftCell="A34" zoomScaleNormal="100" workbookViewId="0">
      <selection activeCell="I55" sqref="I55"/>
    </sheetView>
  </sheetViews>
  <sheetFormatPr defaultRowHeight="10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11" style="1" customWidth="1"/>
    <col min="12" max="12" width="15" style="1" customWidth="1"/>
    <col min="13" max="13" width="16.33203125" style="1" customWidth="1"/>
  </cols>
  <sheetData>
    <row r="1" spans="1:13">
      <c r="A1" s="34"/>
    </row>
    <row r="2" spans="1:13" s="1" customFormat="1" ht="37" customHeight="1"/>
    <row r="3" spans="1:13" s="1" customFormat="1" ht="7" customHeight="1">
      <c r="B3" s="16"/>
      <c r="C3" s="17"/>
      <c r="D3" s="17"/>
      <c r="E3" s="17"/>
      <c r="F3" s="17"/>
      <c r="G3" s="17"/>
      <c r="H3" s="17"/>
      <c r="I3" s="17"/>
      <c r="J3" s="17"/>
    </row>
    <row r="4" spans="1:13" s="1" customFormat="1" ht="25" customHeight="1">
      <c r="B4" s="18"/>
      <c r="D4" s="19" t="s">
        <v>34</v>
      </c>
    </row>
    <row r="5" spans="1:13" s="1" customFormat="1" ht="7" customHeight="1">
      <c r="B5" s="18"/>
    </row>
    <row r="6" spans="1:13" s="1" customFormat="1" ht="12" customHeight="1">
      <c r="B6" s="18"/>
      <c r="D6" s="20" t="s">
        <v>8</v>
      </c>
    </row>
    <row r="7" spans="1:13" s="1" customFormat="1" ht="16.5" customHeight="1">
      <c r="B7" s="18"/>
      <c r="E7" s="172" t="str">
        <f>'Rekapitulace stavby'!$L$10</f>
        <v>Přístavba k budově A Střední školy Brno, Charbulova, p.o. – revitalizace fotbalového hřiště</v>
      </c>
      <c r="F7" s="173"/>
      <c r="G7" s="173"/>
      <c r="H7" s="173"/>
    </row>
    <row r="8" spans="1:13" s="2" customFormat="1" ht="12" customHeight="1">
      <c r="A8" s="21"/>
      <c r="B8" s="22"/>
      <c r="C8" s="21"/>
      <c r="D8" s="20" t="s">
        <v>35</v>
      </c>
      <c r="E8" s="21"/>
      <c r="F8" s="21"/>
      <c r="G8" s="21"/>
      <c r="H8" s="21"/>
      <c r="I8" s="21"/>
      <c r="J8" s="21"/>
      <c r="K8" s="21"/>
      <c r="L8" s="21"/>
      <c r="M8" s="21"/>
    </row>
    <row r="9" spans="1:13" s="2" customFormat="1" ht="16.5" customHeight="1">
      <c r="A9" s="21"/>
      <c r="B9" s="22"/>
      <c r="C9" s="21"/>
      <c r="D9" s="21"/>
      <c r="E9" s="170" t="s">
        <v>164</v>
      </c>
      <c r="F9" s="171"/>
      <c r="G9" s="171"/>
      <c r="H9" s="171"/>
      <c r="I9" s="21"/>
      <c r="J9" s="21"/>
      <c r="K9" s="21"/>
      <c r="L9" s="21"/>
      <c r="M9" s="21"/>
    </row>
    <row r="10" spans="1:13" s="2" customFormat="1">
      <c r="A10" s="21"/>
      <c r="B10" s="22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s="2" customFormat="1" ht="7" customHeight="1">
      <c r="A11" s="21"/>
      <c r="B11" s="2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2" customFormat="1" ht="7" customHeight="1">
      <c r="A12" s="21"/>
      <c r="B12" s="22"/>
      <c r="C12" s="21"/>
      <c r="D12" s="27"/>
      <c r="E12" s="27"/>
      <c r="F12" s="27"/>
      <c r="G12" s="27"/>
      <c r="H12" s="27"/>
      <c r="I12" s="27"/>
      <c r="J12" s="27"/>
      <c r="K12" s="21"/>
      <c r="L12" s="21"/>
      <c r="M12" s="21"/>
    </row>
    <row r="13" spans="1:13" s="2" customFormat="1" ht="25.4" customHeight="1">
      <c r="A13" s="21"/>
      <c r="B13" s="22"/>
      <c r="C13" s="21"/>
      <c r="D13" s="35" t="s">
        <v>9</v>
      </c>
      <c r="E13" s="21"/>
      <c r="F13" s="21"/>
      <c r="G13" s="21"/>
      <c r="H13" s="21"/>
      <c r="I13" s="21"/>
      <c r="J13" s="29">
        <f>ROUND(J51, 2)</f>
        <v>0</v>
      </c>
      <c r="K13" s="21"/>
      <c r="L13" s="21"/>
      <c r="M13" s="21"/>
    </row>
    <row r="14" spans="1:13" s="2" customFormat="1" ht="7" customHeight="1">
      <c r="A14" s="21"/>
      <c r="B14" s="22"/>
      <c r="C14" s="21"/>
      <c r="D14" s="27"/>
      <c r="E14" s="27"/>
      <c r="F14" s="27"/>
      <c r="G14" s="27"/>
      <c r="H14" s="27"/>
      <c r="I14" s="27"/>
      <c r="J14" s="27"/>
      <c r="K14" s="21"/>
      <c r="L14" s="21"/>
      <c r="M14" s="21"/>
    </row>
    <row r="15" spans="1:13" s="2" customFormat="1" ht="14.5" customHeight="1">
      <c r="A15" s="21"/>
      <c r="B15" s="23"/>
      <c r="C15" s="24"/>
      <c r="D15" s="24"/>
      <c r="E15" s="24"/>
      <c r="F15" s="24"/>
      <c r="G15" s="24"/>
      <c r="H15" s="24"/>
      <c r="I15" s="24"/>
      <c r="J15" s="24"/>
      <c r="K15" s="21"/>
      <c r="L15" s="21"/>
      <c r="M15" s="21"/>
    </row>
    <row r="19" spans="1:13" s="2" customFormat="1" ht="7" customHeight="1">
      <c r="A19" s="21"/>
      <c r="B19" s="25"/>
      <c r="C19" s="26"/>
      <c r="D19" s="26"/>
      <c r="E19" s="26"/>
      <c r="F19" s="26"/>
      <c r="G19" s="26"/>
      <c r="H19" s="26"/>
      <c r="I19" s="26"/>
      <c r="J19" s="26"/>
      <c r="K19" s="21"/>
      <c r="L19" s="21"/>
      <c r="M19" s="21"/>
    </row>
    <row r="20" spans="1:13" s="2" customFormat="1" ht="25" customHeight="1">
      <c r="A20" s="21"/>
      <c r="B20" s="22"/>
      <c r="C20" s="19" t="s">
        <v>37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s="2" customFormat="1" ht="7" customHeight="1">
      <c r="A21" s="21"/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3" s="2" customFormat="1" ht="12" customHeight="1">
      <c r="A22" s="21"/>
      <c r="B22" s="22"/>
      <c r="C22" s="20" t="s">
        <v>8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3" s="2" customFormat="1" ht="16.5" customHeight="1">
      <c r="A23" s="21"/>
      <c r="B23" s="22"/>
      <c r="C23" s="21"/>
      <c r="D23" s="21"/>
      <c r="E23" s="172" t="str">
        <f>E7</f>
        <v>Přístavba k budově A Střední školy Brno, Charbulova, p.o. – revitalizace fotbalového hřiště</v>
      </c>
      <c r="F23" s="173"/>
      <c r="G23" s="173"/>
      <c r="H23" s="173"/>
      <c r="I23" s="21"/>
      <c r="J23" s="21"/>
      <c r="K23" s="21"/>
      <c r="L23" s="21"/>
      <c r="M23" s="21"/>
    </row>
    <row r="24" spans="1:13" s="2" customFormat="1" ht="12" customHeight="1">
      <c r="A24" s="21"/>
      <c r="B24" s="22"/>
      <c r="C24" s="20" t="s">
        <v>35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3" s="2" customFormat="1" ht="16.5" customHeight="1">
      <c r="A25" s="21"/>
      <c r="B25" s="22"/>
      <c r="C25" s="21"/>
      <c r="D25" s="21"/>
      <c r="E25" s="170" t="str">
        <f>E9</f>
        <v>2434 - SO 04 Atletická dráha</v>
      </c>
      <c r="F25" s="171"/>
      <c r="G25" s="171"/>
      <c r="H25" s="171"/>
      <c r="I25" s="21"/>
      <c r="J25" s="21"/>
      <c r="K25" s="21"/>
      <c r="L25" s="21"/>
      <c r="M25" s="21"/>
    </row>
    <row r="26" spans="1:13" s="2" customFormat="1" ht="7" customHeight="1">
      <c r="A26" s="21"/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 s="2" customFormat="1" ht="10.4" customHeight="1">
      <c r="A27" s="21"/>
      <c r="B27" s="22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1:13" s="2" customFormat="1" ht="29.25" customHeight="1">
      <c r="A28" s="21"/>
      <c r="B28" s="22"/>
      <c r="C28" s="37" t="s">
        <v>38</v>
      </c>
      <c r="D28" s="36"/>
      <c r="E28" s="36"/>
      <c r="F28" s="36"/>
      <c r="G28" s="36"/>
      <c r="H28" s="36"/>
      <c r="I28" s="36"/>
      <c r="J28" s="38" t="s">
        <v>39</v>
      </c>
      <c r="K28" s="21"/>
      <c r="L28" s="21"/>
      <c r="M28" s="21"/>
    </row>
    <row r="29" spans="1:13" s="2" customFormat="1" ht="10.4" customHeight="1">
      <c r="A29" s="21"/>
      <c r="B29" s="22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spans="1:13" s="2" customFormat="1" ht="22.9" customHeight="1">
      <c r="A30" s="21"/>
      <c r="B30" s="22"/>
      <c r="C30" s="39" t="s">
        <v>15</v>
      </c>
      <c r="D30" s="21"/>
      <c r="E30" s="21"/>
      <c r="F30" s="21"/>
      <c r="G30" s="21"/>
      <c r="H30" s="21"/>
      <c r="I30" s="21"/>
      <c r="J30" s="29">
        <f>J51</f>
        <v>0</v>
      </c>
      <c r="K30" s="21"/>
      <c r="L30" s="21"/>
      <c r="M30" s="21"/>
    </row>
    <row r="31" spans="1:13" s="7" customFormat="1" ht="25" customHeight="1">
      <c r="B31" s="40"/>
      <c r="D31" s="41" t="s">
        <v>40</v>
      </c>
      <c r="E31" s="42"/>
      <c r="F31" s="42"/>
      <c r="G31" s="42"/>
      <c r="H31" s="42"/>
      <c r="I31" s="42"/>
      <c r="J31" s="43">
        <f>J52</f>
        <v>0</v>
      </c>
      <c r="L31" s="150"/>
    </row>
    <row r="32" spans="1:13" s="8" customFormat="1" ht="19.899999999999999" customHeight="1">
      <c r="B32" s="44"/>
      <c r="D32" s="45" t="s">
        <v>41</v>
      </c>
      <c r="E32" s="46"/>
      <c r="F32" s="46"/>
      <c r="G32" s="46"/>
      <c r="H32" s="46"/>
      <c r="I32" s="46"/>
      <c r="J32" s="47">
        <f>J53</f>
        <v>0</v>
      </c>
    </row>
    <row r="33" spans="1:13" s="8" customFormat="1" ht="19.899999999999999" customHeight="1">
      <c r="B33" s="44"/>
      <c r="D33" s="45" t="s">
        <v>42</v>
      </c>
      <c r="E33" s="46"/>
      <c r="F33" s="46"/>
      <c r="G33" s="46"/>
      <c r="H33" s="46"/>
      <c r="I33" s="46"/>
      <c r="J33" s="47">
        <f>J79</f>
        <v>0</v>
      </c>
    </row>
    <row r="34" spans="1:13" s="8" customFormat="1" ht="19.899999999999999" customHeight="1">
      <c r="B34" s="44"/>
      <c r="D34" s="45" t="s">
        <v>43</v>
      </c>
      <c r="E34" s="46"/>
      <c r="F34" s="46"/>
      <c r="G34" s="46"/>
      <c r="H34" s="46"/>
      <c r="I34" s="46"/>
      <c r="J34" s="47">
        <f>J84</f>
        <v>0</v>
      </c>
    </row>
    <row r="35" spans="1:13" s="8" customFormat="1" ht="19.899999999999999" customHeight="1">
      <c r="B35" s="44"/>
      <c r="D35" s="45" t="s">
        <v>111</v>
      </c>
      <c r="E35" s="46"/>
      <c r="F35" s="46"/>
      <c r="G35" s="46"/>
      <c r="H35" s="46"/>
      <c r="I35" s="46"/>
      <c r="J35" s="47">
        <f>J90</f>
        <v>0</v>
      </c>
    </row>
    <row r="36" spans="1:13" s="2" customFormat="1" ht="21.75" customHeight="1">
      <c r="A36" s="21"/>
      <c r="B36" s="22"/>
      <c r="C36" s="21"/>
      <c r="D36" s="45" t="s">
        <v>297</v>
      </c>
      <c r="E36" s="46"/>
      <c r="F36" s="46"/>
      <c r="G36" s="46"/>
      <c r="H36" s="46"/>
      <c r="I36" s="46"/>
      <c r="J36" s="47">
        <f>$J$98</f>
        <v>0</v>
      </c>
      <c r="K36" s="21"/>
      <c r="L36" s="21"/>
      <c r="M36" s="21"/>
    </row>
    <row r="37" spans="1:13" s="2" customFormat="1" ht="7" customHeight="1">
      <c r="A37" s="21"/>
      <c r="B37" s="23"/>
      <c r="C37" s="24"/>
      <c r="D37" s="24"/>
      <c r="E37" s="24"/>
      <c r="F37" s="24"/>
      <c r="G37" s="24"/>
      <c r="H37" s="24"/>
      <c r="I37" s="24"/>
      <c r="J37" s="24"/>
      <c r="K37" s="21"/>
      <c r="L37" s="21"/>
      <c r="M37" s="21"/>
    </row>
    <row r="41" spans="1:13" s="2" customFormat="1" ht="7" customHeight="1">
      <c r="A41" s="21"/>
      <c r="B41" s="25"/>
      <c r="C41" s="26"/>
      <c r="D41" s="26"/>
      <c r="E41" s="26"/>
      <c r="F41" s="26"/>
      <c r="G41" s="26"/>
      <c r="H41" s="26"/>
      <c r="I41" s="26"/>
      <c r="J41" s="26"/>
      <c r="K41" s="21"/>
      <c r="L41" s="21"/>
      <c r="M41" s="21"/>
    </row>
    <row r="42" spans="1:13" s="2" customFormat="1" ht="25" customHeight="1">
      <c r="A42" s="21"/>
      <c r="B42" s="22"/>
      <c r="C42" s="19" t="s">
        <v>44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</row>
    <row r="43" spans="1:13" s="2" customFormat="1" ht="7" customHeight="1">
      <c r="A43" s="21"/>
      <c r="B43" s="22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</row>
    <row r="44" spans="1:13" s="2" customFormat="1" ht="12" customHeight="1">
      <c r="A44" s="21"/>
      <c r="B44" s="22"/>
      <c r="C44" s="20" t="s">
        <v>8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</row>
    <row r="45" spans="1:13" s="2" customFormat="1" ht="16.5" customHeight="1">
      <c r="A45" s="21"/>
      <c r="B45" s="22"/>
      <c r="C45" s="21"/>
      <c r="D45" s="21"/>
      <c r="E45" s="172" t="str">
        <f>E7</f>
        <v>Přístavba k budově A Střední školy Brno, Charbulova, p.o. – revitalizace fotbalového hřiště</v>
      </c>
      <c r="F45" s="173"/>
      <c r="G45" s="173"/>
      <c r="H45" s="173"/>
      <c r="I45" s="21"/>
      <c r="J45" s="21"/>
      <c r="K45" s="21"/>
      <c r="L45" s="21"/>
      <c r="M45" s="21"/>
    </row>
    <row r="46" spans="1:13" s="2" customFormat="1" ht="12" customHeight="1">
      <c r="A46" s="21"/>
      <c r="B46" s="22"/>
      <c r="C46" s="20" t="s">
        <v>35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13" s="2" customFormat="1" ht="16.5" customHeight="1">
      <c r="A47" s="21"/>
      <c r="B47" s="22"/>
      <c r="C47" s="21"/>
      <c r="D47" s="21"/>
      <c r="E47" s="170" t="str">
        <f>E9</f>
        <v>2434 - SO 04 Atletická dráha</v>
      </c>
      <c r="F47" s="171"/>
      <c r="G47" s="171"/>
      <c r="H47" s="171"/>
      <c r="I47" s="21"/>
      <c r="J47" s="21"/>
      <c r="K47" s="21"/>
      <c r="L47" s="21"/>
      <c r="M47" s="21"/>
    </row>
    <row r="48" spans="1:13" s="2" customFormat="1" ht="7" customHeight="1">
      <c r="A48" s="21"/>
      <c r="B48" s="22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</row>
    <row r="49" spans="1:13" s="2" customFormat="1" ht="10.4" customHeight="1">
      <c r="A49" s="21"/>
      <c r="B49" s="22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</row>
    <row r="50" spans="1:13" s="9" customFormat="1" ht="29.25" customHeight="1">
      <c r="A50" s="48"/>
      <c r="B50" s="49"/>
      <c r="C50" s="50" t="s">
        <v>45</v>
      </c>
      <c r="D50" s="51" t="s">
        <v>14</v>
      </c>
      <c r="E50" s="51" t="s">
        <v>10</v>
      </c>
      <c r="F50" s="51" t="s">
        <v>11</v>
      </c>
      <c r="G50" s="51" t="s">
        <v>46</v>
      </c>
      <c r="H50" s="51" t="s">
        <v>47</v>
      </c>
      <c r="I50" s="51" t="s">
        <v>48</v>
      </c>
      <c r="J50" s="51" t="s">
        <v>39</v>
      </c>
      <c r="K50" s="48"/>
      <c r="L50" s="48"/>
      <c r="M50" s="48"/>
    </row>
    <row r="51" spans="1:13" s="2" customFormat="1" ht="22.9" customHeight="1">
      <c r="A51" s="21"/>
      <c r="B51" s="22"/>
      <c r="C51" s="28" t="s">
        <v>49</v>
      </c>
      <c r="D51" s="21"/>
      <c r="E51" s="21"/>
      <c r="F51" s="21"/>
      <c r="G51" s="21"/>
      <c r="H51" s="21"/>
      <c r="I51" s="21"/>
      <c r="J51" s="84">
        <f>$J$52</f>
        <v>0</v>
      </c>
      <c r="K51" s="21"/>
      <c r="L51" s="21"/>
      <c r="M51" s="21"/>
    </row>
    <row r="52" spans="1:13" s="10" customFormat="1" ht="25.9" customHeight="1">
      <c r="B52" s="52"/>
      <c r="C52" s="80"/>
      <c r="D52" s="81" t="s">
        <v>16</v>
      </c>
      <c r="E52" s="89" t="s">
        <v>50</v>
      </c>
      <c r="F52" s="89" t="s">
        <v>51</v>
      </c>
      <c r="G52" s="80"/>
      <c r="H52" s="80"/>
      <c r="J52" s="85">
        <f>J53+J79+J84+J90+J98</f>
        <v>0</v>
      </c>
    </row>
    <row r="53" spans="1:13" s="10" customFormat="1" ht="22.9" customHeight="1">
      <c r="B53" s="52"/>
      <c r="C53" s="80"/>
      <c r="D53" s="81" t="s">
        <v>16</v>
      </c>
      <c r="E53" s="82" t="s">
        <v>25</v>
      </c>
      <c r="F53" s="82" t="s">
        <v>52</v>
      </c>
      <c r="G53" s="80"/>
      <c r="H53" s="80"/>
      <c r="J53" s="86">
        <f>J54+J56+J58+J60+J62+J64+J67+J69+J71+J73+J75+J77</f>
        <v>0</v>
      </c>
    </row>
    <row r="54" spans="1:13" s="2" customFormat="1" ht="24.25" customHeight="1">
      <c r="A54" s="21"/>
      <c r="B54" s="56"/>
      <c r="C54" s="70" t="s">
        <v>25</v>
      </c>
      <c r="D54" s="70" t="s">
        <v>53</v>
      </c>
      <c r="E54" s="71" t="s">
        <v>178</v>
      </c>
      <c r="F54" s="72" t="s">
        <v>180</v>
      </c>
      <c r="G54" s="73" t="s">
        <v>60</v>
      </c>
      <c r="H54" s="74">
        <f>$H$55</f>
        <v>127.90300000000001</v>
      </c>
      <c r="I54" s="68">
        <v>0</v>
      </c>
      <c r="J54" s="87">
        <f>ROUND(I54*H54,2)</f>
        <v>0</v>
      </c>
      <c r="K54" s="21"/>
      <c r="L54" s="21"/>
      <c r="M54" s="21"/>
    </row>
    <row r="55" spans="1:13" s="11" customFormat="1">
      <c r="B55" s="57"/>
      <c r="C55" s="75"/>
      <c r="D55" s="76" t="s">
        <v>57</v>
      </c>
      <c r="E55" s="77" t="s">
        <v>1</v>
      </c>
      <c r="F55" s="78" t="s">
        <v>195</v>
      </c>
      <c r="G55" s="75"/>
      <c r="H55" s="79">
        <v>127.90300000000001</v>
      </c>
      <c r="J55" s="75"/>
    </row>
    <row r="56" spans="1:13" s="2" customFormat="1" ht="62.65" customHeight="1">
      <c r="A56" s="21"/>
      <c r="B56" s="56"/>
      <c r="C56" s="70" t="s">
        <v>27</v>
      </c>
      <c r="D56" s="70" t="s">
        <v>53</v>
      </c>
      <c r="E56" s="71" t="s">
        <v>58</v>
      </c>
      <c r="F56" s="72" t="s">
        <v>59</v>
      </c>
      <c r="G56" s="73" t="s">
        <v>60</v>
      </c>
      <c r="H56" s="74">
        <f>$H$57</f>
        <v>127.90300000000001</v>
      </c>
      <c r="I56" s="68">
        <v>0</v>
      </c>
      <c r="J56" s="87">
        <f>ROUND(I56*H56,2)</f>
        <v>0</v>
      </c>
      <c r="K56" s="21"/>
      <c r="L56" s="21"/>
      <c r="M56" s="21"/>
    </row>
    <row r="57" spans="1:13" s="11" customFormat="1">
      <c r="B57" s="57"/>
      <c r="C57" s="75"/>
      <c r="D57" s="76" t="s">
        <v>57</v>
      </c>
      <c r="E57" s="77" t="s">
        <v>1</v>
      </c>
      <c r="F57" s="78" t="s">
        <v>195</v>
      </c>
      <c r="G57" s="75"/>
      <c r="H57" s="79">
        <v>127.90300000000001</v>
      </c>
      <c r="J57" s="75"/>
    </row>
    <row r="58" spans="1:13" s="2" customFormat="1" ht="62.65" customHeight="1">
      <c r="A58" s="21"/>
      <c r="B58" s="56"/>
      <c r="C58" s="70" t="s">
        <v>61</v>
      </c>
      <c r="D58" s="70" t="s">
        <v>53</v>
      </c>
      <c r="E58" s="71" t="s">
        <v>62</v>
      </c>
      <c r="F58" s="72" t="s">
        <v>63</v>
      </c>
      <c r="G58" s="73" t="s">
        <v>60</v>
      </c>
      <c r="H58" s="74">
        <f>$H$59</f>
        <v>127.90300000000001</v>
      </c>
      <c r="I58" s="68">
        <v>0</v>
      </c>
      <c r="J58" s="87">
        <f>ROUND(I58*H58,2)</f>
        <v>0</v>
      </c>
      <c r="K58" s="21"/>
      <c r="L58" s="21"/>
      <c r="M58" s="21"/>
    </row>
    <row r="59" spans="1:13" s="11" customFormat="1">
      <c r="B59" s="57"/>
      <c r="C59" s="75"/>
      <c r="D59" s="76" t="s">
        <v>57</v>
      </c>
      <c r="E59" s="77" t="s">
        <v>1</v>
      </c>
      <c r="F59" s="78" t="s">
        <v>195</v>
      </c>
      <c r="G59" s="75"/>
      <c r="H59" s="79">
        <v>127.90300000000001</v>
      </c>
      <c r="J59" s="75"/>
    </row>
    <row r="60" spans="1:13" s="2" customFormat="1" ht="44.25" customHeight="1">
      <c r="A60" s="21"/>
      <c r="B60" s="56"/>
      <c r="C60" s="70" t="s">
        <v>55</v>
      </c>
      <c r="D60" s="70" t="s">
        <v>53</v>
      </c>
      <c r="E60" s="71" t="s">
        <v>64</v>
      </c>
      <c r="F60" s="72" t="s">
        <v>65</v>
      </c>
      <c r="G60" s="73" t="s">
        <v>60</v>
      </c>
      <c r="H60" s="74">
        <f>$H$61</f>
        <v>127.90300000000001</v>
      </c>
      <c r="I60" s="68">
        <v>0</v>
      </c>
      <c r="J60" s="87">
        <f>ROUND(I60*H60,2)</f>
        <v>0</v>
      </c>
      <c r="K60" s="21"/>
      <c r="L60" s="21"/>
      <c r="M60" s="21"/>
    </row>
    <row r="61" spans="1:13" s="11" customFormat="1">
      <c r="B61" s="57"/>
      <c r="C61" s="75"/>
      <c r="D61" s="76" t="s">
        <v>57</v>
      </c>
      <c r="E61" s="77" t="s">
        <v>1</v>
      </c>
      <c r="F61" s="78" t="s">
        <v>195</v>
      </c>
      <c r="G61" s="75"/>
      <c r="H61" s="79">
        <v>127.90300000000001</v>
      </c>
      <c r="J61" s="75"/>
    </row>
    <row r="62" spans="1:13" s="2" customFormat="1" ht="44.25" customHeight="1">
      <c r="A62" s="21"/>
      <c r="B62" s="56"/>
      <c r="C62" s="70" t="s">
        <v>70</v>
      </c>
      <c r="D62" s="70" t="s">
        <v>53</v>
      </c>
      <c r="E62" s="71" t="s">
        <v>71</v>
      </c>
      <c r="F62" s="72" t="s">
        <v>72</v>
      </c>
      <c r="G62" s="73" t="s">
        <v>60</v>
      </c>
      <c r="H62" s="74">
        <f>$H$63</f>
        <v>64.125</v>
      </c>
      <c r="I62" s="68">
        <v>0</v>
      </c>
      <c r="J62" s="87">
        <f>ROUND(I62*H62,2)</f>
        <v>0</v>
      </c>
      <c r="K62" s="21"/>
      <c r="L62" s="21"/>
      <c r="M62" s="21"/>
    </row>
    <row r="63" spans="1:13" s="11" customFormat="1">
      <c r="B63" s="57"/>
      <c r="C63" s="75"/>
      <c r="D63" s="76" t="s">
        <v>57</v>
      </c>
      <c r="E63" s="77" t="s">
        <v>1</v>
      </c>
      <c r="F63" s="78" t="s">
        <v>196</v>
      </c>
      <c r="G63" s="75"/>
      <c r="H63" s="79">
        <v>64.125</v>
      </c>
      <c r="J63" s="75"/>
    </row>
    <row r="64" spans="1:13" s="2" customFormat="1" ht="16.5" customHeight="1">
      <c r="A64" s="21"/>
      <c r="B64" s="56"/>
      <c r="C64" s="83" t="s">
        <v>74</v>
      </c>
      <c r="D64" s="83" t="s">
        <v>75</v>
      </c>
      <c r="E64" s="93" t="s">
        <v>76</v>
      </c>
      <c r="F64" s="94" t="s">
        <v>77</v>
      </c>
      <c r="G64" s="95" t="s">
        <v>69</v>
      </c>
      <c r="H64" s="96">
        <f>$H$66</f>
        <v>103.831</v>
      </c>
      <c r="I64" s="68">
        <v>0</v>
      </c>
      <c r="J64" s="102">
        <f>ROUND(I64*H64,2)</f>
        <v>0</v>
      </c>
      <c r="K64" s="21"/>
      <c r="L64" s="21"/>
      <c r="M64" s="21"/>
    </row>
    <row r="65" spans="1:13" s="11" customFormat="1">
      <c r="B65" s="57"/>
      <c r="C65" s="75"/>
      <c r="D65" s="76" t="s">
        <v>57</v>
      </c>
      <c r="E65" s="77" t="s">
        <v>1</v>
      </c>
      <c r="F65" s="78" t="s">
        <v>197</v>
      </c>
      <c r="G65" s="75"/>
      <c r="H65" s="79">
        <v>102.6</v>
      </c>
      <c r="J65" s="75"/>
    </row>
    <row r="66" spans="1:13" s="11" customFormat="1">
      <c r="B66" s="57"/>
      <c r="C66" s="75"/>
      <c r="D66" s="76" t="s">
        <v>57</v>
      </c>
      <c r="E66" s="75"/>
      <c r="F66" s="78" t="s">
        <v>198</v>
      </c>
      <c r="G66" s="75"/>
      <c r="H66" s="79">
        <v>103.831</v>
      </c>
      <c r="J66" s="75"/>
    </row>
    <row r="67" spans="1:13" s="2" customFormat="1" ht="44.25" customHeight="1">
      <c r="A67" s="21"/>
      <c r="B67" s="56"/>
      <c r="C67" s="70" t="s">
        <v>153</v>
      </c>
      <c r="D67" s="70" t="s">
        <v>53</v>
      </c>
      <c r="E67" s="71" t="s">
        <v>71</v>
      </c>
      <c r="F67" s="72" t="s">
        <v>72</v>
      </c>
      <c r="G67" s="73" t="s">
        <v>60</v>
      </c>
      <c r="H67" s="74">
        <f>$H$68</f>
        <v>21.375</v>
      </c>
      <c r="I67" s="68">
        <v>0</v>
      </c>
      <c r="J67" s="87">
        <f>ROUND(I67*H67,2)</f>
        <v>0</v>
      </c>
      <c r="K67" s="21"/>
      <c r="L67" s="21"/>
      <c r="M67" s="21"/>
    </row>
    <row r="68" spans="1:13" s="11" customFormat="1">
      <c r="B68" s="57"/>
      <c r="C68" s="75"/>
      <c r="D68" s="76" t="s">
        <v>57</v>
      </c>
      <c r="E68" s="77" t="s">
        <v>1</v>
      </c>
      <c r="F68" s="78" t="s">
        <v>199</v>
      </c>
      <c r="G68" s="75"/>
      <c r="H68" s="79">
        <v>21.375</v>
      </c>
      <c r="J68" s="75"/>
    </row>
    <row r="69" spans="1:13" s="2" customFormat="1" ht="16.5" customHeight="1">
      <c r="A69" s="21"/>
      <c r="B69" s="56"/>
      <c r="C69" s="83" t="s">
        <v>165</v>
      </c>
      <c r="D69" s="83" t="s">
        <v>75</v>
      </c>
      <c r="E69" s="93" t="s">
        <v>135</v>
      </c>
      <c r="F69" s="94" t="s">
        <v>136</v>
      </c>
      <c r="G69" s="95" t="s">
        <v>69</v>
      </c>
      <c r="H69" s="96">
        <f>$H$70</f>
        <v>34.200000000000003</v>
      </c>
      <c r="I69" s="68">
        <v>0</v>
      </c>
      <c r="J69" s="102">
        <f>ROUND(I69*H69,2)</f>
        <v>0</v>
      </c>
      <c r="K69" s="21"/>
      <c r="L69" s="21"/>
      <c r="M69" s="21"/>
    </row>
    <row r="70" spans="1:13" s="11" customFormat="1">
      <c r="B70" s="57"/>
      <c r="C70" s="75"/>
      <c r="D70" s="76" t="s">
        <v>57</v>
      </c>
      <c r="E70" s="77" t="s">
        <v>1</v>
      </c>
      <c r="F70" s="78" t="s">
        <v>166</v>
      </c>
      <c r="G70" s="75"/>
      <c r="H70" s="79">
        <v>34.200000000000003</v>
      </c>
      <c r="J70" s="75"/>
    </row>
    <row r="71" spans="1:13" s="2" customFormat="1" ht="44.25" customHeight="1">
      <c r="A71" s="21"/>
      <c r="B71" s="56"/>
      <c r="C71" s="70" t="s">
        <v>167</v>
      </c>
      <c r="D71" s="70" t="s">
        <v>53</v>
      </c>
      <c r="E71" s="71" t="s">
        <v>71</v>
      </c>
      <c r="F71" s="72" t="s">
        <v>72</v>
      </c>
      <c r="G71" s="73" t="s">
        <v>60</v>
      </c>
      <c r="H71" s="74">
        <f>$H$72</f>
        <v>17.100000000000001</v>
      </c>
      <c r="I71" s="68">
        <v>0</v>
      </c>
      <c r="J71" s="87">
        <f>ROUND(I71*H71,2)</f>
        <v>0</v>
      </c>
      <c r="K71" s="21"/>
      <c r="L71" s="21"/>
      <c r="M71" s="21"/>
    </row>
    <row r="72" spans="1:13" s="11" customFormat="1">
      <c r="B72" s="57"/>
      <c r="C72" s="75"/>
      <c r="D72" s="76" t="s">
        <v>57</v>
      </c>
      <c r="E72" s="77" t="s">
        <v>1</v>
      </c>
      <c r="F72" s="78" t="s">
        <v>200</v>
      </c>
      <c r="G72" s="75"/>
      <c r="H72" s="79">
        <v>17.100000000000001</v>
      </c>
      <c r="J72" s="75"/>
    </row>
    <row r="73" spans="1:13" s="2" customFormat="1" ht="16.5" customHeight="1">
      <c r="A73" s="21"/>
      <c r="B73" s="56"/>
      <c r="C73" s="83" t="s">
        <v>6</v>
      </c>
      <c r="D73" s="83" t="s">
        <v>75</v>
      </c>
      <c r="E73" s="93" t="s">
        <v>141</v>
      </c>
      <c r="F73" s="94" t="s">
        <v>142</v>
      </c>
      <c r="G73" s="95" t="s">
        <v>69</v>
      </c>
      <c r="H73" s="96">
        <f>$H$74</f>
        <v>27.36</v>
      </c>
      <c r="I73" s="68">
        <v>0</v>
      </c>
      <c r="J73" s="102">
        <f>ROUND(I73*H73,2)</f>
        <v>0</v>
      </c>
      <c r="K73" s="21"/>
      <c r="L73" s="21"/>
      <c r="M73" s="21"/>
    </row>
    <row r="74" spans="1:13" s="11" customFormat="1">
      <c r="B74" s="57"/>
      <c r="C74" s="75"/>
      <c r="D74" s="76" t="s">
        <v>57</v>
      </c>
      <c r="E74" s="77" t="s">
        <v>1</v>
      </c>
      <c r="F74" s="78" t="s">
        <v>201</v>
      </c>
      <c r="G74" s="75"/>
      <c r="H74" s="79">
        <v>27.36</v>
      </c>
      <c r="J74" s="75"/>
    </row>
    <row r="75" spans="1:13" s="2" customFormat="1" ht="44.25" customHeight="1">
      <c r="A75" s="21"/>
      <c r="B75" s="56"/>
      <c r="C75" s="70" t="s">
        <v>168</v>
      </c>
      <c r="D75" s="70" t="s">
        <v>53</v>
      </c>
      <c r="E75" s="71" t="s">
        <v>71</v>
      </c>
      <c r="F75" s="72" t="s">
        <v>72</v>
      </c>
      <c r="G75" s="73" t="s">
        <v>60</v>
      </c>
      <c r="H75" s="74">
        <f>$H$76</f>
        <v>12.824999999999999</v>
      </c>
      <c r="I75" s="68">
        <v>0</v>
      </c>
      <c r="J75" s="87">
        <f>ROUND(I75*H75,2)</f>
        <v>0</v>
      </c>
      <c r="K75" s="21"/>
      <c r="L75" s="21"/>
      <c r="M75" s="21"/>
    </row>
    <row r="76" spans="1:13" s="11" customFormat="1">
      <c r="B76" s="57"/>
      <c r="C76" s="75"/>
      <c r="D76" s="76" t="s">
        <v>57</v>
      </c>
      <c r="E76" s="77" t="s">
        <v>1</v>
      </c>
      <c r="F76" s="78" t="s">
        <v>202</v>
      </c>
      <c r="G76" s="75"/>
      <c r="H76" s="79">
        <v>12.824999999999999</v>
      </c>
      <c r="J76" s="75"/>
    </row>
    <row r="77" spans="1:13" s="2" customFormat="1" ht="16.5" customHeight="1">
      <c r="A77" s="21"/>
      <c r="B77" s="56"/>
      <c r="C77" s="83" t="s">
        <v>169</v>
      </c>
      <c r="D77" s="83" t="s">
        <v>75</v>
      </c>
      <c r="E77" s="93" t="s">
        <v>79</v>
      </c>
      <c r="F77" s="94" t="s">
        <v>80</v>
      </c>
      <c r="G77" s="95" t="s">
        <v>69</v>
      </c>
      <c r="H77" s="96">
        <f>$H$78</f>
        <v>20.52</v>
      </c>
      <c r="I77" s="68">
        <v>0</v>
      </c>
      <c r="J77" s="102">
        <f>ROUND(I77*H77,2)</f>
        <v>0</v>
      </c>
      <c r="K77" s="21"/>
      <c r="L77" s="21"/>
      <c r="M77" s="21"/>
    </row>
    <row r="78" spans="1:13" s="11" customFormat="1">
      <c r="B78" s="57"/>
      <c r="C78" s="75"/>
      <c r="D78" s="76" t="s">
        <v>57</v>
      </c>
      <c r="E78" s="77" t="s">
        <v>1</v>
      </c>
      <c r="F78" s="78" t="s">
        <v>203</v>
      </c>
      <c r="G78" s="75"/>
      <c r="H78" s="79">
        <v>20.52</v>
      </c>
      <c r="J78" s="75"/>
    </row>
    <row r="79" spans="1:13" s="10" customFormat="1" ht="22.9" customHeight="1">
      <c r="B79" s="52"/>
      <c r="C79" s="80"/>
      <c r="D79" s="81" t="s">
        <v>16</v>
      </c>
      <c r="E79" s="82" t="s">
        <v>27</v>
      </c>
      <c r="F79" s="82" t="s">
        <v>82</v>
      </c>
      <c r="G79" s="80"/>
      <c r="H79" s="80"/>
      <c r="J79" s="86">
        <f>J80+J82</f>
        <v>0</v>
      </c>
    </row>
    <row r="80" spans="1:13" s="2" customFormat="1" ht="44.25" customHeight="1">
      <c r="A80" s="21"/>
      <c r="B80" s="56"/>
      <c r="C80" s="70" t="s">
        <v>92</v>
      </c>
      <c r="D80" s="70" t="s">
        <v>53</v>
      </c>
      <c r="E80" s="71" t="s">
        <v>93</v>
      </c>
      <c r="F80" s="72" t="s">
        <v>94</v>
      </c>
      <c r="G80" s="73" t="s">
        <v>54</v>
      </c>
      <c r="H80" s="74">
        <f>$H$81</f>
        <v>427.5</v>
      </c>
      <c r="I80" s="68">
        <v>0</v>
      </c>
      <c r="J80" s="87">
        <f>ROUND(I80*H80,2)</f>
        <v>0</v>
      </c>
      <c r="K80" s="21"/>
      <c r="L80" s="21"/>
      <c r="M80" s="21"/>
    </row>
    <row r="81" spans="1:18" s="11" customFormat="1">
      <c r="B81" s="57"/>
      <c r="C81" s="75"/>
      <c r="D81" s="76" t="s">
        <v>57</v>
      </c>
      <c r="E81" s="77" t="s">
        <v>1</v>
      </c>
      <c r="F81" s="78" t="s">
        <v>204</v>
      </c>
      <c r="G81" s="75"/>
      <c r="H81" s="79">
        <v>427.5</v>
      </c>
      <c r="J81" s="75"/>
    </row>
    <row r="82" spans="1:18" s="2" customFormat="1" ht="24.25" customHeight="1">
      <c r="A82" s="21"/>
      <c r="B82" s="56"/>
      <c r="C82" s="83" t="s">
        <v>99</v>
      </c>
      <c r="D82" s="83" t="s">
        <v>75</v>
      </c>
      <c r="E82" s="93" t="s">
        <v>100</v>
      </c>
      <c r="F82" s="94" t="s">
        <v>101</v>
      </c>
      <c r="G82" s="95" t="s">
        <v>54</v>
      </c>
      <c r="H82" s="96">
        <f>$H$83</f>
        <v>470.25</v>
      </c>
      <c r="I82" s="68">
        <v>0</v>
      </c>
      <c r="J82" s="102">
        <f>ROUND(I82*H82,2)</f>
        <v>0</v>
      </c>
      <c r="K82" s="21"/>
      <c r="L82" s="21"/>
      <c r="M82" s="21"/>
    </row>
    <row r="83" spans="1:18" s="11" customFormat="1">
      <c r="B83" s="57"/>
      <c r="C83" s="75"/>
      <c r="D83" s="76" t="s">
        <v>57</v>
      </c>
      <c r="E83" s="75"/>
      <c r="F83" s="78" t="s">
        <v>205</v>
      </c>
      <c r="G83" s="75"/>
      <c r="H83" s="79">
        <v>470.25</v>
      </c>
      <c r="J83" s="75"/>
    </row>
    <row r="84" spans="1:18" s="10" customFormat="1" ht="22.9" customHeight="1">
      <c r="B84" s="52"/>
      <c r="C84" s="80"/>
      <c r="D84" s="81" t="s">
        <v>16</v>
      </c>
      <c r="E84" s="82" t="s">
        <v>102</v>
      </c>
      <c r="F84" s="82" t="s">
        <v>103</v>
      </c>
      <c r="G84" s="80"/>
      <c r="H84" s="80"/>
      <c r="J84" s="86">
        <f>J85+J87+J88</f>
        <v>0</v>
      </c>
    </row>
    <row r="85" spans="1:18" s="2" customFormat="1" ht="55.5" customHeight="1">
      <c r="A85" s="21"/>
      <c r="B85" s="56"/>
      <c r="C85" s="70" t="s">
        <v>66</v>
      </c>
      <c r="D85" s="70" t="s">
        <v>53</v>
      </c>
      <c r="E85" s="71" t="s">
        <v>191</v>
      </c>
      <c r="F85" s="72" t="s">
        <v>288</v>
      </c>
      <c r="G85" s="73" t="s">
        <v>54</v>
      </c>
      <c r="H85" s="74">
        <f>$H$86</f>
        <v>427.5</v>
      </c>
      <c r="I85" s="68">
        <v>0</v>
      </c>
      <c r="J85" s="87">
        <f>ROUND(I85*H85,2)</f>
        <v>0</v>
      </c>
      <c r="K85" s="21"/>
      <c r="L85" s="21"/>
      <c r="M85" s="21"/>
    </row>
    <row r="86" spans="1:18" s="11" customFormat="1">
      <c r="B86" s="57"/>
      <c r="C86" s="75"/>
      <c r="D86" s="76" t="s">
        <v>57</v>
      </c>
      <c r="E86" s="77" t="s">
        <v>1</v>
      </c>
      <c r="F86" s="78" t="s">
        <v>204</v>
      </c>
      <c r="G86" s="75"/>
      <c r="H86" s="79">
        <v>427.5</v>
      </c>
      <c r="J86" s="75"/>
    </row>
    <row r="87" spans="1:18" s="2" customFormat="1" ht="33" customHeight="1">
      <c r="A87" s="60"/>
      <c r="B87" s="56"/>
      <c r="C87" s="70" t="s">
        <v>104</v>
      </c>
      <c r="D87" s="70" t="s">
        <v>53</v>
      </c>
      <c r="E87" s="71" t="s">
        <v>105</v>
      </c>
      <c r="F87" s="72" t="s">
        <v>106</v>
      </c>
      <c r="G87" s="73" t="s">
        <v>85</v>
      </c>
      <c r="H87" s="74">
        <v>228</v>
      </c>
      <c r="I87" s="68">
        <v>0</v>
      </c>
      <c r="J87" s="87">
        <f>ROUND(I87*H87,2)</f>
        <v>0</v>
      </c>
      <c r="K87" s="60"/>
      <c r="L87" s="60"/>
      <c r="M87" s="60"/>
      <c r="N87" s="60"/>
      <c r="O87" s="60"/>
      <c r="P87" s="60"/>
      <c r="Q87" s="60"/>
      <c r="R87" s="60"/>
    </row>
    <row r="88" spans="1:18" s="2" customFormat="1" ht="16.5" customHeight="1">
      <c r="A88" s="60"/>
      <c r="B88" s="56"/>
      <c r="C88" s="83" t="s">
        <v>107</v>
      </c>
      <c r="D88" s="83" t="s">
        <v>75</v>
      </c>
      <c r="E88" s="93" t="s">
        <v>108</v>
      </c>
      <c r="F88" s="94" t="s">
        <v>109</v>
      </c>
      <c r="G88" s="95" t="s">
        <v>85</v>
      </c>
      <c r="H88" s="96">
        <v>228</v>
      </c>
      <c r="I88" s="68">
        <v>0</v>
      </c>
      <c r="J88" s="102">
        <f>ROUND(I88*H88,2)</f>
        <v>0</v>
      </c>
      <c r="K88" s="60"/>
      <c r="L88" s="60"/>
      <c r="M88" s="60"/>
      <c r="N88" s="60"/>
      <c r="O88" s="60"/>
      <c r="P88" s="60"/>
      <c r="Q88" s="60"/>
      <c r="R88" s="60"/>
    </row>
    <row r="89" spans="1:18" s="11" customFormat="1">
      <c r="B89" s="57"/>
      <c r="C89" s="75"/>
      <c r="D89" s="76" t="s">
        <v>57</v>
      </c>
      <c r="E89" s="77" t="s">
        <v>1</v>
      </c>
      <c r="F89" s="78">
        <v>228</v>
      </c>
      <c r="G89" s="75"/>
      <c r="H89" s="79">
        <v>228</v>
      </c>
      <c r="J89" s="75"/>
    </row>
    <row r="90" spans="1:18" s="10" customFormat="1" ht="22.9" customHeight="1">
      <c r="B90" s="52"/>
      <c r="C90" s="80"/>
      <c r="D90" s="81" t="s">
        <v>16</v>
      </c>
      <c r="E90" s="82" t="s">
        <v>153</v>
      </c>
      <c r="F90" s="82" t="s">
        <v>154</v>
      </c>
      <c r="G90" s="80"/>
      <c r="H90" s="80"/>
      <c r="J90" s="86">
        <f>J93+J95+J91</f>
        <v>0</v>
      </c>
    </row>
    <row r="91" spans="1:18" s="2" customFormat="1" ht="20.25" customHeight="1">
      <c r="A91" s="62"/>
      <c r="B91" s="56"/>
      <c r="C91" s="70" t="s">
        <v>5</v>
      </c>
      <c r="D91" s="70" t="s">
        <v>53</v>
      </c>
      <c r="E91" s="71" t="s">
        <v>219</v>
      </c>
      <c r="F91" s="72" t="s">
        <v>220</v>
      </c>
      <c r="G91" s="73" t="s">
        <v>85</v>
      </c>
      <c r="H91" s="74">
        <v>150</v>
      </c>
      <c r="I91" s="68">
        <v>0</v>
      </c>
      <c r="J91" s="87">
        <f>ROUND(I91*H91,2)</f>
        <v>0</v>
      </c>
      <c r="K91" s="62"/>
      <c r="L91" s="62"/>
      <c r="M91" s="62"/>
    </row>
    <row r="92" spans="1:18" s="11" customFormat="1">
      <c r="B92" s="57"/>
      <c r="C92" s="75"/>
      <c r="D92" s="76" t="s">
        <v>57</v>
      </c>
      <c r="E92" s="77" t="s">
        <v>1</v>
      </c>
      <c r="F92" s="78">
        <v>150</v>
      </c>
      <c r="G92" s="75"/>
      <c r="H92" s="79">
        <v>150</v>
      </c>
      <c r="J92" s="75"/>
    </row>
    <row r="93" spans="1:18" s="2" customFormat="1" ht="44.25" customHeight="1">
      <c r="A93" s="21"/>
      <c r="B93" s="56"/>
      <c r="C93" s="70" t="s">
        <v>5</v>
      </c>
      <c r="D93" s="70" t="s">
        <v>53</v>
      </c>
      <c r="E93" s="71" t="s">
        <v>156</v>
      </c>
      <c r="F93" s="72" t="s">
        <v>157</v>
      </c>
      <c r="G93" s="73" t="s">
        <v>85</v>
      </c>
      <c r="H93" s="74">
        <f>$H$94</f>
        <v>235.7</v>
      </c>
      <c r="I93" s="68">
        <v>0</v>
      </c>
      <c r="J93" s="87">
        <f>ROUND(I93*H93,2)</f>
        <v>0</v>
      </c>
      <c r="K93" s="21"/>
      <c r="L93" s="21"/>
      <c r="M93" s="21"/>
    </row>
    <row r="94" spans="1:18" s="11" customFormat="1">
      <c r="B94" s="57"/>
      <c r="C94" s="75"/>
      <c r="D94" s="76" t="s">
        <v>57</v>
      </c>
      <c r="E94" s="77" t="s">
        <v>1</v>
      </c>
      <c r="F94" s="78" t="s">
        <v>206</v>
      </c>
      <c r="G94" s="75"/>
      <c r="H94" s="79">
        <v>235.7</v>
      </c>
      <c r="J94" s="75"/>
    </row>
    <row r="95" spans="1:18" s="2" customFormat="1" ht="16.5" customHeight="1">
      <c r="A95" s="21"/>
      <c r="B95" s="56"/>
      <c r="C95" s="83" t="s">
        <v>81</v>
      </c>
      <c r="D95" s="83" t="s">
        <v>75</v>
      </c>
      <c r="E95" s="93" t="s">
        <v>161</v>
      </c>
      <c r="F95" s="94" t="s">
        <v>162</v>
      </c>
      <c r="G95" s="95" t="s">
        <v>85</v>
      </c>
      <c r="H95" s="96">
        <f>$H$96</f>
        <v>238.05699999999999</v>
      </c>
      <c r="I95" s="68">
        <v>0</v>
      </c>
      <c r="J95" s="102">
        <f>ROUND(I95*H95,2)</f>
        <v>0</v>
      </c>
      <c r="K95" s="21"/>
      <c r="L95" s="21"/>
      <c r="M95" s="21"/>
    </row>
    <row r="96" spans="1:18" s="11" customFormat="1">
      <c r="B96" s="57"/>
      <c r="C96" s="75"/>
      <c r="D96" s="76" t="s">
        <v>57</v>
      </c>
      <c r="E96" s="75"/>
      <c r="F96" s="78" t="s">
        <v>207</v>
      </c>
      <c r="G96" s="75"/>
      <c r="H96" s="79">
        <v>238.05699999999999</v>
      </c>
      <c r="J96" s="75"/>
    </row>
    <row r="97" spans="1:13" s="2" customFormat="1" ht="7" customHeight="1">
      <c r="A97" s="21"/>
      <c r="B97" s="23"/>
      <c r="C97" s="101"/>
      <c r="D97" s="101"/>
      <c r="E97" s="101"/>
      <c r="F97" s="101"/>
      <c r="G97" s="101"/>
      <c r="H97" s="101"/>
      <c r="I97" s="61"/>
      <c r="J97" s="101"/>
      <c r="K97" s="21"/>
      <c r="L97" s="21"/>
      <c r="M97" s="21"/>
    </row>
    <row r="98" spans="1:13" s="10" customFormat="1" ht="22.9" customHeight="1">
      <c r="B98" s="52"/>
      <c r="C98" s="80"/>
      <c r="D98" s="81" t="s">
        <v>16</v>
      </c>
      <c r="E98" s="82" t="s">
        <v>153</v>
      </c>
      <c r="F98" s="82" t="s">
        <v>221</v>
      </c>
      <c r="G98" s="80"/>
      <c r="H98" s="80"/>
      <c r="J98" s="86">
        <f>SUM(J99:J101)</f>
        <v>0</v>
      </c>
    </row>
    <row r="99" spans="1:13" s="2" customFormat="1" ht="30" customHeight="1">
      <c r="A99" s="62"/>
      <c r="B99" s="56"/>
      <c r="C99" s="70" t="s">
        <v>5</v>
      </c>
      <c r="D99" s="70" t="s">
        <v>53</v>
      </c>
      <c r="E99" s="71" t="s">
        <v>222</v>
      </c>
      <c r="F99" s="72" t="s">
        <v>223</v>
      </c>
      <c r="G99" s="73" t="s">
        <v>69</v>
      </c>
      <c r="H99" s="74">
        <v>33</v>
      </c>
      <c r="I99" s="68">
        <v>0</v>
      </c>
      <c r="J99" s="87">
        <f>ROUND(I99*H99,2)</f>
        <v>0</v>
      </c>
      <c r="K99" s="62"/>
      <c r="L99" s="62"/>
      <c r="M99" s="62"/>
    </row>
    <row r="100" spans="1:13" s="2" customFormat="1" ht="20.25" customHeight="1">
      <c r="A100" s="62"/>
      <c r="B100" s="56"/>
      <c r="C100" s="70" t="s">
        <v>5</v>
      </c>
      <c r="D100" s="70" t="s">
        <v>53</v>
      </c>
      <c r="E100" s="71" t="s">
        <v>224</v>
      </c>
      <c r="F100" s="72" t="s">
        <v>225</v>
      </c>
      <c r="G100" s="73" t="s">
        <v>69</v>
      </c>
      <c r="H100" s="74">
        <v>33</v>
      </c>
      <c r="I100" s="68">
        <v>0</v>
      </c>
      <c r="J100" s="87">
        <f t="shared" ref="J100:J101" si="0">ROUND(I100*H100,2)</f>
        <v>0</v>
      </c>
      <c r="K100" s="62"/>
      <c r="L100" s="62"/>
      <c r="M100" s="62"/>
    </row>
    <row r="101" spans="1:13" s="2" customFormat="1" ht="30" customHeight="1">
      <c r="A101" s="62"/>
      <c r="B101" s="56"/>
      <c r="C101" s="70" t="s">
        <v>5</v>
      </c>
      <c r="D101" s="70" t="s">
        <v>53</v>
      </c>
      <c r="E101" s="71" t="s">
        <v>226</v>
      </c>
      <c r="F101" s="72" t="s">
        <v>227</v>
      </c>
      <c r="G101" s="73" t="s">
        <v>69</v>
      </c>
      <c r="H101" s="74">
        <v>297</v>
      </c>
      <c r="I101" s="68">
        <v>0</v>
      </c>
      <c r="J101" s="87">
        <f t="shared" si="0"/>
        <v>0</v>
      </c>
      <c r="K101" s="62"/>
      <c r="L101" s="62"/>
      <c r="M101" s="62"/>
    </row>
  </sheetData>
  <sheetProtection algorithmName="SHA-512" hashValue="gEPYlLwoHQJhPu69O58/sy8N1rKfbYySga5uygZCTy1HmK2yeYtmkJXKIjsIR3mIEBzHrLoiTVObBwIMbQAcOg==" saltValue="PKKL7C5fx1GYDChArpeA+g==" spinCount="100000" sheet="1" objects="1" scenarios="1"/>
  <autoFilter ref="C50:J96" xr:uid="{00000000-0009-0000-0000-000003000000}"/>
  <mergeCells count="6">
    <mergeCell ref="E25:H25"/>
    <mergeCell ref="E45:H45"/>
    <mergeCell ref="E47:H47"/>
    <mergeCell ref="E7:H7"/>
    <mergeCell ref="E9:H9"/>
    <mergeCell ref="E23:H2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VRN</vt:lpstr>
      <vt:lpstr>2432 - SO 02 Fotbalové hř...</vt:lpstr>
      <vt:lpstr>2433 - SO 03 Skok do dálky</vt:lpstr>
      <vt:lpstr>2434 - SO 04 Atletická dráha</vt:lpstr>
      <vt:lpstr>'2432 - SO 02 Fotbalové hř...'!Názvy_tisku</vt:lpstr>
      <vt:lpstr>'2433 - SO 03 Skok do dálky'!Názvy_tisku</vt:lpstr>
      <vt:lpstr>'2434 - SO 04 Atletická dráha'!Názvy_tisku</vt:lpstr>
      <vt:lpstr>'Rekapitulace stavby'!Názvy_tisku</vt:lpstr>
      <vt:lpstr>VRN!Názvy_tisku</vt:lpstr>
      <vt:lpstr>'2432 - SO 02 Fotbalové hř...'!Oblast_tisku</vt:lpstr>
      <vt:lpstr>'2433 - SO 03 Skok do dálky'!Oblast_tisku</vt:lpstr>
      <vt:lpstr>'2434 - SO 04 Atletická dráha'!Oblast_tisku</vt:lpstr>
      <vt:lpstr>VRN!Oblast_tisku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Raška</dc:creator>
  <cp:lastModifiedBy>Vokál Jaroslav</cp:lastModifiedBy>
  <dcterms:created xsi:type="dcterms:W3CDTF">2024-11-05T20:31:02Z</dcterms:created>
  <dcterms:modified xsi:type="dcterms:W3CDTF">2025-05-15T06:03:27Z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2025-02-26T09:54:40Z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56523adb-d66a-40bb-9fa4-2e07235951af</vt:lpwstr>
  </property>
  <property fmtid="{D5CDD505-2E9C-101B-9397-08002B2CF9AE}" pid="8" name="MSIP_Label_690ebb53-23a2-471a-9c6e-17bd0d11311e_ContentBits">
    <vt:lpwstr>0</vt:lpwstr>
  </property>
</Properties>
</file>