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vobodova\Documents\Nová budova dílen OV\Nábytek\Nábytek - objekt B - VŘ\"/>
    </mc:Choice>
  </mc:AlternateContent>
  <xr:revisionPtr revIDLastSave="0" documentId="13_ncr:1_{25F6F418-BB03-4F12-A5D7-3813538E62E5}" xr6:coauthVersionLast="47" xr6:coauthVersionMax="47" xr10:uidLastSave="{00000000-0000-0000-0000-000000000000}"/>
  <bookViews>
    <workbookView xWindow="-108" yWindow="-108" windowWidth="30936" windowHeight="16896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 02 2.08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02 2.08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02 2.08 Pol'!$A$1:$Y$84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83" i="12"/>
  <c r="G9" i="12"/>
  <c r="G8" i="12" s="1"/>
  <c r="I9" i="12"/>
  <c r="I8" i="12" s="1"/>
  <c r="K9" i="12"/>
  <c r="K8" i="12" s="1"/>
  <c r="M9" i="12"/>
  <c r="M8" i="12" s="1"/>
  <c r="O9" i="12"/>
  <c r="O8" i="12" s="1"/>
  <c r="Q9" i="12"/>
  <c r="V9" i="12"/>
  <c r="G11" i="12"/>
  <c r="I11" i="12"/>
  <c r="K11" i="12"/>
  <c r="M11" i="12"/>
  <c r="O11" i="12"/>
  <c r="Q11" i="12"/>
  <c r="Q8" i="12" s="1"/>
  <c r="V11" i="12"/>
  <c r="V8" i="12" s="1"/>
  <c r="I13" i="12"/>
  <c r="K13" i="12"/>
  <c r="G14" i="12"/>
  <c r="I14" i="12"/>
  <c r="K14" i="12"/>
  <c r="M14" i="12"/>
  <c r="O14" i="12"/>
  <c r="O13" i="12" s="1"/>
  <c r="Q14" i="12"/>
  <c r="Q13" i="12" s="1"/>
  <c r="V14" i="12"/>
  <c r="V13" i="12" s="1"/>
  <c r="G16" i="12"/>
  <c r="AF83" i="12" s="1"/>
  <c r="I16" i="12"/>
  <c r="K16" i="12"/>
  <c r="O16" i="12"/>
  <c r="Q16" i="12"/>
  <c r="V16" i="12"/>
  <c r="G18" i="12"/>
  <c r="I18" i="12"/>
  <c r="K18" i="12"/>
  <c r="M18" i="12"/>
  <c r="O18" i="12"/>
  <c r="Q18" i="12"/>
  <c r="V18" i="12"/>
  <c r="O20" i="12"/>
  <c r="Q20" i="12"/>
  <c r="V20" i="12"/>
  <c r="G21" i="12"/>
  <c r="G20" i="12" s="1"/>
  <c r="I21" i="12"/>
  <c r="I20" i="12" s="1"/>
  <c r="K21" i="12"/>
  <c r="K20" i="12" s="1"/>
  <c r="M21" i="12"/>
  <c r="M20" i="12" s="1"/>
  <c r="O21" i="12"/>
  <c r="Q21" i="12"/>
  <c r="V21" i="12"/>
  <c r="G24" i="12"/>
  <c r="M24" i="12" s="1"/>
  <c r="M23" i="12" s="1"/>
  <c r="I24" i="12"/>
  <c r="I23" i="12" s="1"/>
  <c r="K24" i="12"/>
  <c r="O24" i="12"/>
  <c r="Q24" i="12"/>
  <c r="V24" i="12"/>
  <c r="G26" i="12"/>
  <c r="I26" i="12"/>
  <c r="K26" i="12"/>
  <c r="K23" i="12" s="1"/>
  <c r="M26" i="12"/>
  <c r="O26" i="12"/>
  <c r="O23" i="12" s="1"/>
  <c r="Q26" i="12"/>
  <c r="Q23" i="12" s="1"/>
  <c r="V26" i="12"/>
  <c r="V23" i="12" s="1"/>
  <c r="G29" i="12"/>
  <c r="G28" i="12" s="1"/>
  <c r="I29" i="12"/>
  <c r="I28" i="12" s="1"/>
  <c r="K29" i="12"/>
  <c r="K28" i="12" s="1"/>
  <c r="M29" i="12"/>
  <c r="O29" i="12"/>
  <c r="O28" i="12" s="1"/>
  <c r="Q29" i="12"/>
  <c r="V29" i="12"/>
  <c r="G31" i="12"/>
  <c r="I31" i="12"/>
  <c r="K31" i="12"/>
  <c r="M31" i="12"/>
  <c r="O31" i="12"/>
  <c r="Q31" i="12"/>
  <c r="Q28" i="12" s="1"/>
  <c r="V31" i="12"/>
  <c r="V28" i="12" s="1"/>
  <c r="G33" i="12"/>
  <c r="M33" i="12" s="1"/>
  <c r="I33" i="12"/>
  <c r="K33" i="12"/>
  <c r="O33" i="12"/>
  <c r="Q33" i="12"/>
  <c r="V33" i="12"/>
  <c r="G35" i="12"/>
  <c r="I35" i="12"/>
  <c r="K35" i="12"/>
  <c r="M35" i="12"/>
  <c r="O35" i="12"/>
  <c r="Q35" i="12"/>
  <c r="V35" i="12"/>
  <c r="G37" i="12"/>
  <c r="M37" i="12" s="1"/>
  <c r="I37" i="12"/>
  <c r="K37" i="12"/>
  <c r="O37" i="12"/>
  <c r="Q37" i="12"/>
  <c r="V37" i="12"/>
  <c r="G39" i="12"/>
  <c r="I39" i="12"/>
  <c r="K39" i="12"/>
  <c r="M39" i="12"/>
  <c r="O39" i="12"/>
  <c r="Q39" i="12"/>
  <c r="V39" i="12"/>
  <c r="G41" i="12"/>
  <c r="I41" i="12"/>
  <c r="K41" i="12"/>
  <c r="M41" i="12"/>
  <c r="O41" i="12"/>
  <c r="Q41" i="12"/>
  <c r="V41" i="12"/>
  <c r="K43" i="12"/>
  <c r="G44" i="12"/>
  <c r="I44" i="12"/>
  <c r="K44" i="12"/>
  <c r="M44" i="12"/>
  <c r="O44" i="12"/>
  <c r="O43" i="12" s="1"/>
  <c r="Q44" i="12"/>
  <c r="Q43" i="12" s="1"/>
  <c r="V44" i="12"/>
  <c r="V43" i="12" s="1"/>
  <c r="G46" i="12"/>
  <c r="M46" i="12" s="1"/>
  <c r="M43" i="12" s="1"/>
  <c r="I46" i="12"/>
  <c r="I43" i="12" s="1"/>
  <c r="K46" i="12"/>
  <c r="O46" i="12"/>
  <c r="Q46" i="12"/>
  <c r="V46" i="12"/>
  <c r="G48" i="12"/>
  <c r="I48" i="12"/>
  <c r="K48" i="12"/>
  <c r="O48" i="12"/>
  <c r="Q48" i="12"/>
  <c r="V48" i="12"/>
  <c r="G49" i="12"/>
  <c r="M49" i="12" s="1"/>
  <c r="M48" i="12" s="1"/>
  <c r="I49" i="12"/>
  <c r="K49" i="12"/>
  <c r="O49" i="12"/>
  <c r="Q49" i="12"/>
  <c r="V49" i="12"/>
  <c r="O51" i="12"/>
  <c r="G52" i="12"/>
  <c r="I52" i="12"/>
  <c r="K52" i="12"/>
  <c r="M52" i="12"/>
  <c r="O52" i="12"/>
  <c r="Q52" i="12"/>
  <c r="Q51" i="12" s="1"/>
  <c r="V52" i="12"/>
  <c r="V51" i="12" s="1"/>
  <c r="G54" i="12"/>
  <c r="M54" i="12" s="1"/>
  <c r="M51" i="12" s="1"/>
  <c r="I54" i="12"/>
  <c r="I51" i="12" s="1"/>
  <c r="K54" i="12"/>
  <c r="K51" i="12" s="1"/>
  <c r="O54" i="12"/>
  <c r="Q54" i="12"/>
  <c r="V54" i="12"/>
  <c r="G56" i="12"/>
  <c r="I56" i="12"/>
  <c r="K56" i="12"/>
  <c r="M56" i="12"/>
  <c r="O56" i="12"/>
  <c r="Q56" i="12"/>
  <c r="V56" i="12"/>
  <c r="G58" i="12"/>
  <c r="G59" i="12"/>
  <c r="I59" i="12"/>
  <c r="I58" i="12" s="1"/>
  <c r="K59" i="12"/>
  <c r="K58" i="12" s="1"/>
  <c r="M59" i="12"/>
  <c r="M58" i="12" s="1"/>
  <c r="O59" i="12"/>
  <c r="O58" i="12" s="1"/>
  <c r="Q59" i="12"/>
  <c r="Q58" i="12" s="1"/>
  <c r="V59" i="12"/>
  <c r="G61" i="12"/>
  <c r="I61" i="12"/>
  <c r="K61" i="12"/>
  <c r="M61" i="12"/>
  <c r="O61" i="12"/>
  <c r="Q61" i="12"/>
  <c r="V61" i="12"/>
  <c r="V58" i="12" s="1"/>
  <c r="G63" i="12"/>
  <c r="I63" i="12"/>
  <c r="K63" i="12"/>
  <c r="M63" i="12"/>
  <c r="O63" i="12"/>
  <c r="Q63" i="12"/>
  <c r="V63" i="12"/>
  <c r="G65" i="12"/>
  <c r="I65" i="12"/>
  <c r="K65" i="12"/>
  <c r="M65" i="12"/>
  <c r="O65" i="12"/>
  <c r="Q65" i="12"/>
  <c r="V65" i="12"/>
  <c r="I67" i="12"/>
  <c r="G68" i="12"/>
  <c r="I68" i="12"/>
  <c r="K68" i="12"/>
  <c r="K67" i="12" s="1"/>
  <c r="M68" i="12"/>
  <c r="O68" i="12"/>
  <c r="O67" i="12" s="1"/>
  <c r="Q68" i="12"/>
  <c r="Q67" i="12" s="1"/>
  <c r="V68" i="12"/>
  <c r="V67" i="12" s="1"/>
  <c r="G69" i="12"/>
  <c r="M69" i="12" s="1"/>
  <c r="I69" i="12"/>
  <c r="K69" i="12"/>
  <c r="O69" i="12"/>
  <c r="Q69" i="12"/>
  <c r="V69" i="12"/>
  <c r="G70" i="12"/>
  <c r="I70" i="12"/>
  <c r="K70" i="12"/>
  <c r="M70" i="12"/>
  <c r="O70" i="12"/>
  <c r="Q70" i="12"/>
  <c r="V70" i="12"/>
  <c r="G71" i="12"/>
  <c r="I71" i="12"/>
  <c r="K71" i="12"/>
  <c r="M71" i="12"/>
  <c r="O71" i="12"/>
  <c r="Q71" i="12"/>
  <c r="V71" i="12"/>
  <c r="G72" i="12"/>
  <c r="M72" i="12" s="1"/>
  <c r="I72" i="12"/>
  <c r="K72" i="12"/>
  <c r="O72" i="12"/>
  <c r="Q72" i="12"/>
  <c r="V72" i="12"/>
  <c r="G73" i="12"/>
  <c r="I73" i="12"/>
  <c r="K73" i="12"/>
  <c r="M73" i="12"/>
  <c r="O73" i="12"/>
  <c r="Q73" i="12"/>
  <c r="V73" i="12"/>
  <c r="G74" i="12"/>
  <c r="M74" i="12" s="1"/>
  <c r="I74" i="12"/>
  <c r="K74" i="12"/>
  <c r="O74" i="12"/>
  <c r="Q74" i="12"/>
  <c r="V74" i="12"/>
  <c r="G75" i="12"/>
  <c r="I75" i="12"/>
  <c r="K75" i="12"/>
  <c r="M75" i="12"/>
  <c r="O75" i="12"/>
  <c r="Q75" i="12"/>
  <c r="V75" i="12"/>
  <c r="G76" i="12"/>
  <c r="I76" i="12"/>
  <c r="K76" i="12"/>
  <c r="M76" i="12"/>
  <c r="O76" i="12"/>
  <c r="Q76" i="12"/>
  <c r="V76" i="12"/>
  <c r="G77" i="12"/>
  <c r="I77" i="12"/>
  <c r="K77" i="12"/>
  <c r="M77" i="12"/>
  <c r="O77" i="12"/>
  <c r="Q77" i="12"/>
  <c r="V77" i="12"/>
  <c r="G78" i="12"/>
  <c r="I78" i="12"/>
  <c r="K78" i="12"/>
  <c r="M78" i="12"/>
  <c r="O78" i="12"/>
  <c r="Q78" i="12"/>
  <c r="V78" i="12"/>
  <c r="G79" i="12"/>
  <c r="I79" i="12"/>
  <c r="G80" i="12"/>
  <c r="I80" i="12"/>
  <c r="K80" i="12"/>
  <c r="K79" i="12" s="1"/>
  <c r="M80" i="12"/>
  <c r="M79" i="12" s="1"/>
  <c r="O80" i="12"/>
  <c r="O79" i="12" s="1"/>
  <c r="Q80" i="12"/>
  <c r="Q79" i="12" s="1"/>
  <c r="V80" i="12"/>
  <c r="V79" i="12" s="1"/>
  <c r="G81" i="12"/>
  <c r="M81" i="12" s="1"/>
  <c r="I81" i="12"/>
  <c r="K81" i="12"/>
  <c r="O81" i="12"/>
  <c r="Q81" i="12"/>
  <c r="V81" i="12"/>
  <c r="AE83" i="12"/>
  <c r="I20" i="1"/>
  <c r="I19" i="1"/>
  <c r="I18" i="1"/>
  <c r="I17" i="1"/>
  <c r="I16" i="1"/>
  <c r="I64" i="1"/>
  <c r="J63" i="1" s="1"/>
  <c r="F43" i="1"/>
  <c r="G23" i="1" s="1"/>
  <c r="G43" i="1"/>
  <c r="G25" i="1" s="1"/>
  <c r="A25" i="1" s="1"/>
  <c r="H42" i="1"/>
  <c r="I42" i="1" s="1"/>
  <c r="H41" i="1"/>
  <c r="I41" i="1" s="1"/>
  <c r="H40" i="1"/>
  <c r="H39" i="1"/>
  <c r="I39" i="1" s="1"/>
  <c r="I43" i="1" s="1"/>
  <c r="J28" i="1"/>
  <c r="J26" i="1"/>
  <c r="G38" i="1"/>
  <c r="F38" i="1"/>
  <c r="J23" i="1"/>
  <c r="J24" i="1"/>
  <c r="J25" i="1"/>
  <c r="J27" i="1"/>
  <c r="E24" i="1"/>
  <c r="E26" i="1"/>
  <c r="J57" i="1" l="1"/>
  <c r="J53" i="1"/>
  <c r="J60" i="1"/>
  <c r="J58" i="1"/>
  <c r="J59" i="1"/>
  <c r="J54" i="1"/>
  <c r="J61" i="1"/>
  <c r="J55" i="1"/>
  <c r="J56" i="1"/>
  <c r="J62" i="1"/>
  <c r="A26" i="1"/>
  <c r="G26" i="1"/>
  <c r="A23" i="1"/>
  <c r="H43" i="1"/>
  <c r="G28" i="1"/>
  <c r="M67" i="12"/>
  <c r="M28" i="12"/>
  <c r="G43" i="12"/>
  <c r="G23" i="12"/>
  <c r="G67" i="12"/>
  <c r="G13" i="12"/>
  <c r="M16" i="12"/>
  <c r="M13" i="12" s="1"/>
  <c r="G51" i="12"/>
  <c r="I21" i="1"/>
  <c r="J39" i="1"/>
  <c r="J43" i="1" s="1"/>
  <c r="J41" i="1"/>
  <c r="J42" i="1"/>
  <c r="J64" i="1" l="1"/>
  <c r="A24" i="1"/>
  <c r="G24" i="1"/>
  <c r="A27" i="1" s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Radek Říha</author>
  </authors>
  <commentList>
    <comment ref="S6" authorId="0" shapeId="0" xr:uid="{3DC2B7E1-1B95-42FC-AFCE-DA092DA84FE8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D9DF4190-8D36-4384-9B5C-E5A7A5E36BF4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<sst xmlns="http://schemas.openxmlformats.org/spreadsheetml/2006/main" count="550" uniqueCount="190">
  <si>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</si>
  <si>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</si>
  <si>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</si>
  <si>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</si>
  <si>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</si>
  <si>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</si>
  <si>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</si>
  <si>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</si>
  <si>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</si>
  <si>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</si>
  <si>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</si>
  <si>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</si>
  <si>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</si>
  <si>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</si>
  <si>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</si>
  <si>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</si>
  <si>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</si>
  <si>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</si>
  <si>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</si>
  <si>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</si>
  <si>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</si>
  <si>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</si>
  <si>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</si>
  <si>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</si>
  <si>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</si>
  <si>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</si>
  <si>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</si>
  <si>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</si>
  <si>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</si>
  <si>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</si>
  <si>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</si>
  <si>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</si>
  <si>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</si>
  <si>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</si>
  <si>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</si>
  <si>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</si>
  <si>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</si>
  <si>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</si>
  <si>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</si>
  <si>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</si>
  <si>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</si>
  <si>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</si>
  <si>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</si>
  <si>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2.08</t>
  </si>
  <si>
    <t>Vybavení šaten a pracovišť - nová hala</t>
  </si>
  <si>
    <t>SO 02</t>
  </si>
  <si>
    <t xml:space="preserve">Nová hala – Objekt B </t>
  </si>
  <si>
    <t>Objekt:</t>
  </si>
  <si>
    <t>Rozpočet:</t>
  </si>
  <si>
    <t>0001-136</t>
  </si>
  <si>
    <t>OA Veselí</t>
  </si>
  <si>
    <t>Stavba</t>
  </si>
  <si>
    <t>Stavební objekt</t>
  </si>
  <si>
    <t>Celkem za stavbu</t>
  </si>
  <si>
    <t>CZK</t>
  </si>
  <si>
    <t>#POPS</t>
  </si>
  <si>
    <t>Popis stavby: 0001-136 - OA Veselí</t>
  </si>
  <si>
    <t>#POPO</t>
  </si>
  <si>
    <t xml:space="preserve">Popis objektu: SO 02 - Nová hala – Objekt B </t>
  </si>
  <si>
    <t>#POPR</t>
  </si>
  <si>
    <t>Popis rozpočtu: 2.08 - Vybavení šaten a pracovišť - nová hala</t>
  </si>
  <si>
    <t>Rekapitulace dílů</t>
  </si>
  <si>
    <t>Typ dílu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</si>
  <si>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</si>
  <si>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</si>
  <si>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</si>
  <si>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</si>
  <si>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</si>
  <si>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</si>
  <si>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</si>
  <si>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</si>
  <si>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</si>
  <si>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UN</t>
  </si>
  <si>
    <t>šatny a učebny</t>
  </si>
  <si>
    <t>VON</t>
  </si>
  <si>
    <t>Vedlejší a ostatní náklady</t>
  </si>
  <si>
    <t>ON</t>
  </si>
  <si>
    <t>VN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</si>
  <si>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</si>
  <si>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</si>
  <si>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</si>
  <si>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</si>
  <si>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</si>
  <si>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</si>
  <si>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</si>
  <si>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</si>
  <si>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</si>
  <si>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</si>
  <si>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</si>
  <si>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</si>
  <si>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</si>
  <si>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</si>
  <si>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</si>
  <si>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</si>
  <si>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</si>
  <si>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</si>
  <si>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</si>
  <si>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</si>
  <si>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</si>
  <si>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</si>
  <si>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</si>
  <si>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</si>
  <si>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</si>
  <si>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</si>
  <si>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</si>
  <si>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</si>
  <si>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/>
  </si>
  <si>
    <t>DIL</t>
  </si>
  <si>
    <t>VYB.B000x04</t>
  </si>
  <si>
    <t>1 - DÍLENSKÁ SKŘÍŇ 1950x505x500</t>
  </si>
  <si>
    <t>soubor</t>
  </si>
  <si>
    <t>Vlastní</t>
  </si>
  <si>
    <t>Indiv</t>
  </si>
  <si>
    <t>Specifikace</t>
  </si>
  <si>
    <t>Běžná</t>
  </si>
  <si>
    <t>POL3_0</t>
  </si>
  <si>
    <t>nové</t>
  </si>
  <si>
    <t>POP</t>
  </si>
  <si>
    <t>VYB.B000x05</t>
  </si>
  <si>
    <t>SK1 - SKŘÍŇ DÍLENSKÁ 1950x1200x500</t>
  </si>
  <si>
    <t>VYB.B000x13</t>
  </si>
  <si>
    <t>VYB.B000x15</t>
  </si>
  <si>
    <t>DS - DÍLENSKÝ STŮL 2000x800x840</t>
  </si>
  <si>
    <t>VYB.B000x16</t>
  </si>
  <si>
    <t>DŽ - DÍLENSKÁ ŽIDLE ----</t>
  </si>
  <si>
    <t>VYB.B000x24</t>
  </si>
  <si>
    <t>PS1 - PRACOVNÍ STŮL 860X1200X600</t>
  </si>
  <si>
    <t>VYB.B000x29</t>
  </si>
  <si>
    <t>PS - PRACOVNÍ STŮL 840x2000x685</t>
  </si>
  <si>
    <t>VYB.B000x30</t>
  </si>
  <si>
    <t>VYB.B000x42</t>
  </si>
  <si>
    <t>VYB.B000x43</t>
  </si>
  <si>
    <t>VYB.B000x46</t>
  </si>
  <si>
    <t>PS3 - DÍLENSKÝ STŮL 1710x600x850</t>
  </si>
  <si>
    <t>VYB.B000x52</t>
  </si>
  <si>
    <t>RG3 - REGÁL 1800X1200X600</t>
  </si>
  <si>
    <t>VYB.B000x53</t>
  </si>
  <si>
    <t>VYB.B000x56</t>
  </si>
  <si>
    <t>ZDS - ZÁSUVKOVÁ DÍLENSKÁ SKŘÍŇ 900x1000x500</t>
  </si>
  <si>
    <t>VYB.B000x57</t>
  </si>
  <si>
    <t>SCH1 - SKŘÍŇ SCHO1 A 1950x950x500</t>
  </si>
  <si>
    <t>VYB.B000x66</t>
  </si>
  <si>
    <t>PS1 - DÍLENSKÝ STŮL 860x 1200x600</t>
  </si>
  <si>
    <t>VYB.B000x68</t>
  </si>
  <si>
    <t>VYB.B000x73</t>
  </si>
  <si>
    <t>2 - SKŘÍŇ JEDNODVEŘOVÁ 1000x500x500</t>
  </si>
  <si>
    <t>VYB.B000x84</t>
  </si>
  <si>
    <t>PS1 - DÍLENSKÝ STŮL 860x1200x600</t>
  </si>
  <si>
    <t>VYB.B000x85</t>
  </si>
  <si>
    <t>PS2 - DÍLENSKÝ STŮL 850x1500x750</t>
  </si>
  <si>
    <t>VYB.B000x86</t>
  </si>
  <si>
    <t>VYB.B000x97</t>
  </si>
  <si>
    <t>ŠL - ŠKOLNÍ LAVICE č.6  130 x 50 x 76</t>
  </si>
  <si>
    <t>VYB.B000x98</t>
  </si>
  <si>
    <t>Ž1 - ŠKOLNÍ ŽIDLE  č.6 --</t>
  </si>
  <si>
    <t>VYB.B000x99</t>
  </si>
  <si>
    <t>UŽ - UČITEL. ŽIDLE  --</t>
  </si>
  <si>
    <t>VYB.B00x100</t>
  </si>
  <si>
    <t>UK - UČITELSKÁ KATEDRA 130 x 65 x 76</t>
  </si>
  <si>
    <t>799000003P01</t>
  </si>
  <si>
    <t>D+M:  P01 - KOVOVÁ ŠATNÍ SKŘÍŇ (dle PD - D.1.1.18 - Výpis zařizovacích předmětů)</t>
  </si>
  <si>
    <t>Soubor</t>
  </si>
  <si>
    <t>799000003P02</t>
  </si>
  <si>
    <t>D+M:  P02 - KOVOVÁ ŠATNÍ SKŘÍŇ (dle PD - D.1.1.18 - Výpis zařizovacích předmětů)</t>
  </si>
  <si>
    <t>799000003P03</t>
  </si>
  <si>
    <t>D+M:  P03 - ŠATNÍ LAVIČKA POD KOVOVÉ SKŘÍNĚ (dle PD - D.1.1.18 - Výpis zařizovacích předmětů)</t>
  </si>
  <si>
    <t>799000003P04</t>
  </si>
  <si>
    <t>D+M:  P04 - ŠATNÍ LAVIČKA POD KOVOVÉ SKŘÍNĚ (dle PD - D.1.1.18 - Výpis zařizovacích předmětů)</t>
  </si>
  <si>
    <t>799000003P05</t>
  </si>
  <si>
    <t>D+M:  P05 - KANCELÁŘSKÝ STŮL S DŘEVĚNOU PODNOŽÍ (dle PD - D.1.1.18 - Výpis zařizovacích předmětů)</t>
  </si>
  <si>
    <t>799000003P06</t>
  </si>
  <si>
    <t>D+M:  P06 - KANCELÁŘSKÝ DŘĚVĚNÝ KONTEJNER (dle PD - D.1.1.18 - Výpis zařizovacích předmětů)</t>
  </si>
  <si>
    <t>799000003P07</t>
  </si>
  <si>
    <t>D+M:  P07 - KANCELÁŘSKÁ ŽIDLE (dle PD - D.1.1.18 - Výpis zařizovacích předmětů)</t>
  </si>
  <si>
    <t>799000003P08</t>
  </si>
  <si>
    <t>D+M:  P08 - KUCHYŇSKÁ LINKA S DŘEZEM (dle PD - D.1.1.18 - Výpis zařizovacích předmětů)</t>
  </si>
  <si>
    <t>799000003P09</t>
  </si>
  <si>
    <t>D+M:  P09 - POLICOVÁ KNIHOVNA (dle PD - D.1.1.18 - Výpis zařizovacích předmětů)</t>
  </si>
  <si>
    <t>799000003P10</t>
  </si>
  <si>
    <t>D+M:  P10 - KANCELÁŘSKÁ SESTAVA (dle PD - D.1.1.18 - Výpis zařizovacích předmětů)</t>
  </si>
  <si>
    <t>799000003P11</t>
  </si>
  <si>
    <t>D+M:  P11 - KOVOVÁ ŠATNÍ SKŘÍŇ (dle PD - D.1.1.18 - Výpis zařizovacích předmětů)</t>
  </si>
  <si>
    <t>005124010R</t>
  </si>
  <si>
    <t>Koordinační činnost</t>
  </si>
  <si>
    <t>VRN</t>
  </si>
  <si>
    <t>POL99_8</t>
  </si>
  <si>
    <t>005211080R</t>
  </si>
  <si>
    <t>Bezpečnostní a hygienická opatření na staveništi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</si>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</sst>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papp01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I29" sqref="I29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86" t="s">
        <v>39</v>
      </c>
      <c r="B2" s="186"/>
      <c r="C2" s="186"/>
      <c r="D2" s="186"/>
      <c r="E2" s="186"/>
      <c r="F2" s="186"/>
      <c r="G2" s="186"/>
    </row>
  </sheetData>
  <sheetProtection algorithmName="SHA-512" hashValue="zPRVmmKfUjXQAOnarscNvmMBdZdUk0u9xAvRX2C2HbNTGI8FSJ+GMZasw8b7qTFUk8KuaESPVwF9zbBVkluYpQ==" saltValue="G8NBraEAITXxWecymqsfw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opLeftCell="B81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187" t="s">
        <v>41</v>
      </c>
      <c r="C1" s="188"/>
      <c r="D1" s="188"/>
      <c r="E1" s="188"/>
      <c r="F1" s="188"/>
      <c r="G1" s="188"/>
      <c r="H1" s="188"/>
      <c r="I1" s="188"/>
      <c r="J1" s="189"/>
    </row>
    <row r="2" spans="1:15" ht="36" customHeight="1" x14ac:dyDescent="0.25">
      <c r="A2" s="2"/>
      <c r="B2" s="77" t="s">
        <v>22</v>
      </c>
      <c r="C2" s="78"/>
      <c r="D2" s="79" t="s">
        <v>49</v>
      </c>
      <c r="E2" s="196" t="s">
        <v>50</v>
      </c>
      <c r="F2" s="197"/>
      <c r="G2" s="197"/>
      <c r="H2" s="197"/>
      <c r="I2" s="197"/>
      <c r="J2" s="198"/>
      <c r="O2" s="1"/>
    </row>
    <row r="3" spans="1:15" ht="27" customHeight="1" x14ac:dyDescent="0.25">
      <c r="A3" s="2"/>
      <c r="B3" s="80" t="s">
        <v>47</v>
      </c>
      <c r="C3" s="78"/>
      <c r="D3" s="81" t="s">
        <v>45</v>
      </c>
      <c r="E3" s="199" t="s">
        <v>46</v>
      </c>
      <c r="F3" s="200"/>
      <c r="G3" s="200"/>
      <c r="H3" s="200"/>
      <c r="I3" s="200"/>
      <c r="J3" s="201"/>
    </row>
    <row r="4" spans="1:15" ht="23.25" customHeight="1" x14ac:dyDescent="0.25">
      <c r="A4" s="76">
        <v>1948401</v>
      </c>
      <c r="B4" s="82" t="s">
        <v>48</v>
      </c>
      <c r="C4" s="83"/>
      <c r="D4" s="84" t="s">
        <v>43</v>
      </c>
      <c r="E4" s="209" t="s">
        <v>44</v>
      </c>
      <c r="F4" s="210"/>
      <c r="G4" s="210"/>
      <c r="H4" s="210"/>
      <c r="I4" s="210"/>
      <c r="J4" s="211"/>
    </row>
    <row r="5" spans="1:15" ht="24" customHeight="1" x14ac:dyDescent="0.25">
      <c r="A5" s="2"/>
      <c r="B5" s="31" t="s">
        <v>42</v>
      </c>
      <c r="D5" s="214"/>
      <c r="E5" s="215"/>
      <c r="F5" s="215"/>
      <c r="G5" s="215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16"/>
      <c r="E6" s="217"/>
      <c r="F6" s="217"/>
      <c r="G6" s="217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18"/>
      <c r="F7" s="219"/>
      <c r="G7" s="219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203"/>
      <c r="E11" s="203"/>
      <c r="F11" s="203"/>
      <c r="G11" s="203"/>
      <c r="H11" s="18" t="s">
        <v>40</v>
      </c>
      <c r="I11" s="85"/>
      <c r="J11" s="8"/>
    </row>
    <row r="12" spans="1:15" ht="15.75" customHeight="1" x14ac:dyDescent="0.25">
      <c r="A12" s="2"/>
      <c r="B12" s="28"/>
      <c r="C12" s="55"/>
      <c r="D12" s="208"/>
      <c r="E12" s="208"/>
      <c r="F12" s="208"/>
      <c r="G12" s="208"/>
      <c r="H12" s="18" t="s">
        <v>34</v>
      </c>
      <c r="I12" s="85"/>
      <c r="J12" s="8"/>
    </row>
    <row r="13" spans="1:15" ht="15.75" customHeight="1" x14ac:dyDescent="0.25">
      <c r="A13" s="2"/>
      <c r="B13" s="29"/>
      <c r="C13" s="56"/>
      <c r="D13" s="86"/>
      <c r="E13" s="212"/>
      <c r="F13" s="213"/>
      <c r="G13" s="213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02"/>
      <c r="F15" s="202"/>
      <c r="G15" s="204"/>
      <c r="H15" s="204"/>
      <c r="I15" s="204" t="s">
        <v>29</v>
      </c>
      <c r="J15" s="205"/>
    </row>
    <row r="16" spans="1:15" ht="23.25" customHeight="1" x14ac:dyDescent="0.25">
      <c r="A16" s="139" t="s">
        <v>24</v>
      </c>
      <c r="B16" s="38" t="s">
        <v>24</v>
      </c>
      <c r="C16" s="62"/>
      <c r="D16" s="63"/>
      <c r="E16" s="193"/>
      <c r="F16" s="194"/>
      <c r="G16" s="193"/>
      <c r="H16" s="194"/>
      <c r="I16" s="193">
        <f>SUMIF(F53:F63,A16,I53:I63)+SUMIF(F53:F63,"PSU",I53:I63)</f>
        <v>0</v>
      </c>
      <c r="J16" s="195"/>
    </row>
    <row r="17" spans="1:10" ht="23.25" customHeight="1" x14ac:dyDescent="0.25">
      <c r="A17" s="139" t="s">
        <v>25</v>
      </c>
      <c r="B17" s="38" t="s">
        <v>25</v>
      </c>
      <c r="C17" s="62"/>
      <c r="D17" s="63"/>
      <c r="E17" s="193"/>
      <c r="F17" s="194"/>
      <c r="G17" s="193"/>
      <c r="H17" s="194"/>
      <c r="I17" s="193">
        <f>SUMIF(F53:F63,A17,I53:I63)</f>
        <v>0</v>
      </c>
      <c r="J17" s="195"/>
    </row>
    <row r="18" spans="1:10" ht="23.25" customHeight="1" x14ac:dyDescent="0.25">
      <c r="A18" s="139" t="s">
        <v>26</v>
      </c>
      <c r="B18" s="38" t="s">
        <v>26</v>
      </c>
      <c r="C18" s="62"/>
      <c r="D18" s="63"/>
      <c r="E18" s="193"/>
      <c r="F18" s="194"/>
      <c r="G18" s="193"/>
      <c r="H18" s="194"/>
      <c r="I18" s="193">
        <f>SUMIF(F53:F63,A18,I53:I63)</f>
        <v>0</v>
      </c>
      <c r="J18" s="195"/>
    </row>
    <row r="19" spans="1:10" ht="23.25" customHeight="1" x14ac:dyDescent="0.25">
      <c r="A19" s="139" t="s">
        <v>77</v>
      </c>
      <c r="B19" s="38" t="s">
        <v>27</v>
      </c>
      <c r="C19" s="62"/>
      <c r="D19" s="63"/>
      <c r="E19" s="193"/>
      <c r="F19" s="194"/>
      <c r="G19" s="193"/>
      <c r="H19" s="194"/>
      <c r="I19" s="193">
        <f>SUMIF(F53:F63,A19,I53:I63)</f>
        <v>0</v>
      </c>
      <c r="J19" s="195"/>
    </row>
    <row r="20" spans="1:10" ht="23.25" customHeight="1" x14ac:dyDescent="0.25">
      <c r="A20" s="139" t="s">
        <v>76</v>
      </c>
      <c r="B20" s="38" t="s">
        <v>28</v>
      </c>
      <c r="C20" s="62"/>
      <c r="D20" s="63"/>
      <c r="E20" s="193"/>
      <c r="F20" s="194"/>
      <c r="G20" s="193"/>
      <c r="H20" s="194"/>
      <c r="I20" s="193">
        <f>SUMIF(F53:F63,A20,I53:I63)</f>
        <v>0</v>
      </c>
      <c r="J20" s="195"/>
    </row>
    <row r="21" spans="1:10" ht="23.25" customHeight="1" x14ac:dyDescent="0.25">
      <c r="A21" s="2"/>
      <c r="B21" s="48" t="s">
        <v>29</v>
      </c>
      <c r="C21" s="64"/>
      <c r="D21" s="65"/>
      <c r="E21" s="206"/>
      <c r="F21" s="207"/>
      <c r="G21" s="206"/>
      <c r="H21" s="207"/>
      <c r="I21" s="206">
        <f>SUM(I16:J20)</f>
        <v>0</v>
      </c>
      <c r="J21" s="225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23">
        <f>ZakladDPHSniVypocet</f>
        <v>0</v>
      </c>
      <c r="H23" s="224"/>
      <c r="I23" s="224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21">
        <f>A23</f>
        <v>0</v>
      </c>
      <c r="H24" s="222"/>
      <c r="I24" s="222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23">
        <f>ZakladDPHZaklVypocet</f>
        <v>0</v>
      </c>
      <c r="H25" s="224"/>
      <c r="I25" s="224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190">
        <f>A25</f>
        <v>0</v>
      </c>
      <c r="H26" s="191"/>
      <c r="I26" s="191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192">
        <f>CenaCelkem-(ZakladDPHSni+DPHSni+ZakladDPHZakl+DPHZakl)</f>
        <v>0</v>
      </c>
      <c r="H27" s="192"/>
      <c r="I27" s="192"/>
      <c r="J27" s="41" t="str">
        <f t="shared" si="0"/>
        <v>CZK</v>
      </c>
    </row>
    <row r="28" spans="1:10" ht="27.75" hidden="1" customHeight="1" thickBot="1" x14ac:dyDescent="0.3">
      <c r="A28" s="2"/>
      <c r="B28" s="112" t="s">
        <v>23</v>
      </c>
      <c r="C28" s="113"/>
      <c r="D28" s="113"/>
      <c r="E28" s="114"/>
      <c r="F28" s="115"/>
      <c r="G28" s="227">
        <f>ZakladDPHSniVypocet+ZakladDPHZaklVypocet</f>
        <v>0</v>
      </c>
      <c r="H28" s="227"/>
      <c r="I28" s="227"/>
      <c r="J28" s="116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2" t="s">
        <v>35</v>
      </c>
      <c r="C29" s="117"/>
      <c r="D29" s="117"/>
      <c r="E29" s="117"/>
      <c r="F29" s="118"/>
      <c r="G29" s="226">
        <f>A27</f>
        <v>0</v>
      </c>
      <c r="H29" s="226"/>
      <c r="I29" s="226"/>
      <c r="J29" s="119" t="s">
        <v>54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28"/>
      <c r="E34" s="229"/>
      <c r="G34" s="230"/>
      <c r="H34" s="231"/>
      <c r="I34" s="231"/>
      <c r="J34" s="25"/>
    </row>
    <row r="35" spans="1:10" ht="12.75" customHeight="1" x14ac:dyDescent="0.25">
      <c r="A35" s="2"/>
      <c r="B35" s="2"/>
      <c r="D35" s="220" t="s">
        <v>2</v>
      </c>
      <c r="E35" s="220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5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5">
      <c r="A39" s="88">
        <v>1</v>
      </c>
      <c r="B39" s="98" t="s">
        <v>51</v>
      </c>
      <c r="C39" s="232"/>
      <c r="D39" s="232"/>
      <c r="E39" s="232"/>
      <c r="F39" s="99">
        <f>'SO 02 2.08 Pol'!AE83</f>
        <v>0</v>
      </c>
      <c r="G39" s="100">
        <f>'SO 02 2.08 Pol'!AF83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10" ht="25.5" hidden="1" customHeight="1" x14ac:dyDescent="0.25">
      <c r="A40" s="88">
        <v>2</v>
      </c>
      <c r="B40" s="103"/>
      <c r="C40" s="233" t="s">
        <v>52</v>
      </c>
      <c r="D40" s="233"/>
      <c r="E40" s="233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5">
      <c r="A41" s="88">
        <v>2</v>
      </c>
      <c r="B41" s="103" t="s">
        <v>45</v>
      </c>
      <c r="C41" s="233" t="s">
        <v>46</v>
      </c>
      <c r="D41" s="233"/>
      <c r="E41" s="233"/>
      <c r="F41" s="104">
        <f>'SO 02 2.08 Pol'!AE83</f>
        <v>0</v>
      </c>
      <c r="G41" s="105">
        <f>'SO 02 2.08 Pol'!AF83</f>
        <v>0</v>
      </c>
      <c r="H41" s="105">
        <f>(F41*SazbaDPH1/100)+(G41*SazbaDPH2/100)</f>
        <v>0</v>
      </c>
      <c r="I41" s="105">
        <f>F41+G41+H41</f>
        <v>0</v>
      </c>
      <c r="J41" s="106" t="str">
        <f>IF(_xlfn.SINGLE(CenaCelkemVypocet)=0,"",I41/_xlfn.SINGLE(CenaCelkemVypocet)*100)</f>
        <v/>
      </c>
    </row>
    <row r="42" spans="1:10" ht="25.5" hidden="1" customHeight="1" x14ac:dyDescent="0.25">
      <c r="A42" s="88">
        <v>3</v>
      </c>
      <c r="B42" s="107" t="s">
        <v>43</v>
      </c>
      <c r="C42" s="232" t="s">
        <v>44</v>
      </c>
      <c r="D42" s="232"/>
      <c r="E42" s="232"/>
      <c r="F42" s="108">
        <f>'SO 02 2.08 Pol'!AE83</f>
        <v>0</v>
      </c>
      <c r="G42" s="101">
        <f>'SO 02 2.08 Pol'!AF83</f>
        <v>0</v>
      </c>
      <c r="H42" s="101">
        <f>(F42*SazbaDPH1/100)+(G42*SazbaDPH2/100)</f>
        <v>0</v>
      </c>
      <c r="I42" s="101">
        <f>F42+G42+H42</f>
        <v>0</v>
      </c>
      <c r="J42" s="102" t="str">
        <f>IF(_xlfn.SINGLE(CenaCelkemVypocet)=0,"",I42/_xlfn.SINGLE(CenaCelkemVypocet)*100)</f>
        <v/>
      </c>
    </row>
    <row r="43" spans="1:10" ht="25.5" hidden="1" customHeight="1" x14ac:dyDescent="0.25">
      <c r="A43" s="88"/>
      <c r="B43" s="234" t="s">
        <v>53</v>
      </c>
      <c r="C43" s="235"/>
      <c r="D43" s="235"/>
      <c r="E43" s="236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5">
      <c r="A45" t="s">
        <v>55</v>
      </c>
      <c r="B45" t="s">
        <v>56</v>
      </c>
    </row>
    <row r="46" spans="1:10" x14ac:dyDescent="0.25">
      <c r="A46" t="s">
        <v>57</v>
      </c>
      <c r="B46" t="s">
        <v>58</v>
      </c>
    </row>
    <row r="47" spans="1:10" x14ac:dyDescent="0.25">
      <c r="A47" t="s">
        <v>59</v>
      </c>
      <c r="B47" t="s">
        <v>60</v>
      </c>
    </row>
    <row r="50" spans="1:10" ht="15.6" x14ac:dyDescent="0.3">
      <c r="B50" s="120" t="s">
        <v>61</v>
      </c>
    </row>
    <row r="52" spans="1:10" ht="25.5" customHeight="1" x14ac:dyDescent="0.25">
      <c r="A52" s="122"/>
      <c r="B52" s="125" t="s">
        <v>17</v>
      </c>
      <c r="C52" s="125" t="s">
        <v>5</v>
      </c>
      <c r="D52" s="126"/>
      <c r="E52" s="126"/>
      <c r="F52" s="127" t="s">
        <v>62</v>
      </c>
      <c r="G52" s="127"/>
      <c r="H52" s="127"/>
      <c r="I52" s="127" t="s">
        <v>29</v>
      </c>
      <c r="J52" s="127" t="s">
        <v>0</v>
      </c>
    </row>
    <row r="53" spans="1:10" ht="36.75" customHeight="1" x14ac:dyDescent="0.25">
      <c r="A53" s="123"/>
      <c r="B53" s="128" t="s">
        <v>63</v>
      </c>
      <c r="C53" s="237"/>
      <c r="D53" s="238"/>
      <c r="E53" s="238"/>
      <c r="F53" s="135" t="s">
        <v>24</v>
      </c>
      <c r="G53" s="136"/>
      <c r="H53" s="136"/>
      <c r="I53" s="136">
        <f>'SO 02 2.08 Pol'!G8</f>
        <v>0</v>
      </c>
      <c r="J53" s="132" t="str">
        <f>IF(I64=0,"",I53/I64*100)</f>
        <v/>
      </c>
    </row>
    <row r="54" spans="1:10" ht="36.75" customHeight="1" x14ac:dyDescent="0.25">
      <c r="A54" s="123"/>
      <c r="B54" s="128" t="s">
        <v>64</v>
      </c>
      <c r="C54" s="237"/>
      <c r="D54" s="238"/>
      <c r="E54" s="238"/>
      <c r="F54" s="135" t="s">
        <v>24</v>
      </c>
      <c r="G54" s="136"/>
      <c r="H54" s="136"/>
      <c r="I54" s="136">
        <f>'SO 02 2.08 Pol'!G13</f>
        <v>0</v>
      </c>
      <c r="J54" s="132" t="str">
        <f>IF(I64=0,"",I54/I64*100)</f>
        <v/>
      </c>
    </row>
    <row r="55" spans="1:10" ht="36.75" customHeight="1" x14ac:dyDescent="0.25">
      <c r="A55" s="123"/>
      <c r="B55" s="128" t="s">
        <v>65</v>
      </c>
      <c r="C55" s="237"/>
      <c r="D55" s="238"/>
      <c r="E55" s="238"/>
      <c r="F55" s="135" t="s">
        <v>24</v>
      </c>
      <c r="G55" s="136"/>
      <c r="H55" s="136"/>
      <c r="I55" s="136">
        <f>'SO 02 2.08 Pol'!G20</f>
        <v>0</v>
      </c>
      <c r="J55" s="132" t="str">
        <f>IF(I64=0,"",I55/I64*100)</f>
        <v/>
      </c>
    </row>
    <row r="56" spans="1:10" ht="36.75" customHeight="1" x14ac:dyDescent="0.25">
      <c r="A56" s="123"/>
      <c r="B56" s="128" t="s">
        <v>66</v>
      </c>
      <c r="C56" s="237"/>
      <c r="D56" s="238"/>
      <c r="E56" s="238"/>
      <c r="F56" s="135" t="s">
        <v>24</v>
      </c>
      <c r="G56" s="136"/>
      <c r="H56" s="136"/>
      <c r="I56" s="136">
        <f>'SO 02 2.08 Pol'!G23</f>
        <v>0</v>
      </c>
      <c r="J56" s="132" t="str">
        <f>IF(I64=0,"",I56/I64*100)</f>
        <v/>
      </c>
    </row>
    <row r="57" spans="1:10" ht="36.75" customHeight="1" x14ac:dyDescent="0.25">
      <c r="A57" s="123"/>
      <c r="B57" s="128" t="s">
        <v>67</v>
      </c>
      <c r="C57" s="237"/>
      <c r="D57" s="238"/>
      <c r="E57" s="238"/>
      <c r="F57" s="135" t="s">
        <v>24</v>
      </c>
      <c r="G57" s="136"/>
      <c r="H57" s="136"/>
      <c r="I57" s="136">
        <f>'SO 02 2.08 Pol'!G28</f>
        <v>0</v>
      </c>
      <c r="J57" s="132" t="str">
        <f>IF(I64=0,"",I57/I64*100)</f>
        <v/>
      </c>
    </row>
    <row r="58" spans="1:10" ht="36.75" customHeight="1" x14ac:dyDescent="0.25">
      <c r="A58" s="123"/>
      <c r="B58" s="128" t="s">
        <v>68</v>
      </c>
      <c r="C58" s="237"/>
      <c r="D58" s="238"/>
      <c r="E58" s="238"/>
      <c r="F58" s="135" t="s">
        <v>24</v>
      </c>
      <c r="G58" s="136"/>
      <c r="H58" s="136"/>
      <c r="I58" s="136">
        <f>'SO 02 2.08 Pol'!G43</f>
        <v>0</v>
      </c>
      <c r="J58" s="132" t="str">
        <f>IF(I64=0,"",I58/I64*100)</f>
        <v/>
      </c>
    </row>
    <row r="59" spans="1:10" ht="36.75" customHeight="1" x14ac:dyDescent="0.25">
      <c r="A59" s="123"/>
      <c r="B59" s="128" t="s">
        <v>69</v>
      </c>
      <c r="C59" s="237"/>
      <c r="D59" s="238"/>
      <c r="E59" s="238"/>
      <c r="F59" s="135" t="s">
        <v>24</v>
      </c>
      <c r="G59" s="136"/>
      <c r="H59" s="136"/>
      <c r="I59" s="136">
        <f>'SO 02 2.08 Pol'!G48</f>
        <v>0</v>
      </c>
      <c r="J59" s="132" t="str">
        <f>IF(I64=0,"",I59/I64*100)</f>
        <v/>
      </c>
    </row>
    <row r="60" spans="1:10" ht="36.75" customHeight="1" x14ac:dyDescent="0.25">
      <c r="A60" s="123"/>
      <c r="B60" s="128" t="s">
        <v>70</v>
      </c>
      <c r="C60" s="237"/>
      <c r="D60" s="238"/>
      <c r="E60" s="238"/>
      <c r="F60" s="135" t="s">
        <v>24</v>
      </c>
      <c r="G60" s="136"/>
      <c r="H60" s="136"/>
      <c r="I60" s="136">
        <f>'SO 02 2.08 Pol'!G51</f>
        <v>0</v>
      </c>
      <c r="J60" s="132" t="str">
        <f>IF(I64=0,"",I60/I64*100)</f>
        <v/>
      </c>
    </row>
    <row r="61" spans="1:10" ht="36.75" customHeight="1" x14ac:dyDescent="0.25">
      <c r="A61" s="123"/>
      <c r="B61" s="128" t="s">
        <v>71</v>
      </c>
      <c r="C61" s="237"/>
      <c r="D61" s="238"/>
      <c r="E61" s="238"/>
      <c r="F61" s="135" t="s">
        <v>24</v>
      </c>
      <c r="G61" s="136"/>
      <c r="H61" s="136"/>
      <c r="I61" s="136">
        <f>'SO 02 2.08 Pol'!G58</f>
        <v>0</v>
      </c>
      <c r="J61" s="132" t="str">
        <f>IF(I64=0,"",I61/I64*100)</f>
        <v/>
      </c>
    </row>
    <row r="62" spans="1:10" ht="36.75" customHeight="1" x14ac:dyDescent="0.25">
      <c r="A62" s="123"/>
      <c r="B62" s="128" t="s">
        <v>72</v>
      </c>
      <c r="C62" s="237" t="s">
        <v>73</v>
      </c>
      <c r="D62" s="238"/>
      <c r="E62" s="238"/>
      <c r="F62" s="135" t="s">
        <v>24</v>
      </c>
      <c r="G62" s="136"/>
      <c r="H62" s="136"/>
      <c r="I62" s="136">
        <f>'SO 02 2.08 Pol'!G67</f>
        <v>0</v>
      </c>
      <c r="J62" s="132" t="str">
        <f>IF(I64=0,"",I62/I64*100)</f>
        <v/>
      </c>
    </row>
    <row r="63" spans="1:10" ht="36.75" customHeight="1" x14ac:dyDescent="0.25">
      <c r="A63" s="123"/>
      <c r="B63" s="128" t="s">
        <v>74</v>
      </c>
      <c r="C63" s="237" t="s">
        <v>75</v>
      </c>
      <c r="D63" s="238"/>
      <c r="E63" s="238"/>
      <c r="F63" s="135" t="s">
        <v>76</v>
      </c>
      <c r="G63" s="136"/>
      <c r="H63" s="136"/>
      <c r="I63" s="136">
        <f>'SO 02 2.08 Pol'!G79</f>
        <v>0</v>
      </c>
      <c r="J63" s="132" t="str">
        <f>IF(I64=0,"",I63/I64*100)</f>
        <v/>
      </c>
    </row>
    <row r="64" spans="1:10" ht="25.5" customHeight="1" x14ac:dyDescent="0.25">
      <c r="A64" s="124"/>
      <c r="B64" s="129" t="s">
        <v>1</v>
      </c>
      <c r="C64" s="130"/>
      <c r="D64" s="131"/>
      <c r="E64" s="131"/>
      <c r="F64" s="137"/>
      <c r="G64" s="138"/>
      <c r="H64" s="138"/>
      <c r="I64" s="138">
        <f>SUM(I53:I63)</f>
        <v>0</v>
      </c>
      <c r="J64" s="133">
        <f>SUM(J53:J63)</f>
        <v>0</v>
      </c>
    </row>
    <row r="65" spans="6:10" x14ac:dyDescent="0.25">
      <c r="F65" s="87"/>
      <c r="G65" s="87"/>
      <c r="H65" s="87"/>
      <c r="I65" s="87"/>
      <c r="J65" s="134"/>
    </row>
    <row r="66" spans="6:10" x14ac:dyDescent="0.25">
      <c r="F66" s="87"/>
      <c r="G66" s="87"/>
      <c r="H66" s="87"/>
      <c r="I66" s="87"/>
      <c r="J66" s="134"/>
    </row>
    <row r="67" spans="6:10" x14ac:dyDescent="0.25">
      <c r="F67" s="87"/>
      <c r="G67" s="87"/>
      <c r="H67" s="87"/>
      <c r="I67" s="87"/>
      <c r="J67" s="134"/>
    </row>
  </sheetData>
  <sheetProtection algorithmName="SHA-512" hashValue="gdhA8AYzn2K4yNmzwEYWJWxSJ4O/QUazn3iclVCAPui81zpq341wjmnqYMJjI8rsj0QIGtaYyhdThJvYh1t+6w==" saltValue="iN1Vqx52HA6vE8DZjK0Ag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3:E63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39" t="s">
        <v>6</v>
      </c>
      <c r="B1" s="239"/>
      <c r="C1" s="240"/>
      <c r="D1" s="239"/>
      <c r="E1" s="239"/>
      <c r="F1" s="239"/>
      <c r="G1" s="239"/>
    </row>
    <row r="2" spans="1:7" ht="24.9" customHeight="1" x14ac:dyDescent="0.25">
      <c r="A2" s="50" t="s">
        <v>7</v>
      </c>
      <c r="B2" s="49"/>
      <c r="C2" s="241"/>
      <c r="D2" s="241"/>
      <c r="E2" s="241"/>
      <c r="F2" s="241"/>
      <c r="G2" s="242"/>
    </row>
    <row r="3" spans="1:7" ht="24.9" customHeight="1" x14ac:dyDescent="0.25">
      <c r="A3" s="50" t="s">
        <v>8</v>
      </c>
      <c r="B3" s="49"/>
      <c r="C3" s="241"/>
      <c r="D3" s="241"/>
      <c r="E3" s="241"/>
      <c r="F3" s="241"/>
      <c r="G3" s="242"/>
    </row>
    <row r="4" spans="1:7" ht="24.9" customHeight="1" x14ac:dyDescent="0.25">
      <c r="A4" s="50" t="s">
        <v>9</v>
      </c>
      <c r="B4" s="49"/>
      <c r="C4" s="241"/>
      <c r="D4" s="241"/>
      <c r="E4" s="241"/>
      <c r="F4" s="241"/>
      <c r="G4" s="242"/>
    </row>
    <row r="5" spans="1:7" x14ac:dyDescent="0.25">
      <c r="B5" s="4"/>
      <c r="C5" s="5"/>
      <c r="D5" s="6"/>
    </row>
  </sheetData>
  <sheetProtection algorithmName="SHA-512" hashValue="3fnvaX9KfmFJt/34SBn+8E7+n6ic1mPS86QZMi1TaYr/PA2UQQK+v/1E9HOsvKoGVgLMkUMua7bUkfm+Y7lMXQ==" saltValue="lc3B42R6YY2pbQiDNrsbo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B9C40-4A13-4A54-859B-2D95F31371F7}">
  <sheetPr>
    <outlinePr summaryBelow="0"/>
  </sheetPr>
  <dimension ref="A1:BH5000"/>
  <sheetViews>
    <sheetView tabSelected="1" workbookViewId="0">
      <pane ySplit="7" topLeftCell="A72" activePane="bottomLeft" state="frozen"/>
      <selection pane="bottomLeft" activeCell="E46" sqref="E46"/>
    </sheetView>
  </sheetViews>
  <sheetFormatPr defaultRowHeight="13.2" outlineLevelRow="2" x14ac:dyDescent="0.25"/>
  <cols>
    <col min="1" max="1" width="3.44140625" customWidth="1"/>
    <col min="2" max="2" width="12.6640625" style="121" customWidth="1"/>
    <col min="3" max="3" width="63.33203125" style="121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1" width="0" hidden="1" customWidth="1"/>
    <col min="14" max="17" width="0" hidden="1" customWidth="1"/>
    <col min="18" max="18" width="6.8867187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45" t="s">
        <v>78</v>
      </c>
      <c r="B1" s="245"/>
      <c r="C1" s="245"/>
      <c r="D1" s="245"/>
      <c r="E1" s="245"/>
      <c r="F1" s="245"/>
      <c r="G1" s="245"/>
      <c r="AG1" t="s">
        <v>79</v>
      </c>
    </row>
    <row r="2" spans="1:60" ht="25.05" customHeight="1" x14ac:dyDescent="0.25">
      <c r="A2" s="50" t="s">
        <v>7</v>
      </c>
      <c r="B2" s="49" t="s">
        <v>49</v>
      </c>
      <c r="C2" s="246" t="s">
        <v>50</v>
      </c>
      <c r="D2" s="247"/>
      <c r="E2" s="247"/>
      <c r="F2" s="247"/>
      <c r="G2" s="248"/>
      <c r="AG2" t="s">
        <v>80</v>
      </c>
    </row>
    <row r="3" spans="1:60" ht="25.05" customHeight="1" x14ac:dyDescent="0.25">
      <c r="A3" s="50" t="s">
        <v>8</v>
      </c>
      <c r="B3" s="49" t="s">
        <v>45</v>
      </c>
      <c r="C3" s="246" t="s">
        <v>46</v>
      </c>
      <c r="D3" s="247"/>
      <c r="E3" s="247"/>
      <c r="F3" s="247"/>
      <c r="G3" s="248"/>
      <c r="AC3" s="121" t="s">
        <v>80</v>
      </c>
      <c r="AG3" t="s">
        <v>81</v>
      </c>
    </row>
    <row r="4" spans="1:60" ht="25.05" customHeight="1" x14ac:dyDescent="0.25">
      <c r="A4" s="140" t="s">
        <v>9</v>
      </c>
      <c r="B4" s="141" t="s">
        <v>43</v>
      </c>
      <c r="C4" s="249" t="s">
        <v>44</v>
      </c>
      <c r="D4" s="250"/>
      <c r="E4" s="250"/>
      <c r="F4" s="250"/>
      <c r="G4" s="251"/>
      <c r="AG4" t="s">
        <v>82</v>
      </c>
    </row>
    <row r="5" spans="1:60" x14ac:dyDescent="0.25">
      <c r="D5" s="10"/>
    </row>
    <row r="6" spans="1:60" ht="39.6" x14ac:dyDescent="0.25">
      <c r="A6" s="143" t="s">
        <v>83</v>
      </c>
      <c r="B6" s="145" t="s">
        <v>84</v>
      </c>
      <c r="C6" s="145" t="s">
        <v>85</v>
      </c>
      <c r="D6" s="144" t="s">
        <v>86</v>
      </c>
      <c r="E6" s="143" t="s">
        <v>87</v>
      </c>
      <c r="F6" s="142" t="s">
        <v>88</v>
      </c>
      <c r="G6" s="143" t="s">
        <v>29</v>
      </c>
      <c r="H6" s="146" t="s">
        <v>30</v>
      </c>
      <c r="I6" s="146" t="s">
        <v>89</v>
      </c>
      <c r="J6" s="146" t="s">
        <v>31</v>
      </c>
      <c r="K6" s="146" t="s">
        <v>90</v>
      </c>
      <c r="L6" s="146" t="s">
        <v>91</v>
      </c>
      <c r="M6" s="146" t="s">
        <v>92</v>
      </c>
      <c r="N6" s="146" t="s">
        <v>93</v>
      </c>
      <c r="O6" s="146" t="s">
        <v>94</v>
      </c>
      <c r="P6" s="146" t="s">
        <v>95</v>
      </c>
      <c r="Q6" s="146" t="s">
        <v>96</v>
      </c>
      <c r="R6" s="146" t="s">
        <v>97</v>
      </c>
      <c r="S6" s="146" t="s">
        <v>98</v>
      </c>
      <c r="T6" s="146" t="s">
        <v>99</v>
      </c>
      <c r="U6" s="146" t="s">
        <v>100</v>
      </c>
      <c r="V6" s="146" t="s">
        <v>101</v>
      </c>
      <c r="W6" s="146" t="s">
        <v>102</v>
      </c>
      <c r="X6" s="146" t="s">
        <v>103</v>
      </c>
      <c r="Y6" s="146" t="s">
        <v>104</v>
      </c>
    </row>
    <row r="7" spans="1:60" hidden="1" x14ac:dyDescent="0.25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5">
      <c r="A8" s="159" t="s">
        <v>105</v>
      </c>
      <c r="B8" s="160" t="s">
        <v>63</v>
      </c>
      <c r="C8" s="180" t="s">
        <v>106</v>
      </c>
      <c r="D8" s="161"/>
      <c r="E8" s="162"/>
      <c r="F8" s="163"/>
      <c r="G8" s="163">
        <f>SUMIF(AG9:AG12,"&lt;&gt;NOR",G9:G12)</f>
        <v>0</v>
      </c>
      <c r="H8" s="163"/>
      <c r="I8" s="163">
        <f>SUM(I9:I12)</f>
        <v>0</v>
      </c>
      <c r="J8" s="163"/>
      <c r="K8" s="163">
        <f>SUM(K9:K12)</f>
        <v>0</v>
      </c>
      <c r="L8" s="163"/>
      <c r="M8" s="163">
        <f>SUM(M9:M12)</f>
        <v>0</v>
      </c>
      <c r="N8" s="162"/>
      <c r="O8" s="162">
        <f>SUM(O9:O12)</f>
        <v>1691</v>
      </c>
      <c r="P8" s="162"/>
      <c r="Q8" s="162">
        <f>SUM(Q9:Q12)</f>
        <v>0</v>
      </c>
      <c r="R8" s="163"/>
      <c r="S8" s="163"/>
      <c r="T8" s="164"/>
      <c r="U8" s="158"/>
      <c r="V8" s="158">
        <f>SUM(V9:V12)</f>
        <v>0</v>
      </c>
      <c r="W8" s="158"/>
      <c r="X8" s="158"/>
      <c r="Y8" s="158"/>
      <c r="AG8" t="s">
        <v>107</v>
      </c>
    </row>
    <row r="9" spans="1:60" outlineLevel="1" x14ac:dyDescent="0.25">
      <c r="A9" s="166">
        <v>1</v>
      </c>
      <c r="B9" s="167" t="s">
        <v>108</v>
      </c>
      <c r="C9" s="181" t="s">
        <v>109</v>
      </c>
      <c r="D9" s="168" t="s">
        <v>110</v>
      </c>
      <c r="E9" s="169">
        <v>12</v>
      </c>
      <c r="F9" s="170"/>
      <c r="G9" s="171">
        <f>ROUND(E9*F9,2)</f>
        <v>0</v>
      </c>
      <c r="H9" s="170"/>
      <c r="I9" s="171">
        <f>ROUND(E9*H9,2)</f>
        <v>0</v>
      </c>
      <c r="J9" s="170"/>
      <c r="K9" s="171">
        <f>ROUND(E9*J9,2)</f>
        <v>0</v>
      </c>
      <c r="L9" s="171">
        <v>21</v>
      </c>
      <c r="M9" s="171">
        <f>G9*(1+L9/100)</f>
        <v>0</v>
      </c>
      <c r="N9" s="169">
        <v>89</v>
      </c>
      <c r="O9" s="169">
        <f>ROUND(E9*N9,2)</f>
        <v>1068</v>
      </c>
      <c r="P9" s="169">
        <v>0</v>
      </c>
      <c r="Q9" s="169">
        <f>ROUND(E9*P9,2)</f>
        <v>0</v>
      </c>
      <c r="R9" s="171"/>
      <c r="S9" s="171" t="s">
        <v>111</v>
      </c>
      <c r="T9" s="172" t="s">
        <v>112</v>
      </c>
      <c r="U9" s="157">
        <v>0</v>
      </c>
      <c r="V9" s="157">
        <f>ROUND(E9*U9,2)</f>
        <v>0</v>
      </c>
      <c r="W9" s="157"/>
      <c r="X9" s="157" t="s">
        <v>113</v>
      </c>
      <c r="Y9" s="157" t="s">
        <v>114</v>
      </c>
      <c r="Z9" s="147"/>
      <c r="AA9" s="147"/>
      <c r="AB9" s="147"/>
      <c r="AC9" s="147"/>
      <c r="AD9" s="147"/>
      <c r="AE9" s="147"/>
      <c r="AF9" s="147"/>
      <c r="AG9" s="147" t="s">
        <v>115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5">
      <c r="A10" s="154"/>
      <c r="B10" s="155"/>
      <c r="C10" s="243" t="s">
        <v>116</v>
      </c>
      <c r="D10" s="244"/>
      <c r="E10" s="244"/>
      <c r="F10" s="244"/>
      <c r="G10" s="244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117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1" x14ac:dyDescent="0.25">
      <c r="A11" s="166">
        <v>2</v>
      </c>
      <c r="B11" s="167" t="s">
        <v>118</v>
      </c>
      <c r="C11" s="181" t="s">
        <v>119</v>
      </c>
      <c r="D11" s="168" t="s">
        <v>110</v>
      </c>
      <c r="E11" s="169">
        <v>7</v>
      </c>
      <c r="F11" s="170"/>
      <c r="G11" s="171">
        <f>ROUND(E11*F11,2)</f>
        <v>0</v>
      </c>
      <c r="H11" s="170"/>
      <c r="I11" s="171">
        <f>ROUND(E11*H11,2)</f>
        <v>0</v>
      </c>
      <c r="J11" s="170"/>
      <c r="K11" s="171">
        <f>ROUND(E11*J11,2)</f>
        <v>0</v>
      </c>
      <c r="L11" s="171">
        <v>21</v>
      </c>
      <c r="M11" s="171">
        <f>G11*(1+L11/100)</f>
        <v>0</v>
      </c>
      <c r="N11" s="169">
        <v>89</v>
      </c>
      <c r="O11" s="169">
        <f>ROUND(E11*N11,2)</f>
        <v>623</v>
      </c>
      <c r="P11" s="169">
        <v>0</v>
      </c>
      <c r="Q11" s="169">
        <f>ROUND(E11*P11,2)</f>
        <v>0</v>
      </c>
      <c r="R11" s="171"/>
      <c r="S11" s="171" t="s">
        <v>111</v>
      </c>
      <c r="T11" s="172" t="s">
        <v>112</v>
      </c>
      <c r="U11" s="157">
        <v>0</v>
      </c>
      <c r="V11" s="157">
        <f>ROUND(E11*U11,2)</f>
        <v>0</v>
      </c>
      <c r="W11" s="157"/>
      <c r="X11" s="157" t="s">
        <v>113</v>
      </c>
      <c r="Y11" s="157" t="s">
        <v>114</v>
      </c>
      <c r="Z11" s="147"/>
      <c r="AA11" s="147"/>
      <c r="AB11" s="147"/>
      <c r="AC11" s="147"/>
      <c r="AD11" s="147"/>
      <c r="AE11" s="147"/>
      <c r="AF11" s="147"/>
      <c r="AG11" s="147" t="s">
        <v>115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2" x14ac:dyDescent="0.25">
      <c r="A12" s="154"/>
      <c r="B12" s="155"/>
      <c r="C12" s="243" t="s">
        <v>116</v>
      </c>
      <c r="D12" s="244"/>
      <c r="E12" s="244"/>
      <c r="F12" s="244"/>
      <c r="G12" s="244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7"/>
      <c r="AA12" s="147"/>
      <c r="AB12" s="147"/>
      <c r="AC12" s="147"/>
      <c r="AD12" s="147"/>
      <c r="AE12" s="147"/>
      <c r="AF12" s="147"/>
      <c r="AG12" s="147" t="s">
        <v>117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x14ac:dyDescent="0.25">
      <c r="A13" s="159" t="s">
        <v>105</v>
      </c>
      <c r="B13" s="160" t="s">
        <v>64</v>
      </c>
      <c r="C13" s="180" t="s">
        <v>106</v>
      </c>
      <c r="D13" s="161"/>
      <c r="E13" s="162"/>
      <c r="F13" s="163"/>
      <c r="G13" s="163">
        <f>SUMIF(AG14:AG19,"&lt;&gt;NOR",G14:G19)</f>
        <v>0</v>
      </c>
      <c r="H13" s="163"/>
      <c r="I13" s="163">
        <f>SUM(I14:I19)</f>
        <v>0</v>
      </c>
      <c r="J13" s="163"/>
      <c r="K13" s="163">
        <f>SUM(K14:K19)</f>
        <v>0</v>
      </c>
      <c r="L13" s="163"/>
      <c r="M13" s="163">
        <f>SUM(M14:M19)</f>
        <v>0</v>
      </c>
      <c r="N13" s="162"/>
      <c r="O13" s="162">
        <f>SUM(O14:O19)</f>
        <v>589</v>
      </c>
      <c r="P13" s="162"/>
      <c r="Q13" s="162">
        <f>SUM(Q14:Q19)</f>
        <v>0</v>
      </c>
      <c r="R13" s="163"/>
      <c r="S13" s="163"/>
      <c r="T13" s="164"/>
      <c r="U13" s="158"/>
      <c r="V13" s="158">
        <f>SUM(V14:V19)</f>
        <v>0</v>
      </c>
      <c r="W13" s="158"/>
      <c r="X13" s="158"/>
      <c r="Y13" s="158"/>
      <c r="AG13" t="s">
        <v>107</v>
      </c>
    </row>
    <row r="14" spans="1:60" outlineLevel="1" x14ac:dyDescent="0.25">
      <c r="A14" s="166">
        <v>3</v>
      </c>
      <c r="B14" s="167" t="s">
        <v>120</v>
      </c>
      <c r="C14" s="181" t="s">
        <v>109</v>
      </c>
      <c r="D14" s="168" t="s">
        <v>110</v>
      </c>
      <c r="E14" s="169">
        <v>1</v>
      </c>
      <c r="F14" s="170"/>
      <c r="G14" s="171">
        <f>ROUND(E14*F14,2)</f>
        <v>0</v>
      </c>
      <c r="H14" s="170"/>
      <c r="I14" s="171">
        <f>ROUND(E14*H14,2)</f>
        <v>0</v>
      </c>
      <c r="J14" s="170"/>
      <c r="K14" s="171">
        <f>ROUND(E14*J14,2)</f>
        <v>0</v>
      </c>
      <c r="L14" s="171">
        <v>21</v>
      </c>
      <c r="M14" s="171">
        <f>G14*(1+L14/100)</f>
        <v>0</v>
      </c>
      <c r="N14" s="169">
        <v>89</v>
      </c>
      <c r="O14" s="169">
        <f>ROUND(E14*N14,2)</f>
        <v>89</v>
      </c>
      <c r="P14" s="169">
        <v>0</v>
      </c>
      <c r="Q14" s="169">
        <f>ROUND(E14*P14,2)</f>
        <v>0</v>
      </c>
      <c r="R14" s="171"/>
      <c r="S14" s="171" t="s">
        <v>111</v>
      </c>
      <c r="T14" s="172" t="s">
        <v>112</v>
      </c>
      <c r="U14" s="157">
        <v>0</v>
      </c>
      <c r="V14" s="157">
        <f>ROUND(E14*U14,2)</f>
        <v>0</v>
      </c>
      <c r="W14" s="157"/>
      <c r="X14" s="157" t="s">
        <v>113</v>
      </c>
      <c r="Y14" s="157" t="s">
        <v>114</v>
      </c>
      <c r="Z14" s="147"/>
      <c r="AA14" s="147"/>
      <c r="AB14" s="147"/>
      <c r="AC14" s="147"/>
      <c r="AD14" s="147"/>
      <c r="AE14" s="147"/>
      <c r="AF14" s="147"/>
      <c r="AG14" s="147" t="s">
        <v>115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2" x14ac:dyDescent="0.25">
      <c r="A15" s="154"/>
      <c r="B15" s="155"/>
      <c r="C15" s="243" t="s">
        <v>116</v>
      </c>
      <c r="D15" s="244"/>
      <c r="E15" s="244"/>
      <c r="F15" s="244"/>
      <c r="G15" s="244"/>
      <c r="H15" s="157"/>
      <c r="I15" s="157"/>
      <c r="J15" s="157"/>
      <c r="K15" s="157"/>
      <c r="L15" s="157"/>
      <c r="M15" s="157"/>
      <c r="N15" s="156"/>
      <c r="O15" s="156"/>
      <c r="P15" s="156"/>
      <c r="Q15" s="156"/>
      <c r="R15" s="157"/>
      <c r="S15" s="157"/>
      <c r="T15" s="157"/>
      <c r="U15" s="157"/>
      <c r="V15" s="157"/>
      <c r="W15" s="157"/>
      <c r="X15" s="157"/>
      <c r="Y15" s="157"/>
      <c r="Z15" s="147"/>
      <c r="AA15" s="147"/>
      <c r="AB15" s="147"/>
      <c r="AC15" s="147"/>
      <c r="AD15" s="147"/>
      <c r="AE15" s="147"/>
      <c r="AF15" s="147"/>
      <c r="AG15" s="147" t="s">
        <v>117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1" x14ac:dyDescent="0.25">
      <c r="A16" s="166">
        <v>4</v>
      </c>
      <c r="B16" s="167" t="s">
        <v>121</v>
      </c>
      <c r="C16" s="181" t="s">
        <v>122</v>
      </c>
      <c r="D16" s="168" t="s">
        <v>110</v>
      </c>
      <c r="E16" s="169">
        <v>1</v>
      </c>
      <c r="F16" s="170"/>
      <c r="G16" s="171">
        <f>ROUND(E16*F16,2)</f>
        <v>0</v>
      </c>
      <c r="H16" s="170"/>
      <c r="I16" s="171">
        <f>ROUND(E16*H16,2)</f>
        <v>0</v>
      </c>
      <c r="J16" s="170"/>
      <c r="K16" s="171">
        <f>ROUND(E16*J16,2)</f>
        <v>0</v>
      </c>
      <c r="L16" s="171">
        <v>21</v>
      </c>
      <c r="M16" s="171">
        <f>G16*(1+L16/100)</f>
        <v>0</v>
      </c>
      <c r="N16" s="169">
        <v>500</v>
      </c>
      <c r="O16" s="169">
        <f>ROUND(E16*N16,2)</f>
        <v>500</v>
      </c>
      <c r="P16" s="169">
        <v>0</v>
      </c>
      <c r="Q16" s="169">
        <f>ROUND(E16*P16,2)</f>
        <v>0</v>
      </c>
      <c r="R16" s="171"/>
      <c r="S16" s="171" t="s">
        <v>111</v>
      </c>
      <c r="T16" s="172" t="s">
        <v>112</v>
      </c>
      <c r="U16" s="157">
        <v>0</v>
      </c>
      <c r="V16" s="157">
        <f>ROUND(E16*U16,2)</f>
        <v>0</v>
      </c>
      <c r="W16" s="157"/>
      <c r="X16" s="157" t="s">
        <v>113</v>
      </c>
      <c r="Y16" s="157" t="s">
        <v>114</v>
      </c>
      <c r="Z16" s="147"/>
      <c r="AA16" s="147"/>
      <c r="AB16" s="147"/>
      <c r="AC16" s="147"/>
      <c r="AD16" s="147"/>
      <c r="AE16" s="147"/>
      <c r="AF16" s="147"/>
      <c r="AG16" s="147" t="s">
        <v>115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2" x14ac:dyDescent="0.25">
      <c r="A17" s="154"/>
      <c r="B17" s="155"/>
      <c r="C17" s="243" t="s">
        <v>116</v>
      </c>
      <c r="D17" s="244"/>
      <c r="E17" s="244"/>
      <c r="F17" s="244"/>
      <c r="G17" s="244"/>
      <c r="H17" s="157"/>
      <c r="I17" s="157"/>
      <c r="J17" s="157"/>
      <c r="K17" s="157"/>
      <c r="L17" s="157"/>
      <c r="M17" s="157"/>
      <c r="N17" s="156"/>
      <c r="O17" s="156"/>
      <c r="P17" s="156"/>
      <c r="Q17" s="156"/>
      <c r="R17" s="157"/>
      <c r="S17" s="157"/>
      <c r="T17" s="157"/>
      <c r="U17" s="157"/>
      <c r="V17" s="157"/>
      <c r="W17" s="157"/>
      <c r="X17" s="157"/>
      <c r="Y17" s="157"/>
      <c r="Z17" s="147"/>
      <c r="AA17" s="147"/>
      <c r="AB17" s="147"/>
      <c r="AC17" s="147"/>
      <c r="AD17" s="147"/>
      <c r="AE17" s="147"/>
      <c r="AF17" s="147"/>
      <c r="AG17" s="147" t="s">
        <v>117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1" x14ac:dyDescent="0.25">
      <c r="A18" s="166">
        <v>5</v>
      </c>
      <c r="B18" s="167" t="s">
        <v>123</v>
      </c>
      <c r="C18" s="181" t="s">
        <v>124</v>
      </c>
      <c r="D18" s="168" t="s">
        <v>110</v>
      </c>
      <c r="E18" s="169">
        <v>1</v>
      </c>
      <c r="F18" s="170"/>
      <c r="G18" s="171">
        <f>ROUND(E18*F18,2)</f>
        <v>0</v>
      </c>
      <c r="H18" s="170"/>
      <c r="I18" s="171">
        <f>ROUND(E18*H18,2)</f>
        <v>0</v>
      </c>
      <c r="J18" s="170"/>
      <c r="K18" s="171">
        <f>ROUND(E18*J18,2)</f>
        <v>0</v>
      </c>
      <c r="L18" s="171">
        <v>21</v>
      </c>
      <c r="M18" s="171">
        <f>G18*(1+L18/100)</f>
        <v>0</v>
      </c>
      <c r="N18" s="169">
        <v>0</v>
      </c>
      <c r="O18" s="169">
        <f>ROUND(E18*N18,2)</f>
        <v>0</v>
      </c>
      <c r="P18" s="169">
        <v>0</v>
      </c>
      <c r="Q18" s="169">
        <f>ROUND(E18*P18,2)</f>
        <v>0</v>
      </c>
      <c r="R18" s="171"/>
      <c r="S18" s="171" t="s">
        <v>111</v>
      </c>
      <c r="T18" s="172" t="s">
        <v>112</v>
      </c>
      <c r="U18" s="157">
        <v>0</v>
      </c>
      <c r="V18" s="157">
        <f>ROUND(E18*U18,2)</f>
        <v>0</v>
      </c>
      <c r="W18" s="157"/>
      <c r="X18" s="157" t="s">
        <v>113</v>
      </c>
      <c r="Y18" s="157" t="s">
        <v>114</v>
      </c>
      <c r="Z18" s="147"/>
      <c r="AA18" s="147"/>
      <c r="AB18" s="147"/>
      <c r="AC18" s="147"/>
      <c r="AD18" s="147"/>
      <c r="AE18" s="147"/>
      <c r="AF18" s="147"/>
      <c r="AG18" s="147" t="s">
        <v>115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2" x14ac:dyDescent="0.25">
      <c r="A19" s="154"/>
      <c r="B19" s="155"/>
      <c r="C19" s="243" t="s">
        <v>116</v>
      </c>
      <c r="D19" s="244"/>
      <c r="E19" s="244"/>
      <c r="F19" s="244"/>
      <c r="G19" s="244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117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x14ac:dyDescent="0.25">
      <c r="A20" s="159" t="s">
        <v>105</v>
      </c>
      <c r="B20" s="160" t="s">
        <v>65</v>
      </c>
      <c r="C20" s="180" t="s">
        <v>106</v>
      </c>
      <c r="D20" s="161"/>
      <c r="E20" s="162"/>
      <c r="F20" s="163"/>
      <c r="G20" s="163">
        <f>SUMIF(AG21:AG22,"&lt;&gt;NOR",G21:G22)</f>
        <v>0</v>
      </c>
      <c r="H20" s="163"/>
      <c r="I20" s="163">
        <f>SUM(I21:I22)</f>
        <v>0</v>
      </c>
      <c r="J20" s="163"/>
      <c r="K20" s="163">
        <f>SUM(K21:K22)</f>
        <v>0</v>
      </c>
      <c r="L20" s="163"/>
      <c r="M20" s="163">
        <f>SUM(M21:M22)</f>
        <v>0</v>
      </c>
      <c r="N20" s="162"/>
      <c r="O20" s="162">
        <f>SUM(O21:O22)</f>
        <v>30</v>
      </c>
      <c r="P20" s="162"/>
      <c r="Q20" s="162">
        <f>SUM(Q21:Q22)</f>
        <v>0</v>
      </c>
      <c r="R20" s="163"/>
      <c r="S20" s="163"/>
      <c r="T20" s="164"/>
      <c r="U20" s="158"/>
      <c r="V20" s="158">
        <f>SUM(V21:V22)</f>
        <v>0</v>
      </c>
      <c r="W20" s="158"/>
      <c r="X20" s="158"/>
      <c r="Y20" s="158"/>
      <c r="AG20" t="s">
        <v>107</v>
      </c>
    </row>
    <row r="21" spans="1:60" outlineLevel="1" x14ac:dyDescent="0.25">
      <c r="A21" s="166">
        <v>6</v>
      </c>
      <c r="B21" s="167" t="s">
        <v>125</v>
      </c>
      <c r="C21" s="181" t="s">
        <v>126</v>
      </c>
      <c r="D21" s="168" t="s">
        <v>110</v>
      </c>
      <c r="E21" s="169">
        <v>1</v>
      </c>
      <c r="F21" s="170"/>
      <c r="G21" s="171">
        <f>ROUND(E21*F21,2)</f>
        <v>0</v>
      </c>
      <c r="H21" s="170"/>
      <c r="I21" s="171">
        <f>ROUND(E21*H21,2)</f>
        <v>0</v>
      </c>
      <c r="J21" s="170"/>
      <c r="K21" s="171">
        <f>ROUND(E21*J21,2)</f>
        <v>0</v>
      </c>
      <c r="L21" s="171">
        <v>21</v>
      </c>
      <c r="M21" s="171">
        <f>G21*(1+L21/100)</f>
        <v>0</v>
      </c>
      <c r="N21" s="169">
        <v>30</v>
      </c>
      <c r="O21" s="169">
        <f>ROUND(E21*N21,2)</f>
        <v>30</v>
      </c>
      <c r="P21" s="169">
        <v>0</v>
      </c>
      <c r="Q21" s="169">
        <f>ROUND(E21*P21,2)</f>
        <v>0</v>
      </c>
      <c r="R21" s="171"/>
      <c r="S21" s="171" t="s">
        <v>111</v>
      </c>
      <c r="T21" s="172" t="s">
        <v>112</v>
      </c>
      <c r="U21" s="157">
        <v>0</v>
      </c>
      <c r="V21" s="157">
        <f>ROUND(E21*U21,2)</f>
        <v>0</v>
      </c>
      <c r="W21" s="157"/>
      <c r="X21" s="157" t="s">
        <v>113</v>
      </c>
      <c r="Y21" s="157" t="s">
        <v>114</v>
      </c>
      <c r="Z21" s="147"/>
      <c r="AA21" s="147"/>
      <c r="AB21" s="147"/>
      <c r="AC21" s="147"/>
      <c r="AD21" s="147"/>
      <c r="AE21" s="147"/>
      <c r="AF21" s="147"/>
      <c r="AG21" s="147" t="s">
        <v>115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2" x14ac:dyDescent="0.25">
      <c r="A22" s="154"/>
      <c r="B22" s="155"/>
      <c r="C22" s="243" t="s">
        <v>116</v>
      </c>
      <c r="D22" s="244"/>
      <c r="E22" s="244"/>
      <c r="F22" s="244"/>
      <c r="G22" s="244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117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x14ac:dyDescent="0.25">
      <c r="A23" s="159" t="s">
        <v>105</v>
      </c>
      <c r="B23" s="160" t="s">
        <v>66</v>
      </c>
      <c r="C23" s="180" t="s">
        <v>106</v>
      </c>
      <c r="D23" s="161"/>
      <c r="E23" s="162"/>
      <c r="F23" s="163"/>
      <c r="G23" s="163">
        <f>SUMIF(AG24:AG27,"&lt;&gt;NOR",G24:G27)</f>
        <v>0</v>
      </c>
      <c r="H23" s="163"/>
      <c r="I23" s="163">
        <f>SUM(I24:I27)</f>
        <v>0</v>
      </c>
      <c r="J23" s="163"/>
      <c r="K23" s="163">
        <f>SUM(K24:K27)</f>
        <v>0</v>
      </c>
      <c r="L23" s="163"/>
      <c r="M23" s="163">
        <f>SUM(M24:M27)</f>
        <v>0</v>
      </c>
      <c r="N23" s="162"/>
      <c r="O23" s="162">
        <f>SUM(O24:O27)</f>
        <v>1170</v>
      </c>
      <c r="P23" s="162"/>
      <c r="Q23" s="162">
        <f>SUM(Q24:Q27)</f>
        <v>0</v>
      </c>
      <c r="R23" s="163"/>
      <c r="S23" s="163"/>
      <c r="T23" s="164"/>
      <c r="U23" s="158"/>
      <c r="V23" s="158">
        <f>SUM(V24:V27)</f>
        <v>0</v>
      </c>
      <c r="W23" s="158"/>
      <c r="X23" s="158"/>
      <c r="Y23" s="158"/>
      <c r="AG23" t="s">
        <v>107</v>
      </c>
    </row>
    <row r="24" spans="1:60" outlineLevel="1" x14ac:dyDescent="0.25">
      <c r="A24" s="166">
        <v>7</v>
      </c>
      <c r="B24" s="167" t="s">
        <v>127</v>
      </c>
      <c r="C24" s="181" t="s">
        <v>128</v>
      </c>
      <c r="D24" s="168" t="s">
        <v>110</v>
      </c>
      <c r="E24" s="169">
        <v>6</v>
      </c>
      <c r="F24" s="170"/>
      <c r="G24" s="171">
        <f>ROUND(E24*F24,2)</f>
        <v>0</v>
      </c>
      <c r="H24" s="170"/>
      <c r="I24" s="171">
        <f>ROUND(E24*H24,2)</f>
        <v>0</v>
      </c>
      <c r="J24" s="170"/>
      <c r="K24" s="171">
        <f>ROUND(E24*J24,2)</f>
        <v>0</v>
      </c>
      <c r="L24" s="171">
        <v>21</v>
      </c>
      <c r="M24" s="171">
        <f>G24*(1+L24/100)</f>
        <v>0</v>
      </c>
      <c r="N24" s="169">
        <v>75</v>
      </c>
      <c r="O24" s="169">
        <f>ROUND(E24*N24,2)</f>
        <v>450</v>
      </c>
      <c r="P24" s="169">
        <v>0</v>
      </c>
      <c r="Q24" s="169">
        <f>ROUND(E24*P24,2)</f>
        <v>0</v>
      </c>
      <c r="R24" s="171"/>
      <c r="S24" s="171" t="s">
        <v>111</v>
      </c>
      <c r="T24" s="172" t="s">
        <v>112</v>
      </c>
      <c r="U24" s="157">
        <v>0</v>
      </c>
      <c r="V24" s="157">
        <f>ROUND(E24*U24,2)</f>
        <v>0</v>
      </c>
      <c r="W24" s="157"/>
      <c r="X24" s="157" t="s">
        <v>113</v>
      </c>
      <c r="Y24" s="157" t="s">
        <v>114</v>
      </c>
      <c r="Z24" s="147"/>
      <c r="AA24" s="147"/>
      <c r="AB24" s="147"/>
      <c r="AC24" s="147"/>
      <c r="AD24" s="147"/>
      <c r="AE24" s="147"/>
      <c r="AF24" s="147"/>
      <c r="AG24" s="147" t="s">
        <v>115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2" x14ac:dyDescent="0.25">
      <c r="A25" s="154"/>
      <c r="B25" s="155"/>
      <c r="C25" s="243" t="s">
        <v>116</v>
      </c>
      <c r="D25" s="244"/>
      <c r="E25" s="244"/>
      <c r="F25" s="244"/>
      <c r="G25" s="244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117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1" x14ac:dyDescent="0.25">
      <c r="A26" s="166">
        <v>8</v>
      </c>
      <c r="B26" s="167" t="s">
        <v>129</v>
      </c>
      <c r="C26" s="181" t="s">
        <v>119</v>
      </c>
      <c r="D26" s="168" t="s">
        <v>110</v>
      </c>
      <c r="E26" s="169">
        <v>2</v>
      </c>
      <c r="F26" s="170"/>
      <c r="G26" s="171">
        <f>ROUND(E26*F26,2)</f>
        <v>0</v>
      </c>
      <c r="H26" s="170"/>
      <c r="I26" s="171">
        <f>ROUND(E26*H26,2)</f>
        <v>0</v>
      </c>
      <c r="J26" s="170"/>
      <c r="K26" s="171">
        <f>ROUND(E26*J26,2)</f>
        <v>0</v>
      </c>
      <c r="L26" s="171">
        <v>21</v>
      </c>
      <c r="M26" s="171">
        <f>G26*(1+L26/100)</f>
        <v>0</v>
      </c>
      <c r="N26" s="169">
        <v>360</v>
      </c>
      <c r="O26" s="169">
        <f>ROUND(E26*N26,2)</f>
        <v>720</v>
      </c>
      <c r="P26" s="169">
        <v>0</v>
      </c>
      <c r="Q26" s="169">
        <f>ROUND(E26*P26,2)</f>
        <v>0</v>
      </c>
      <c r="R26" s="171"/>
      <c r="S26" s="171" t="s">
        <v>111</v>
      </c>
      <c r="T26" s="172" t="s">
        <v>112</v>
      </c>
      <c r="U26" s="157">
        <v>0</v>
      </c>
      <c r="V26" s="157">
        <f>ROUND(E26*U26,2)</f>
        <v>0</v>
      </c>
      <c r="W26" s="157"/>
      <c r="X26" s="157" t="s">
        <v>113</v>
      </c>
      <c r="Y26" s="157" t="s">
        <v>114</v>
      </c>
      <c r="Z26" s="147"/>
      <c r="AA26" s="147"/>
      <c r="AB26" s="147"/>
      <c r="AC26" s="147"/>
      <c r="AD26" s="147"/>
      <c r="AE26" s="147"/>
      <c r="AF26" s="147"/>
      <c r="AG26" s="147" t="s">
        <v>115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2" x14ac:dyDescent="0.25">
      <c r="A27" s="154"/>
      <c r="B27" s="155"/>
      <c r="C27" s="243" t="s">
        <v>116</v>
      </c>
      <c r="D27" s="244"/>
      <c r="E27" s="244"/>
      <c r="F27" s="244"/>
      <c r="G27" s="244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7"/>
      <c r="AA27" s="147"/>
      <c r="AB27" s="147"/>
      <c r="AC27" s="147"/>
      <c r="AD27" s="147"/>
      <c r="AE27" s="147"/>
      <c r="AF27" s="147"/>
      <c r="AG27" s="147" t="s">
        <v>117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x14ac:dyDescent="0.25">
      <c r="A28" s="159" t="s">
        <v>105</v>
      </c>
      <c r="B28" s="160" t="s">
        <v>67</v>
      </c>
      <c r="C28" s="180" t="s">
        <v>106</v>
      </c>
      <c r="D28" s="161"/>
      <c r="E28" s="162"/>
      <c r="F28" s="163"/>
      <c r="G28" s="163">
        <f>SUMIF(AG29:AG42,"&lt;&gt;NOR",G29:G42)</f>
        <v>0</v>
      </c>
      <c r="H28" s="163"/>
      <c r="I28" s="163">
        <f>SUM(I29:I42)</f>
        <v>0</v>
      </c>
      <c r="J28" s="163"/>
      <c r="K28" s="163">
        <f>SUM(K29:K42)</f>
        <v>0</v>
      </c>
      <c r="L28" s="163"/>
      <c r="M28" s="163">
        <f>SUM(M29:M42)</f>
        <v>0</v>
      </c>
      <c r="N28" s="162"/>
      <c r="O28" s="162">
        <f>SUM(O29:O42)</f>
        <v>4268</v>
      </c>
      <c r="P28" s="162"/>
      <c r="Q28" s="162">
        <f>SUM(Q29:Q42)</f>
        <v>0</v>
      </c>
      <c r="R28" s="163"/>
      <c r="S28" s="163"/>
      <c r="T28" s="164"/>
      <c r="U28" s="158"/>
      <c r="V28" s="158">
        <f>SUM(V29:V42)</f>
        <v>0</v>
      </c>
      <c r="W28" s="158"/>
      <c r="X28" s="158"/>
      <c r="Y28" s="158"/>
      <c r="AG28" t="s">
        <v>107</v>
      </c>
    </row>
    <row r="29" spans="1:60" outlineLevel="1" x14ac:dyDescent="0.25">
      <c r="A29" s="166">
        <v>9</v>
      </c>
      <c r="B29" s="167" t="s">
        <v>130</v>
      </c>
      <c r="C29" s="181" t="s">
        <v>109</v>
      </c>
      <c r="D29" s="168" t="s">
        <v>110</v>
      </c>
      <c r="E29" s="169">
        <v>2</v>
      </c>
      <c r="F29" s="170"/>
      <c r="G29" s="171">
        <f>ROUND(E29*F29,2)</f>
        <v>0</v>
      </c>
      <c r="H29" s="170"/>
      <c r="I29" s="171">
        <f>ROUND(E29*H29,2)</f>
        <v>0</v>
      </c>
      <c r="J29" s="170"/>
      <c r="K29" s="171">
        <f>ROUND(E29*J29,2)</f>
        <v>0</v>
      </c>
      <c r="L29" s="171">
        <v>21</v>
      </c>
      <c r="M29" s="171">
        <f>G29*(1+L29/100)</f>
        <v>0</v>
      </c>
      <c r="N29" s="169">
        <v>89</v>
      </c>
      <c r="O29" s="169">
        <f>ROUND(E29*N29,2)</f>
        <v>178</v>
      </c>
      <c r="P29" s="169">
        <v>0</v>
      </c>
      <c r="Q29" s="169">
        <f>ROUND(E29*P29,2)</f>
        <v>0</v>
      </c>
      <c r="R29" s="171"/>
      <c r="S29" s="171" t="s">
        <v>111</v>
      </c>
      <c r="T29" s="172" t="s">
        <v>112</v>
      </c>
      <c r="U29" s="157">
        <v>0</v>
      </c>
      <c r="V29" s="157">
        <f>ROUND(E29*U29,2)</f>
        <v>0</v>
      </c>
      <c r="W29" s="157"/>
      <c r="X29" s="157" t="s">
        <v>113</v>
      </c>
      <c r="Y29" s="157" t="s">
        <v>114</v>
      </c>
      <c r="Z29" s="147"/>
      <c r="AA29" s="147"/>
      <c r="AB29" s="147"/>
      <c r="AC29" s="147"/>
      <c r="AD29" s="147"/>
      <c r="AE29" s="147"/>
      <c r="AF29" s="147"/>
      <c r="AG29" s="147" t="s">
        <v>115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2" x14ac:dyDescent="0.25">
      <c r="A30" s="154"/>
      <c r="B30" s="155"/>
      <c r="C30" s="243" t="s">
        <v>116</v>
      </c>
      <c r="D30" s="244"/>
      <c r="E30" s="244"/>
      <c r="F30" s="244"/>
      <c r="G30" s="244"/>
      <c r="H30" s="157"/>
      <c r="I30" s="157"/>
      <c r="J30" s="157"/>
      <c r="K30" s="157"/>
      <c r="L30" s="157"/>
      <c r="M30" s="157"/>
      <c r="N30" s="156"/>
      <c r="O30" s="156"/>
      <c r="P30" s="156"/>
      <c r="Q30" s="156"/>
      <c r="R30" s="157"/>
      <c r="S30" s="157"/>
      <c r="T30" s="157"/>
      <c r="U30" s="157"/>
      <c r="V30" s="157"/>
      <c r="W30" s="157"/>
      <c r="X30" s="157"/>
      <c r="Y30" s="157"/>
      <c r="Z30" s="147"/>
      <c r="AA30" s="147"/>
      <c r="AB30" s="147"/>
      <c r="AC30" s="147"/>
      <c r="AD30" s="147"/>
      <c r="AE30" s="147"/>
      <c r="AF30" s="147"/>
      <c r="AG30" s="147" t="s">
        <v>117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1" x14ac:dyDescent="0.25">
      <c r="A31" s="166">
        <v>10</v>
      </c>
      <c r="B31" s="167" t="s">
        <v>131</v>
      </c>
      <c r="C31" s="181" t="s">
        <v>128</v>
      </c>
      <c r="D31" s="168" t="s">
        <v>110</v>
      </c>
      <c r="E31" s="169">
        <v>6</v>
      </c>
      <c r="F31" s="170"/>
      <c r="G31" s="171">
        <f>ROUND(E31*F31,2)</f>
        <v>0</v>
      </c>
      <c r="H31" s="170"/>
      <c r="I31" s="171">
        <f>ROUND(E31*H31,2)</f>
        <v>0</v>
      </c>
      <c r="J31" s="170"/>
      <c r="K31" s="171">
        <f>ROUND(E31*J31,2)</f>
        <v>0</v>
      </c>
      <c r="L31" s="171">
        <v>21</v>
      </c>
      <c r="M31" s="171">
        <f>G31*(1+L31/100)</f>
        <v>0</v>
      </c>
      <c r="N31" s="169">
        <v>75</v>
      </c>
      <c r="O31" s="169">
        <f>ROUND(E31*N31,2)</f>
        <v>450</v>
      </c>
      <c r="P31" s="169">
        <v>0</v>
      </c>
      <c r="Q31" s="169">
        <f>ROUND(E31*P31,2)</f>
        <v>0</v>
      </c>
      <c r="R31" s="171"/>
      <c r="S31" s="171" t="s">
        <v>111</v>
      </c>
      <c r="T31" s="172" t="s">
        <v>112</v>
      </c>
      <c r="U31" s="157">
        <v>0</v>
      </c>
      <c r="V31" s="157">
        <f>ROUND(E31*U31,2)</f>
        <v>0</v>
      </c>
      <c r="W31" s="157"/>
      <c r="X31" s="157" t="s">
        <v>113</v>
      </c>
      <c r="Y31" s="157" t="s">
        <v>114</v>
      </c>
      <c r="Z31" s="147"/>
      <c r="AA31" s="147"/>
      <c r="AB31" s="147"/>
      <c r="AC31" s="147"/>
      <c r="AD31" s="147"/>
      <c r="AE31" s="147"/>
      <c r="AF31" s="147"/>
      <c r="AG31" s="147" t="s">
        <v>115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2" x14ac:dyDescent="0.25">
      <c r="A32" s="154"/>
      <c r="B32" s="155"/>
      <c r="C32" s="243" t="s">
        <v>116</v>
      </c>
      <c r="D32" s="244"/>
      <c r="E32" s="244"/>
      <c r="F32" s="244"/>
      <c r="G32" s="244"/>
      <c r="H32" s="157"/>
      <c r="I32" s="157"/>
      <c r="J32" s="157"/>
      <c r="K32" s="157"/>
      <c r="L32" s="157"/>
      <c r="M32" s="157"/>
      <c r="N32" s="156"/>
      <c r="O32" s="156"/>
      <c r="P32" s="156"/>
      <c r="Q32" s="156"/>
      <c r="R32" s="157"/>
      <c r="S32" s="157"/>
      <c r="T32" s="157"/>
      <c r="U32" s="157"/>
      <c r="V32" s="157"/>
      <c r="W32" s="157"/>
      <c r="X32" s="157"/>
      <c r="Y32" s="157"/>
      <c r="Z32" s="147"/>
      <c r="AA32" s="147"/>
      <c r="AB32" s="147"/>
      <c r="AC32" s="147"/>
      <c r="AD32" s="147"/>
      <c r="AE32" s="147"/>
      <c r="AF32" s="147"/>
      <c r="AG32" s="147" t="s">
        <v>117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1" x14ac:dyDescent="0.25">
      <c r="A33" s="166">
        <v>11</v>
      </c>
      <c r="B33" s="167" t="s">
        <v>132</v>
      </c>
      <c r="C33" s="181" t="s">
        <v>133</v>
      </c>
      <c r="D33" s="168" t="s">
        <v>110</v>
      </c>
      <c r="E33" s="169">
        <v>1</v>
      </c>
      <c r="F33" s="170"/>
      <c r="G33" s="171">
        <f>ROUND(E33*F33,2)</f>
        <v>0</v>
      </c>
      <c r="H33" s="170"/>
      <c r="I33" s="171">
        <f>ROUND(E33*H33,2)</f>
        <v>0</v>
      </c>
      <c r="J33" s="170"/>
      <c r="K33" s="171">
        <f>ROUND(E33*J33,2)</f>
        <v>0</v>
      </c>
      <c r="L33" s="171">
        <v>21</v>
      </c>
      <c r="M33" s="171">
        <f>G33*(1+L33/100)</f>
        <v>0</v>
      </c>
      <c r="N33" s="169">
        <v>100</v>
      </c>
      <c r="O33" s="169">
        <f>ROUND(E33*N33,2)</f>
        <v>100</v>
      </c>
      <c r="P33" s="169">
        <v>0</v>
      </c>
      <c r="Q33" s="169">
        <f>ROUND(E33*P33,2)</f>
        <v>0</v>
      </c>
      <c r="R33" s="171"/>
      <c r="S33" s="171" t="s">
        <v>111</v>
      </c>
      <c r="T33" s="172" t="s">
        <v>112</v>
      </c>
      <c r="U33" s="157">
        <v>0</v>
      </c>
      <c r="V33" s="157">
        <f>ROUND(E33*U33,2)</f>
        <v>0</v>
      </c>
      <c r="W33" s="157"/>
      <c r="X33" s="157" t="s">
        <v>113</v>
      </c>
      <c r="Y33" s="157" t="s">
        <v>114</v>
      </c>
      <c r="Z33" s="147"/>
      <c r="AA33" s="147"/>
      <c r="AB33" s="147"/>
      <c r="AC33" s="147"/>
      <c r="AD33" s="147"/>
      <c r="AE33" s="147"/>
      <c r="AF33" s="147"/>
      <c r="AG33" s="147" t="s">
        <v>115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2" x14ac:dyDescent="0.25">
      <c r="A34" s="154"/>
      <c r="B34" s="155"/>
      <c r="C34" s="243" t="s">
        <v>116</v>
      </c>
      <c r="D34" s="244"/>
      <c r="E34" s="244"/>
      <c r="F34" s="244"/>
      <c r="G34" s="244"/>
      <c r="H34" s="157"/>
      <c r="I34" s="157"/>
      <c r="J34" s="157"/>
      <c r="K34" s="157"/>
      <c r="L34" s="157"/>
      <c r="M34" s="157"/>
      <c r="N34" s="156"/>
      <c r="O34" s="156"/>
      <c r="P34" s="156"/>
      <c r="Q34" s="156"/>
      <c r="R34" s="157"/>
      <c r="S34" s="157"/>
      <c r="T34" s="157"/>
      <c r="U34" s="157"/>
      <c r="V34" s="157"/>
      <c r="W34" s="157"/>
      <c r="X34" s="157"/>
      <c r="Y34" s="157"/>
      <c r="Z34" s="147"/>
      <c r="AA34" s="147"/>
      <c r="AB34" s="147"/>
      <c r="AC34" s="147"/>
      <c r="AD34" s="147"/>
      <c r="AE34" s="147"/>
      <c r="AF34" s="147"/>
      <c r="AG34" s="147" t="s">
        <v>117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1" x14ac:dyDescent="0.25">
      <c r="A35" s="166">
        <v>12</v>
      </c>
      <c r="B35" s="167" t="s">
        <v>134</v>
      </c>
      <c r="C35" s="181" t="s">
        <v>135</v>
      </c>
      <c r="D35" s="168" t="s">
        <v>110</v>
      </c>
      <c r="E35" s="169">
        <v>7</v>
      </c>
      <c r="F35" s="170"/>
      <c r="G35" s="171">
        <f>ROUND(E35*F35,2)</f>
        <v>0</v>
      </c>
      <c r="H35" s="170"/>
      <c r="I35" s="171">
        <f>ROUND(E35*H35,2)</f>
        <v>0</v>
      </c>
      <c r="J35" s="170"/>
      <c r="K35" s="171">
        <f>ROUND(E35*J35,2)</f>
        <v>0</v>
      </c>
      <c r="L35" s="171">
        <v>21</v>
      </c>
      <c r="M35" s="171">
        <f>G35*(1+L35/100)</f>
        <v>0</v>
      </c>
      <c r="N35" s="169">
        <v>300</v>
      </c>
      <c r="O35" s="169">
        <f>ROUND(E35*N35,2)</f>
        <v>2100</v>
      </c>
      <c r="P35" s="169">
        <v>0</v>
      </c>
      <c r="Q35" s="169">
        <f>ROUND(E35*P35,2)</f>
        <v>0</v>
      </c>
      <c r="R35" s="171"/>
      <c r="S35" s="171" t="s">
        <v>111</v>
      </c>
      <c r="T35" s="172" t="s">
        <v>112</v>
      </c>
      <c r="U35" s="157">
        <v>0</v>
      </c>
      <c r="V35" s="157">
        <f>ROUND(E35*U35,2)</f>
        <v>0</v>
      </c>
      <c r="W35" s="157"/>
      <c r="X35" s="157" t="s">
        <v>113</v>
      </c>
      <c r="Y35" s="157" t="s">
        <v>114</v>
      </c>
      <c r="Z35" s="147"/>
      <c r="AA35" s="147"/>
      <c r="AB35" s="147"/>
      <c r="AC35" s="147"/>
      <c r="AD35" s="147"/>
      <c r="AE35" s="147"/>
      <c r="AF35" s="147"/>
      <c r="AG35" s="147" t="s">
        <v>115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2" x14ac:dyDescent="0.25">
      <c r="A36" s="154"/>
      <c r="B36" s="155"/>
      <c r="C36" s="243" t="s">
        <v>116</v>
      </c>
      <c r="D36" s="244"/>
      <c r="E36" s="244"/>
      <c r="F36" s="244"/>
      <c r="G36" s="244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117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1" x14ac:dyDescent="0.25">
      <c r="A37" s="166">
        <v>13</v>
      </c>
      <c r="B37" s="167" t="s">
        <v>136</v>
      </c>
      <c r="C37" s="181" t="s">
        <v>119</v>
      </c>
      <c r="D37" s="168" t="s">
        <v>110</v>
      </c>
      <c r="E37" s="169">
        <v>3</v>
      </c>
      <c r="F37" s="170"/>
      <c r="G37" s="171">
        <f>ROUND(E37*F37,2)</f>
        <v>0</v>
      </c>
      <c r="H37" s="170"/>
      <c r="I37" s="171">
        <f>ROUND(E37*H37,2)</f>
        <v>0</v>
      </c>
      <c r="J37" s="170"/>
      <c r="K37" s="171">
        <f>ROUND(E37*J37,2)</f>
        <v>0</v>
      </c>
      <c r="L37" s="171">
        <v>21</v>
      </c>
      <c r="M37" s="171">
        <f>G37*(1+L37/100)</f>
        <v>0</v>
      </c>
      <c r="N37" s="169">
        <v>360</v>
      </c>
      <c r="O37" s="169">
        <f>ROUND(E37*N37,2)</f>
        <v>1080</v>
      </c>
      <c r="P37" s="169">
        <v>0</v>
      </c>
      <c r="Q37" s="169">
        <f>ROUND(E37*P37,2)</f>
        <v>0</v>
      </c>
      <c r="R37" s="171"/>
      <c r="S37" s="171" t="s">
        <v>111</v>
      </c>
      <c r="T37" s="172" t="s">
        <v>112</v>
      </c>
      <c r="U37" s="157">
        <v>0</v>
      </c>
      <c r="V37" s="157">
        <f>ROUND(E37*U37,2)</f>
        <v>0</v>
      </c>
      <c r="W37" s="157"/>
      <c r="X37" s="157" t="s">
        <v>113</v>
      </c>
      <c r="Y37" s="157" t="s">
        <v>114</v>
      </c>
      <c r="Z37" s="147"/>
      <c r="AA37" s="147"/>
      <c r="AB37" s="147"/>
      <c r="AC37" s="147"/>
      <c r="AD37" s="147"/>
      <c r="AE37" s="147"/>
      <c r="AF37" s="147"/>
      <c r="AG37" s="147" t="s">
        <v>115</v>
      </c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2" x14ac:dyDescent="0.25">
      <c r="A38" s="154"/>
      <c r="B38" s="155"/>
      <c r="C38" s="243" t="s">
        <v>116</v>
      </c>
      <c r="D38" s="244"/>
      <c r="E38" s="244"/>
      <c r="F38" s="244"/>
      <c r="G38" s="244"/>
      <c r="H38" s="157"/>
      <c r="I38" s="157"/>
      <c r="J38" s="157"/>
      <c r="K38" s="157"/>
      <c r="L38" s="157"/>
      <c r="M38" s="157"/>
      <c r="N38" s="156"/>
      <c r="O38" s="156"/>
      <c r="P38" s="156"/>
      <c r="Q38" s="156"/>
      <c r="R38" s="157"/>
      <c r="S38" s="157"/>
      <c r="T38" s="157"/>
      <c r="U38" s="157"/>
      <c r="V38" s="157"/>
      <c r="W38" s="157"/>
      <c r="X38" s="157"/>
      <c r="Y38" s="157"/>
      <c r="Z38" s="147"/>
      <c r="AA38" s="147"/>
      <c r="AB38" s="147"/>
      <c r="AC38" s="147"/>
      <c r="AD38" s="147"/>
      <c r="AE38" s="147"/>
      <c r="AF38" s="147"/>
      <c r="AG38" s="147" t="s">
        <v>117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1" x14ac:dyDescent="0.25">
      <c r="A39" s="166">
        <v>14</v>
      </c>
      <c r="B39" s="167" t="s">
        <v>137</v>
      </c>
      <c r="C39" s="181" t="s">
        <v>138</v>
      </c>
      <c r="D39" s="168" t="s">
        <v>110</v>
      </c>
      <c r="E39" s="169">
        <v>1</v>
      </c>
      <c r="F39" s="170"/>
      <c r="G39" s="171">
        <f>ROUND(E39*F39,2)</f>
        <v>0</v>
      </c>
      <c r="H39" s="170"/>
      <c r="I39" s="171">
        <f>ROUND(E39*H39,2)</f>
        <v>0</v>
      </c>
      <c r="J39" s="170"/>
      <c r="K39" s="171">
        <f>ROUND(E39*J39,2)</f>
        <v>0</v>
      </c>
      <c r="L39" s="171">
        <v>21</v>
      </c>
      <c r="M39" s="171">
        <f>G39*(1+L39/100)</f>
        <v>0</v>
      </c>
      <c r="N39" s="169">
        <v>60</v>
      </c>
      <c r="O39" s="169">
        <f>ROUND(E39*N39,2)</f>
        <v>60</v>
      </c>
      <c r="P39" s="169">
        <v>0</v>
      </c>
      <c r="Q39" s="169">
        <f>ROUND(E39*P39,2)</f>
        <v>0</v>
      </c>
      <c r="R39" s="171"/>
      <c r="S39" s="171" t="s">
        <v>111</v>
      </c>
      <c r="T39" s="172" t="s">
        <v>112</v>
      </c>
      <c r="U39" s="157">
        <v>0</v>
      </c>
      <c r="V39" s="157">
        <f>ROUND(E39*U39,2)</f>
        <v>0</v>
      </c>
      <c r="W39" s="157"/>
      <c r="X39" s="157" t="s">
        <v>113</v>
      </c>
      <c r="Y39" s="157" t="s">
        <v>114</v>
      </c>
      <c r="Z39" s="147"/>
      <c r="AA39" s="147"/>
      <c r="AB39" s="147"/>
      <c r="AC39" s="147"/>
      <c r="AD39" s="147"/>
      <c r="AE39" s="147"/>
      <c r="AF39" s="147"/>
      <c r="AG39" s="147" t="s">
        <v>115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2" x14ac:dyDescent="0.25">
      <c r="A40" s="154"/>
      <c r="B40" s="155"/>
      <c r="C40" s="243" t="s">
        <v>116</v>
      </c>
      <c r="D40" s="244"/>
      <c r="E40" s="244"/>
      <c r="F40" s="244"/>
      <c r="G40" s="244"/>
      <c r="H40" s="157"/>
      <c r="I40" s="157"/>
      <c r="J40" s="157"/>
      <c r="K40" s="157"/>
      <c r="L40" s="157"/>
      <c r="M40" s="157"/>
      <c r="N40" s="156"/>
      <c r="O40" s="156"/>
      <c r="P40" s="156"/>
      <c r="Q40" s="156"/>
      <c r="R40" s="157"/>
      <c r="S40" s="157"/>
      <c r="T40" s="157"/>
      <c r="U40" s="157"/>
      <c r="V40" s="157"/>
      <c r="W40" s="157"/>
      <c r="X40" s="157"/>
      <c r="Y40" s="157"/>
      <c r="Z40" s="147"/>
      <c r="AA40" s="147"/>
      <c r="AB40" s="147"/>
      <c r="AC40" s="147"/>
      <c r="AD40" s="147"/>
      <c r="AE40" s="147"/>
      <c r="AF40" s="147"/>
      <c r="AG40" s="147" t="s">
        <v>117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1" x14ac:dyDescent="0.25">
      <c r="A41" s="166">
        <v>15</v>
      </c>
      <c r="B41" s="167" t="s">
        <v>139</v>
      </c>
      <c r="C41" s="181" t="s">
        <v>140</v>
      </c>
      <c r="D41" s="168" t="s">
        <v>110</v>
      </c>
      <c r="E41" s="169">
        <v>1</v>
      </c>
      <c r="F41" s="170"/>
      <c r="G41" s="171">
        <f>ROUND(E41*F41,2)</f>
        <v>0</v>
      </c>
      <c r="H41" s="170"/>
      <c r="I41" s="171">
        <f>ROUND(E41*H41,2)</f>
        <v>0</v>
      </c>
      <c r="J41" s="170"/>
      <c r="K41" s="171">
        <f>ROUND(E41*J41,2)</f>
        <v>0</v>
      </c>
      <c r="L41" s="171">
        <v>21</v>
      </c>
      <c r="M41" s="171">
        <f>G41*(1+L41/100)</f>
        <v>0</v>
      </c>
      <c r="N41" s="169">
        <v>300</v>
      </c>
      <c r="O41" s="169">
        <f>ROUND(E41*N41,2)</f>
        <v>300</v>
      </c>
      <c r="P41" s="169">
        <v>0</v>
      </c>
      <c r="Q41" s="169">
        <f>ROUND(E41*P41,2)</f>
        <v>0</v>
      </c>
      <c r="R41" s="171"/>
      <c r="S41" s="171" t="s">
        <v>111</v>
      </c>
      <c r="T41" s="172" t="s">
        <v>112</v>
      </c>
      <c r="U41" s="157">
        <v>0</v>
      </c>
      <c r="V41" s="157">
        <f>ROUND(E41*U41,2)</f>
        <v>0</v>
      </c>
      <c r="W41" s="157"/>
      <c r="X41" s="157" t="s">
        <v>113</v>
      </c>
      <c r="Y41" s="157" t="s">
        <v>114</v>
      </c>
      <c r="Z41" s="147"/>
      <c r="AA41" s="147"/>
      <c r="AB41" s="147"/>
      <c r="AC41" s="147"/>
      <c r="AD41" s="147"/>
      <c r="AE41" s="147"/>
      <c r="AF41" s="147"/>
      <c r="AG41" s="147" t="s">
        <v>115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2" x14ac:dyDescent="0.25">
      <c r="A42" s="154"/>
      <c r="B42" s="155"/>
      <c r="C42" s="243" t="s">
        <v>116</v>
      </c>
      <c r="D42" s="244"/>
      <c r="E42" s="244"/>
      <c r="F42" s="244"/>
      <c r="G42" s="244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117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x14ac:dyDescent="0.25">
      <c r="A43" s="159" t="s">
        <v>105</v>
      </c>
      <c r="B43" s="160" t="s">
        <v>68</v>
      </c>
      <c r="C43" s="180" t="s">
        <v>106</v>
      </c>
      <c r="D43" s="161"/>
      <c r="E43" s="162"/>
      <c r="F43" s="163"/>
      <c r="G43" s="163">
        <f>SUMIF(AG44:AG47,"&lt;&gt;NOR",G44:G47)</f>
        <v>0</v>
      </c>
      <c r="H43" s="163"/>
      <c r="I43" s="163">
        <f>SUM(I44:I47)</f>
        <v>0</v>
      </c>
      <c r="J43" s="163"/>
      <c r="K43" s="163">
        <f>SUM(K44:K47)</f>
        <v>0</v>
      </c>
      <c r="L43" s="163"/>
      <c r="M43" s="163">
        <f>SUM(M44:M47)</f>
        <v>0</v>
      </c>
      <c r="N43" s="162"/>
      <c r="O43" s="162">
        <f>SUM(O44:O47)</f>
        <v>880</v>
      </c>
      <c r="P43" s="162"/>
      <c r="Q43" s="162">
        <f>SUM(Q44:Q47)</f>
        <v>0</v>
      </c>
      <c r="R43" s="163"/>
      <c r="S43" s="163"/>
      <c r="T43" s="164"/>
      <c r="U43" s="158"/>
      <c r="V43" s="158">
        <f>SUM(V44:V47)</f>
        <v>0</v>
      </c>
      <c r="W43" s="158"/>
      <c r="X43" s="158"/>
      <c r="Y43" s="158"/>
      <c r="AG43" t="s">
        <v>107</v>
      </c>
    </row>
    <row r="44" spans="1:60" outlineLevel="1" x14ac:dyDescent="0.25">
      <c r="A44" s="166">
        <v>16</v>
      </c>
      <c r="B44" s="167" t="s">
        <v>141</v>
      </c>
      <c r="C44" s="181" t="s">
        <v>142</v>
      </c>
      <c r="D44" s="168" t="s">
        <v>110</v>
      </c>
      <c r="E44" s="169">
        <v>2</v>
      </c>
      <c r="F44" s="170"/>
      <c r="G44" s="171">
        <f>ROUND(E44*F44,2)</f>
        <v>0</v>
      </c>
      <c r="H44" s="170"/>
      <c r="I44" s="171">
        <f>ROUND(E44*H44,2)</f>
        <v>0</v>
      </c>
      <c r="J44" s="170"/>
      <c r="K44" s="171">
        <f>ROUND(E44*J44,2)</f>
        <v>0</v>
      </c>
      <c r="L44" s="171">
        <v>21</v>
      </c>
      <c r="M44" s="171">
        <f>G44*(1+L44/100)</f>
        <v>0</v>
      </c>
      <c r="N44" s="169">
        <v>80</v>
      </c>
      <c r="O44" s="169">
        <f>ROUND(E44*N44,2)</f>
        <v>160</v>
      </c>
      <c r="P44" s="169">
        <v>0</v>
      </c>
      <c r="Q44" s="169">
        <f>ROUND(E44*P44,2)</f>
        <v>0</v>
      </c>
      <c r="R44" s="171"/>
      <c r="S44" s="171" t="s">
        <v>111</v>
      </c>
      <c r="T44" s="172" t="s">
        <v>112</v>
      </c>
      <c r="U44" s="157">
        <v>0</v>
      </c>
      <c r="V44" s="157">
        <f>ROUND(E44*U44,2)</f>
        <v>0</v>
      </c>
      <c r="W44" s="157"/>
      <c r="X44" s="157" t="s">
        <v>113</v>
      </c>
      <c r="Y44" s="157" t="s">
        <v>114</v>
      </c>
      <c r="Z44" s="147"/>
      <c r="AA44" s="147"/>
      <c r="AB44" s="147"/>
      <c r="AC44" s="147"/>
      <c r="AD44" s="147"/>
      <c r="AE44" s="147"/>
      <c r="AF44" s="147"/>
      <c r="AG44" s="147" t="s">
        <v>115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2" x14ac:dyDescent="0.25">
      <c r="A45" s="154"/>
      <c r="B45" s="155"/>
      <c r="C45" s="243" t="s">
        <v>116</v>
      </c>
      <c r="D45" s="244"/>
      <c r="E45" s="244"/>
      <c r="F45" s="244"/>
      <c r="G45" s="244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117</v>
      </c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1" x14ac:dyDescent="0.25">
      <c r="A46" s="166">
        <v>17</v>
      </c>
      <c r="B46" s="167" t="s">
        <v>143</v>
      </c>
      <c r="C46" s="181" t="s">
        <v>119</v>
      </c>
      <c r="D46" s="168" t="s">
        <v>110</v>
      </c>
      <c r="E46" s="169">
        <v>2</v>
      </c>
      <c r="F46" s="170"/>
      <c r="G46" s="171">
        <f>ROUND(E46*F46,2)</f>
        <v>0</v>
      </c>
      <c r="H46" s="170"/>
      <c r="I46" s="171">
        <f>ROUND(E46*H46,2)</f>
        <v>0</v>
      </c>
      <c r="J46" s="170"/>
      <c r="K46" s="171">
        <f>ROUND(E46*J46,2)</f>
        <v>0</v>
      </c>
      <c r="L46" s="171">
        <v>21</v>
      </c>
      <c r="M46" s="171">
        <f>G46*(1+L46/100)</f>
        <v>0</v>
      </c>
      <c r="N46" s="169">
        <v>360</v>
      </c>
      <c r="O46" s="169">
        <f>ROUND(E46*N46,2)</f>
        <v>720</v>
      </c>
      <c r="P46" s="169">
        <v>0</v>
      </c>
      <c r="Q46" s="169">
        <f>ROUND(E46*P46,2)</f>
        <v>0</v>
      </c>
      <c r="R46" s="171"/>
      <c r="S46" s="171" t="s">
        <v>111</v>
      </c>
      <c r="T46" s="172" t="s">
        <v>112</v>
      </c>
      <c r="U46" s="157">
        <v>0</v>
      </c>
      <c r="V46" s="157">
        <f>ROUND(E46*U46,2)</f>
        <v>0</v>
      </c>
      <c r="W46" s="157"/>
      <c r="X46" s="157" t="s">
        <v>113</v>
      </c>
      <c r="Y46" s="157" t="s">
        <v>114</v>
      </c>
      <c r="Z46" s="147"/>
      <c r="AA46" s="147"/>
      <c r="AB46" s="147"/>
      <c r="AC46" s="147"/>
      <c r="AD46" s="147"/>
      <c r="AE46" s="147"/>
      <c r="AF46" s="147"/>
      <c r="AG46" s="147" t="s">
        <v>115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2" x14ac:dyDescent="0.25">
      <c r="A47" s="154"/>
      <c r="B47" s="155"/>
      <c r="C47" s="243" t="s">
        <v>116</v>
      </c>
      <c r="D47" s="244"/>
      <c r="E47" s="244"/>
      <c r="F47" s="244"/>
      <c r="G47" s="244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117</v>
      </c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x14ac:dyDescent="0.25">
      <c r="A48" s="159" t="s">
        <v>105</v>
      </c>
      <c r="B48" s="160" t="s">
        <v>69</v>
      </c>
      <c r="C48" s="180" t="s">
        <v>106</v>
      </c>
      <c r="D48" s="161"/>
      <c r="E48" s="162"/>
      <c r="F48" s="163"/>
      <c r="G48" s="163">
        <f>SUMIF(AG49:AG50,"&lt;&gt;NOR",G49:G50)</f>
        <v>0</v>
      </c>
      <c r="H48" s="163"/>
      <c r="I48" s="163">
        <f>SUM(I49:I50)</f>
        <v>0</v>
      </c>
      <c r="J48" s="163"/>
      <c r="K48" s="163">
        <f>SUM(K49:K50)</f>
        <v>0</v>
      </c>
      <c r="L48" s="163"/>
      <c r="M48" s="163">
        <f>SUM(M49:M50)</f>
        <v>0</v>
      </c>
      <c r="N48" s="162"/>
      <c r="O48" s="162">
        <f>SUM(O49:O50)</f>
        <v>84</v>
      </c>
      <c r="P48" s="162"/>
      <c r="Q48" s="162">
        <f>SUM(Q49:Q50)</f>
        <v>0</v>
      </c>
      <c r="R48" s="163"/>
      <c r="S48" s="163"/>
      <c r="T48" s="164"/>
      <c r="U48" s="158"/>
      <c r="V48" s="158">
        <f>SUM(V49:V50)</f>
        <v>0</v>
      </c>
      <c r="W48" s="158"/>
      <c r="X48" s="158"/>
      <c r="Y48" s="158"/>
      <c r="AG48" t="s">
        <v>107</v>
      </c>
    </row>
    <row r="49" spans="1:60" outlineLevel="1" x14ac:dyDescent="0.25">
      <c r="A49" s="166">
        <v>18</v>
      </c>
      <c r="B49" s="167" t="s">
        <v>144</v>
      </c>
      <c r="C49" s="181" t="s">
        <v>145</v>
      </c>
      <c r="D49" s="168" t="s">
        <v>110</v>
      </c>
      <c r="E49" s="169">
        <v>3</v>
      </c>
      <c r="F49" s="170"/>
      <c r="G49" s="171">
        <f>ROUND(E49*F49,2)</f>
        <v>0</v>
      </c>
      <c r="H49" s="170"/>
      <c r="I49" s="171">
        <f>ROUND(E49*H49,2)</f>
        <v>0</v>
      </c>
      <c r="J49" s="170"/>
      <c r="K49" s="171">
        <f>ROUND(E49*J49,2)</f>
        <v>0</v>
      </c>
      <c r="L49" s="171">
        <v>21</v>
      </c>
      <c r="M49" s="171">
        <f>G49*(1+L49/100)</f>
        <v>0</v>
      </c>
      <c r="N49" s="169">
        <v>28</v>
      </c>
      <c r="O49" s="169">
        <f>ROUND(E49*N49,2)</f>
        <v>84</v>
      </c>
      <c r="P49" s="169">
        <v>0</v>
      </c>
      <c r="Q49" s="169">
        <f>ROUND(E49*P49,2)</f>
        <v>0</v>
      </c>
      <c r="R49" s="171"/>
      <c r="S49" s="171" t="s">
        <v>111</v>
      </c>
      <c r="T49" s="172" t="s">
        <v>112</v>
      </c>
      <c r="U49" s="157">
        <v>0</v>
      </c>
      <c r="V49" s="157">
        <f>ROUND(E49*U49,2)</f>
        <v>0</v>
      </c>
      <c r="W49" s="157"/>
      <c r="X49" s="157" t="s">
        <v>113</v>
      </c>
      <c r="Y49" s="157" t="s">
        <v>114</v>
      </c>
      <c r="Z49" s="147"/>
      <c r="AA49" s="147"/>
      <c r="AB49" s="147"/>
      <c r="AC49" s="147"/>
      <c r="AD49" s="147"/>
      <c r="AE49" s="147"/>
      <c r="AF49" s="147"/>
      <c r="AG49" s="147" t="s">
        <v>115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2" x14ac:dyDescent="0.25">
      <c r="A50" s="154"/>
      <c r="B50" s="155"/>
      <c r="C50" s="243" t="s">
        <v>116</v>
      </c>
      <c r="D50" s="244"/>
      <c r="E50" s="244"/>
      <c r="F50" s="244"/>
      <c r="G50" s="244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117</v>
      </c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x14ac:dyDescent="0.25">
      <c r="A51" s="159" t="s">
        <v>105</v>
      </c>
      <c r="B51" s="160" t="s">
        <v>70</v>
      </c>
      <c r="C51" s="180" t="s">
        <v>106</v>
      </c>
      <c r="D51" s="161"/>
      <c r="E51" s="162"/>
      <c r="F51" s="163"/>
      <c r="G51" s="163">
        <f>SUMIF(AG52:AG57,"&lt;&gt;NOR",G52:G57)</f>
        <v>0</v>
      </c>
      <c r="H51" s="163"/>
      <c r="I51" s="163">
        <f>SUM(I52:I57)</f>
        <v>0</v>
      </c>
      <c r="J51" s="163"/>
      <c r="K51" s="163">
        <f>SUM(K52:K57)</f>
        <v>0</v>
      </c>
      <c r="L51" s="163"/>
      <c r="M51" s="163">
        <f>SUM(M52:M57)</f>
        <v>0</v>
      </c>
      <c r="N51" s="162"/>
      <c r="O51" s="162">
        <f>SUM(O52:O57)</f>
        <v>1260</v>
      </c>
      <c r="P51" s="162"/>
      <c r="Q51" s="162">
        <f>SUM(Q52:Q57)</f>
        <v>0</v>
      </c>
      <c r="R51" s="163"/>
      <c r="S51" s="163"/>
      <c r="T51" s="164"/>
      <c r="U51" s="158"/>
      <c r="V51" s="158">
        <f>SUM(V52:V57)</f>
        <v>0</v>
      </c>
      <c r="W51" s="158"/>
      <c r="X51" s="158"/>
      <c r="Y51" s="158"/>
      <c r="AG51" t="s">
        <v>107</v>
      </c>
    </row>
    <row r="52" spans="1:60" outlineLevel="1" x14ac:dyDescent="0.25">
      <c r="A52" s="166">
        <v>19</v>
      </c>
      <c r="B52" s="167" t="s">
        <v>146</v>
      </c>
      <c r="C52" s="181" t="s">
        <v>147</v>
      </c>
      <c r="D52" s="168" t="s">
        <v>110</v>
      </c>
      <c r="E52" s="169">
        <v>2</v>
      </c>
      <c r="F52" s="170"/>
      <c r="G52" s="171">
        <f>ROUND(E52*F52,2)</f>
        <v>0</v>
      </c>
      <c r="H52" s="170"/>
      <c r="I52" s="171">
        <f>ROUND(E52*H52,2)</f>
        <v>0</v>
      </c>
      <c r="J52" s="170"/>
      <c r="K52" s="171">
        <f>ROUND(E52*J52,2)</f>
        <v>0</v>
      </c>
      <c r="L52" s="171">
        <v>21</v>
      </c>
      <c r="M52" s="171">
        <f>G52*(1+L52/100)</f>
        <v>0</v>
      </c>
      <c r="N52" s="169">
        <v>80</v>
      </c>
      <c r="O52" s="169">
        <f>ROUND(E52*N52,2)</f>
        <v>160</v>
      </c>
      <c r="P52" s="169">
        <v>0</v>
      </c>
      <c r="Q52" s="169">
        <f>ROUND(E52*P52,2)</f>
        <v>0</v>
      </c>
      <c r="R52" s="171"/>
      <c r="S52" s="171" t="s">
        <v>111</v>
      </c>
      <c r="T52" s="172" t="s">
        <v>112</v>
      </c>
      <c r="U52" s="157">
        <v>0</v>
      </c>
      <c r="V52" s="157">
        <f>ROUND(E52*U52,2)</f>
        <v>0</v>
      </c>
      <c r="W52" s="157"/>
      <c r="X52" s="157" t="s">
        <v>113</v>
      </c>
      <c r="Y52" s="157" t="s">
        <v>114</v>
      </c>
      <c r="Z52" s="147"/>
      <c r="AA52" s="147"/>
      <c r="AB52" s="147"/>
      <c r="AC52" s="147"/>
      <c r="AD52" s="147"/>
      <c r="AE52" s="147"/>
      <c r="AF52" s="147"/>
      <c r="AG52" s="147" t="s">
        <v>115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2" x14ac:dyDescent="0.25">
      <c r="A53" s="154"/>
      <c r="B53" s="155"/>
      <c r="C53" s="243" t="s">
        <v>116</v>
      </c>
      <c r="D53" s="244"/>
      <c r="E53" s="244"/>
      <c r="F53" s="244"/>
      <c r="G53" s="244"/>
      <c r="H53" s="157"/>
      <c r="I53" s="157"/>
      <c r="J53" s="157"/>
      <c r="K53" s="157"/>
      <c r="L53" s="157"/>
      <c r="M53" s="157"/>
      <c r="N53" s="156"/>
      <c r="O53" s="156"/>
      <c r="P53" s="156"/>
      <c r="Q53" s="156"/>
      <c r="R53" s="157"/>
      <c r="S53" s="157"/>
      <c r="T53" s="157"/>
      <c r="U53" s="157"/>
      <c r="V53" s="157"/>
      <c r="W53" s="157"/>
      <c r="X53" s="157"/>
      <c r="Y53" s="157"/>
      <c r="Z53" s="147"/>
      <c r="AA53" s="147"/>
      <c r="AB53" s="147"/>
      <c r="AC53" s="147"/>
      <c r="AD53" s="147"/>
      <c r="AE53" s="147"/>
      <c r="AF53" s="147"/>
      <c r="AG53" s="147" t="s">
        <v>117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1" x14ac:dyDescent="0.25">
      <c r="A54" s="166">
        <v>20</v>
      </c>
      <c r="B54" s="167" t="s">
        <v>148</v>
      </c>
      <c r="C54" s="181" t="s">
        <v>149</v>
      </c>
      <c r="D54" s="168" t="s">
        <v>110</v>
      </c>
      <c r="E54" s="169">
        <v>4</v>
      </c>
      <c r="F54" s="170"/>
      <c r="G54" s="171">
        <f>ROUND(E54*F54,2)</f>
        <v>0</v>
      </c>
      <c r="H54" s="170"/>
      <c r="I54" s="171">
        <f>ROUND(E54*H54,2)</f>
        <v>0</v>
      </c>
      <c r="J54" s="170"/>
      <c r="K54" s="171">
        <f>ROUND(E54*J54,2)</f>
        <v>0</v>
      </c>
      <c r="L54" s="171">
        <v>21</v>
      </c>
      <c r="M54" s="171">
        <f>G54*(1+L54/100)</f>
        <v>0</v>
      </c>
      <c r="N54" s="169">
        <v>125</v>
      </c>
      <c r="O54" s="169">
        <f>ROUND(E54*N54,2)</f>
        <v>500</v>
      </c>
      <c r="P54" s="169">
        <v>0</v>
      </c>
      <c r="Q54" s="169">
        <f>ROUND(E54*P54,2)</f>
        <v>0</v>
      </c>
      <c r="R54" s="171"/>
      <c r="S54" s="171" t="s">
        <v>111</v>
      </c>
      <c r="T54" s="172" t="s">
        <v>112</v>
      </c>
      <c r="U54" s="157">
        <v>0</v>
      </c>
      <c r="V54" s="157">
        <f>ROUND(E54*U54,2)</f>
        <v>0</v>
      </c>
      <c r="W54" s="157"/>
      <c r="X54" s="157" t="s">
        <v>113</v>
      </c>
      <c r="Y54" s="157" t="s">
        <v>114</v>
      </c>
      <c r="Z54" s="147"/>
      <c r="AA54" s="147"/>
      <c r="AB54" s="147"/>
      <c r="AC54" s="147"/>
      <c r="AD54" s="147"/>
      <c r="AE54" s="147"/>
      <c r="AF54" s="147"/>
      <c r="AG54" s="147" t="s">
        <v>115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2" x14ac:dyDescent="0.25">
      <c r="A55" s="154"/>
      <c r="B55" s="155"/>
      <c r="C55" s="243" t="s">
        <v>116</v>
      </c>
      <c r="D55" s="244"/>
      <c r="E55" s="244"/>
      <c r="F55" s="244"/>
      <c r="G55" s="244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117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1" x14ac:dyDescent="0.25">
      <c r="A56" s="166">
        <v>21</v>
      </c>
      <c r="B56" s="167" t="s">
        <v>150</v>
      </c>
      <c r="C56" s="181" t="s">
        <v>135</v>
      </c>
      <c r="D56" s="168" t="s">
        <v>110</v>
      </c>
      <c r="E56" s="169">
        <v>2</v>
      </c>
      <c r="F56" s="170"/>
      <c r="G56" s="171">
        <f>ROUND(E56*F56,2)</f>
        <v>0</v>
      </c>
      <c r="H56" s="170"/>
      <c r="I56" s="171">
        <f>ROUND(E56*H56,2)</f>
        <v>0</v>
      </c>
      <c r="J56" s="170"/>
      <c r="K56" s="171">
        <f>ROUND(E56*J56,2)</f>
        <v>0</v>
      </c>
      <c r="L56" s="171">
        <v>21</v>
      </c>
      <c r="M56" s="171">
        <f>G56*(1+L56/100)</f>
        <v>0</v>
      </c>
      <c r="N56" s="169">
        <v>300</v>
      </c>
      <c r="O56" s="169">
        <f>ROUND(E56*N56,2)</f>
        <v>600</v>
      </c>
      <c r="P56" s="169">
        <v>0</v>
      </c>
      <c r="Q56" s="169">
        <f>ROUND(E56*P56,2)</f>
        <v>0</v>
      </c>
      <c r="R56" s="171"/>
      <c r="S56" s="171" t="s">
        <v>111</v>
      </c>
      <c r="T56" s="172" t="s">
        <v>112</v>
      </c>
      <c r="U56" s="157">
        <v>0</v>
      </c>
      <c r="V56" s="157">
        <f>ROUND(E56*U56,2)</f>
        <v>0</v>
      </c>
      <c r="W56" s="157"/>
      <c r="X56" s="157" t="s">
        <v>113</v>
      </c>
      <c r="Y56" s="157" t="s">
        <v>114</v>
      </c>
      <c r="Z56" s="147"/>
      <c r="AA56" s="147"/>
      <c r="AB56" s="147"/>
      <c r="AC56" s="147"/>
      <c r="AD56" s="147"/>
      <c r="AE56" s="147"/>
      <c r="AF56" s="147"/>
      <c r="AG56" s="147" t="s">
        <v>115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2" x14ac:dyDescent="0.25">
      <c r="A57" s="154"/>
      <c r="B57" s="155"/>
      <c r="C57" s="243" t="s">
        <v>116</v>
      </c>
      <c r="D57" s="244"/>
      <c r="E57" s="244"/>
      <c r="F57" s="244"/>
      <c r="G57" s="244"/>
      <c r="H57" s="157"/>
      <c r="I57" s="157"/>
      <c r="J57" s="157"/>
      <c r="K57" s="157"/>
      <c r="L57" s="157"/>
      <c r="M57" s="157"/>
      <c r="N57" s="156"/>
      <c r="O57" s="156"/>
      <c r="P57" s="156"/>
      <c r="Q57" s="156"/>
      <c r="R57" s="157"/>
      <c r="S57" s="157"/>
      <c r="T57" s="157"/>
      <c r="U57" s="157"/>
      <c r="V57" s="157"/>
      <c r="W57" s="157"/>
      <c r="X57" s="157"/>
      <c r="Y57" s="157"/>
      <c r="Z57" s="147"/>
      <c r="AA57" s="147"/>
      <c r="AB57" s="147"/>
      <c r="AC57" s="147"/>
      <c r="AD57" s="147"/>
      <c r="AE57" s="147"/>
      <c r="AF57" s="147"/>
      <c r="AG57" s="147" t="s">
        <v>117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x14ac:dyDescent="0.25">
      <c r="A58" s="159" t="s">
        <v>105</v>
      </c>
      <c r="B58" s="160" t="s">
        <v>71</v>
      </c>
      <c r="C58" s="180" t="s">
        <v>106</v>
      </c>
      <c r="D58" s="161"/>
      <c r="E58" s="162"/>
      <c r="F58" s="163"/>
      <c r="G58" s="163">
        <f>SUMIF(AG59:AG66,"&lt;&gt;NOR",G59:G66)</f>
        <v>0</v>
      </c>
      <c r="H58" s="163"/>
      <c r="I58" s="163">
        <f>SUM(I59:I66)</f>
        <v>0</v>
      </c>
      <c r="J58" s="163"/>
      <c r="K58" s="163">
        <f>SUM(K59:K66)</f>
        <v>0</v>
      </c>
      <c r="L58" s="163"/>
      <c r="M58" s="163">
        <f>SUM(M59:M66)</f>
        <v>0</v>
      </c>
      <c r="N58" s="162"/>
      <c r="O58" s="162">
        <f>SUM(O59:O66)</f>
        <v>0</v>
      </c>
      <c r="P58" s="162"/>
      <c r="Q58" s="162">
        <f>SUM(Q59:Q66)</f>
        <v>0</v>
      </c>
      <c r="R58" s="163"/>
      <c r="S58" s="163"/>
      <c r="T58" s="164"/>
      <c r="U58" s="158"/>
      <c r="V58" s="158">
        <f>SUM(V59:V66)</f>
        <v>0</v>
      </c>
      <c r="W58" s="158"/>
      <c r="X58" s="158"/>
      <c r="Y58" s="158"/>
      <c r="AG58" t="s">
        <v>107</v>
      </c>
    </row>
    <row r="59" spans="1:60" outlineLevel="1" x14ac:dyDescent="0.25">
      <c r="A59" s="166">
        <v>22</v>
      </c>
      <c r="B59" s="167" t="s">
        <v>151</v>
      </c>
      <c r="C59" s="181" t="s">
        <v>152</v>
      </c>
      <c r="D59" s="168" t="s">
        <v>110</v>
      </c>
      <c r="E59" s="169">
        <v>12</v>
      </c>
      <c r="F59" s="170"/>
      <c r="G59" s="171">
        <f>ROUND(E59*F59,2)</f>
        <v>0</v>
      </c>
      <c r="H59" s="170"/>
      <c r="I59" s="171">
        <f>ROUND(E59*H59,2)</f>
        <v>0</v>
      </c>
      <c r="J59" s="170"/>
      <c r="K59" s="171">
        <f>ROUND(E59*J59,2)</f>
        <v>0</v>
      </c>
      <c r="L59" s="171">
        <v>21</v>
      </c>
      <c r="M59" s="171">
        <f>G59*(1+L59/100)</f>
        <v>0</v>
      </c>
      <c r="N59" s="169">
        <v>0</v>
      </c>
      <c r="O59" s="169">
        <f>ROUND(E59*N59,2)</f>
        <v>0</v>
      </c>
      <c r="P59" s="169">
        <v>0</v>
      </c>
      <c r="Q59" s="169">
        <f>ROUND(E59*P59,2)</f>
        <v>0</v>
      </c>
      <c r="R59" s="171"/>
      <c r="S59" s="171" t="s">
        <v>111</v>
      </c>
      <c r="T59" s="172" t="s">
        <v>112</v>
      </c>
      <c r="U59" s="157">
        <v>0</v>
      </c>
      <c r="V59" s="157">
        <f>ROUND(E59*U59,2)</f>
        <v>0</v>
      </c>
      <c r="W59" s="157"/>
      <c r="X59" s="157" t="s">
        <v>113</v>
      </c>
      <c r="Y59" s="157" t="s">
        <v>114</v>
      </c>
      <c r="Z59" s="147"/>
      <c r="AA59" s="147"/>
      <c r="AB59" s="147"/>
      <c r="AC59" s="147"/>
      <c r="AD59" s="147"/>
      <c r="AE59" s="147"/>
      <c r="AF59" s="147"/>
      <c r="AG59" s="147" t="s">
        <v>115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2" x14ac:dyDescent="0.25">
      <c r="A60" s="154"/>
      <c r="B60" s="155"/>
      <c r="C60" s="243" t="s">
        <v>116</v>
      </c>
      <c r="D60" s="244"/>
      <c r="E60" s="244"/>
      <c r="F60" s="244"/>
      <c r="G60" s="244"/>
      <c r="H60" s="157"/>
      <c r="I60" s="157"/>
      <c r="J60" s="157"/>
      <c r="K60" s="157"/>
      <c r="L60" s="157"/>
      <c r="M60" s="157"/>
      <c r="N60" s="156"/>
      <c r="O60" s="156"/>
      <c r="P60" s="156"/>
      <c r="Q60" s="156"/>
      <c r="R60" s="157"/>
      <c r="S60" s="157"/>
      <c r="T60" s="157"/>
      <c r="U60" s="157"/>
      <c r="V60" s="157"/>
      <c r="W60" s="157"/>
      <c r="X60" s="157"/>
      <c r="Y60" s="157"/>
      <c r="Z60" s="147"/>
      <c r="AA60" s="147"/>
      <c r="AB60" s="147"/>
      <c r="AC60" s="147"/>
      <c r="AD60" s="147"/>
      <c r="AE60" s="147"/>
      <c r="AF60" s="147"/>
      <c r="AG60" s="147" t="s">
        <v>117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1" x14ac:dyDescent="0.25">
      <c r="A61" s="166">
        <v>23</v>
      </c>
      <c r="B61" s="167" t="s">
        <v>153</v>
      </c>
      <c r="C61" s="181" t="s">
        <v>154</v>
      </c>
      <c r="D61" s="168" t="s">
        <v>110</v>
      </c>
      <c r="E61" s="169">
        <v>24</v>
      </c>
      <c r="F61" s="170"/>
      <c r="G61" s="171">
        <f>ROUND(E61*F61,2)</f>
        <v>0</v>
      </c>
      <c r="H61" s="170"/>
      <c r="I61" s="171">
        <f>ROUND(E61*H61,2)</f>
        <v>0</v>
      </c>
      <c r="J61" s="170"/>
      <c r="K61" s="171">
        <f>ROUND(E61*J61,2)</f>
        <v>0</v>
      </c>
      <c r="L61" s="171">
        <v>21</v>
      </c>
      <c r="M61" s="171">
        <f>G61*(1+L61/100)</f>
        <v>0</v>
      </c>
      <c r="N61" s="169">
        <v>0</v>
      </c>
      <c r="O61" s="169">
        <f>ROUND(E61*N61,2)</f>
        <v>0</v>
      </c>
      <c r="P61" s="169">
        <v>0</v>
      </c>
      <c r="Q61" s="169">
        <f>ROUND(E61*P61,2)</f>
        <v>0</v>
      </c>
      <c r="R61" s="171"/>
      <c r="S61" s="171" t="s">
        <v>111</v>
      </c>
      <c r="T61" s="172" t="s">
        <v>112</v>
      </c>
      <c r="U61" s="157">
        <v>0</v>
      </c>
      <c r="V61" s="157">
        <f>ROUND(E61*U61,2)</f>
        <v>0</v>
      </c>
      <c r="W61" s="157"/>
      <c r="X61" s="157" t="s">
        <v>113</v>
      </c>
      <c r="Y61" s="157" t="s">
        <v>114</v>
      </c>
      <c r="Z61" s="147"/>
      <c r="AA61" s="147"/>
      <c r="AB61" s="147"/>
      <c r="AC61" s="147"/>
      <c r="AD61" s="147"/>
      <c r="AE61" s="147"/>
      <c r="AF61" s="147"/>
      <c r="AG61" s="147" t="s">
        <v>115</v>
      </c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2" x14ac:dyDescent="0.25">
      <c r="A62" s="154"/>
      <c r="B62" s="155"/>
      <c r="C62" s="243" t="s">
        <v>116</v>
      </c>
      <c r="D62" s="244"/>
      <c r="E62" s="244"/>
      <c r="F62" s="244"/>
      <c r="G62" s="244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117</v>
      </c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1" x14ac:dyDescent="0.25">
      <c r="A63" s="166">
        <v>24</v>
      </c>
      <c r="B63" s="167" t="s">
        <v>155</v>
      </c>
      <c r="C63" s="181" t="s">
        <v>156</v>
      </c>
      <c r="D63" s="168" t="s">
        <v>110</v>
      </c>
      <c r="E63" s="169">
        <v>2</v>
      </c>
      <c r="F63" s="170"/>
      <c r="G63" s="171">
        <f>ROUND(E63*F63,2)</f>
        <v>0</v>
      </c>
      <c r="H63" s="170"/>
      <c r="I63" s="171">
        <f>ROUND(E63*H63,2)</f>
        <v>0</v>
      </c>
      <c r="J63" s="170"/>
      <c r="K63" s="171">
        <f>ROUND(E63*J63,2)</f>
        <v>0</v>
      </c>
      <c r="L63" s="171">
        <v>21</v>
      </c>
      <c r="M63" s="171">
        <f>G63*(1+L63/100)</f>
        <v>0</v>
      </c>
      <c r="N63" s="169">
        <v>0</v>
      </c>
      <c r="O63" s="169">
        <f>ROUND(E63*N63,2)</f>
        <v>0</v>
      </c>
      <c r="P63" s="169">
        <v>0</v>
      </c>
      <c r="Q63" s="169">
        <f>ROUND(E63*P63,2)</f>
        <v>0</v>
      </c>
      <c r="R63" s="171"/>
      <c r="S63" s="171" t="s">
        <v>111</v>
      </c>
      <c r="T63" s="172" t="s">
        <v>112</v>
      </c>
      <c r="U63" s="157">
        <v>0</v>
      </c>
      <c r="V63" s="157">
        <f>ROUND(E63*U63,2)</f>
        <v>0</v>
      </c>
      <c r="W63" s="157"/>
      <c r="X63" s="157" t="s">
        <v>113</v>
      </c>
      <c r="Y63" s="157" t="s">
        <v>114</v>
      </c>
      <c r="Z63" s="147"/>
      <c r="AA63" s="147"/>
      <c r="AB63" s="147"/>
      <c r="AC63" s="147"/>
      <c r="AD63" s="147"/>
      <c r="AE63" s="147"/>
      <c r="AF63" s="147"/>
      <c r="AG63" s="147" t="s">
        <v>115</v>
      </c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2" x14ac:dyDescent="0.25">
      <c r="A64" s="154"/>
      <c r="B64" s="155"/>
      <c r="C64" s="243" t="s">
        <v>116</v>
      </c>
      <c r="D64" s="244"/>
      <c r="E64" s="244"/>
      <c r="F64" s="244"/>
      <c r="G64" s="244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117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1" x14ac:dyDescent="0.25">
      <c r="A65" s="166">
        <v>25</v>
      </c>
      <c r="B65" s="167" t="s">
        <v>157</v>
      </c>
      <c r="C65" s="181" t="s">
        <v>158</v>
      </c>
      <c r="D65" s="168" t="s">
        <v>110</v>
      </c>
      <c r="E65" s="169">
        <v>2</v>
      </c>
      <c r="F65" s="170"/>
      <c r="G65" s="171">
        <f>ROUND(E65*F65,2)</f>
        <v>0</v>
      </c>
      <c r="H65" s="170"/>
      <c r="I65" s="171">
        <f>ROUND(E65*H65,2)</f>
        <v>0</v>
      </c>
      <c r="J65" s="170"/>
      <c r="K65" s="171">
        <f>ROUND(E65*J65,2)</f>
        <v>0</v>
      </c>
      <c r="L65" s="171">
        <v>21</v>
      </c>
      <c r="M65" s="171">
        <f>G65*(1+L65/100)</f>
        <v>0</v>
      </c>
      <c r="N65" s="169">
        <v>0</v>
      </c>
      <c r="O65" s="169">
        <f>ROUND(E65*N65,2)</f>
        <v>0</v>
      </c>
      <c r="P65" s="169">
        <v>0</v>
      </c>
      <c r="Q65" s="169">
        <f>ROUND(E65*P65,2)</f>
        <v>0</v>
      </c>
      <c r="R65" s="171"/>
      <c r="S65" s="171" t="s">
        <v>111</v>
      </c>
      <c r="T65" s="172" t="s">
        <v>112</v>
      </c>
      <c r="U65" s="157">
        <v>0</v>
      </c>
      <c r="V65" s="157">
        <f>ROUND(E65*U65,2)</f>
        <v>0</v>
      </c>
      <c r="W65" s="157"/>
      <c r="X65" s="157" t="s">
        <v>113</v>
      </c>
      <c r="Y65" s="157" t="s">
        <v>114</v>
      </c>
      <c r="Z65" s="147"/>
      <c r="AA65" s="147"/>
      <c r="AB65" s="147"/>
      <c r="AC65" s="147"/>
      <c r="AD65" s="147"/>
      <c r="AE65" s="147"/>
      <c r="AF65" s="147"/>
      <c r="AG65" s="147" t="s">
        <v>115</v>
      </c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2" x14ac:dyDescent="0.25">
      <c r="A66" s="154"/>
      <c r="B66" s="155"/>
      <c r="C66" s="243" t="s">
        <v>116</v>
      </c>
      <c r="D66" s="244"/>
      <c r="E66" s="244"/>
      <c r="F66" s="244"/>
      <c r="G66" s="244"/>
      <c r="H66" s="157"/>
      <c r="I66" s="157"/>
      <c r="J66" s="157"/>
      <c r="K66" s="157"/>
      <c r="L66" s="157"/>
      <c r="M66" s="157"/>
      <c r="N66" s="156"/>
      <c r="O66" s="156"/>
      <c r="P66" s="156"/>
      <c r="Q66" s="156"/>
      <c r="R66" s="157"/>
      <c r="S66" s="157"/>
      <c r="T66" s="157"/>
      <c r="U66" s="157"/>
      <c r="V66" s="157"/>
      <c r="W66" s="157"/>
      <c r="X66" s="157"/>
      <c r="Y66" s="157"/>
      <c r="Z66" s="147"/>
      <c r="AA66" s="147"/>
      <c r="AB66" s="147"/>
      <c r="AC66" s="147"/>
      <c r="AD66" s="147"/>
      <c r="AE66" s="147"/>
      <c r="AF66" s="147"/>
      <c r="AG66" s="147" t="s">
        <v>117</v>
      </c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x14ac:dyDescent="0.25">
      <c r="A67" s="159" t="s">
        <v>105</v>
      </c>
      <c r="B67" s="160" t="s">
        <v>72</v>
      </c>
      <c r="C67" s="180" t="s">
        <v>73</v>
      </c>
      <c r="D67" s="161"/>
      <c r="E67" s="162"/>
      <c r="F67" s="163"/>
      <c r="G67" s="163">
        <f>SUMIF(AG68:AG78,"&lt;&gt;NOR",G68:G78)</f>
        <v>0</v>
      </c>
      <c r="H67" s="163"/>
      <c r="I67" s="163">
        <f>SUM(I68:I78)</f>
        <v>0</v>
      </c>
      <c r="J67" s="163"/>
      <c r="K67" s="163">
        <f>SUM(K68:K78)</f>
        <v>0</v>
      </c>
      <c r="L67" s="163"/>
      <c r="M67" s="163">
        <f>SUM(M68:M78)</f>
        <v>0</v>
      </c>
      <c r="N67" s="162"/>
      <c r="O67" s="162">
        <f>SUM(O68:O78)</f>
        <v>0</v>
      </c>
      <c r="P67" s="162"/>
      <c r="Q67" s="162">
        <f>SUM(Q68:Q78)</f>
        <v>0</v>
      </c>
      <c r="R67" s="163"/>
      <c r="S67" s="163"/>
      <c r="T67" s="164"/>
      <c r="U67" s="158"/>
      <c r="V67" s="158">
        <f>SUM(V68:V78)</f>
        <v>0</v>
      </c>
      <c r="W67" s="158"/>
      <c r="X67" s="158"/>
      <c r="Y67" s="158"/>
      <c r="AG67" t="s">
        <v>107</v>
      </c>
    </row>
    <row r="68" spans="1:60" outlineLevel="1" x14ac:dyDescent="0.25">
      <c r="A68" s="173">
        <v>26</v>
      </c>
      <c r="B68" s="174" t="s">
        <v>159</v>
      </c>
      <c r="C68" s="182" t="s">
        <v>160</v>
      </c>
      <c r="D68" s="175" t="s">
        <v>161</v>
      </c>
      <c r="E68" s="176">
        <v>24</v>
      </c>
      <c r="F68" s="177"/>
      <c r="G68" s="178">
        <f t="shared" ref="G68:G78" si="0">ROUND(E68*F68,2)</f>
        <v>0</v>
      </c>
      <c r="H68" s="177"/>
      <c r="I68" s="178">
        <f t="shared" ref="I68:I78" si="1">ROUND(E68*H68,2)</f>
        <v>0</v>
      </c>
      <c r="J68" s="177"/>
      <c r="K68" s="178">
        <f t="shared" ref="K68:K78" si="2">ROUND(E68*J68,2)</f>
        <v>0</v>
      </c>
      <c r="L68" s="178">
        <v>21</v>
      </c>
      <c r="M68" s="178">
        <f t="shared" ref="M68:M78" si="3">G68*(1+L68/100)</f>
        <v>0</v>
      </c>
      <c r="N68" s="176">
        <v>0</v>
      </c>
      <c r="O68" s="176">
        <f t="shared" ref="O68:O78" si="4">ROUND(E68*N68,2)</f>
        <v>0</v>
      </c>
      <c r="P68" s="176">
        <v>0</v>
      </c>
      <c r="Q68" s="176">
        <f t="shared" ref="Q68:Q78" si="5">ROUND(E68*P68,2)</f>
        <v>0</v>
      </c>
      <c r="R68" s="178"/>
      <c r="S68" s="178" t="s">
        <v>111</v>
      </c>
      <c r="T68" s="179" t="s">
        <v>112</v>
      </c>
      <c r="U68" s="157">
        <v>0</v>
      </c>
      <c r="V68" s="157">
        <f t="shared" ref="V68:V78" si="6">ROUND(E68*U68,2)</f>
        <v>0</v>
      </c>
      <c r="W68" s="157"/>
      <c r="X68" s="157" t="s">
        <v>113</v>
      </c>
      <c r="Y68" s="157" t="s">
        <v>114</v>
      </c>
      <c r="Z68" s="147"/>
      <c r="AA68" s="147"/>
      <c r="AB68" s="147"/>
      <c r="AC68" s="147"/>
      <c r="AD68" s="147"/>
      <c r="AE68" s="147"/>
      <c r="AF68" s="147"/>
      <c r="AG68" s="147" t="s">
        <v>115</v>
      </c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1" x14ac:dyDescent="0.25">
      <c r="A69" s="173">
        <v>27</v>
      </c>
      <c r="B69" s="174" t="s">
        <v>162</v>
      </c>
      <c r="C69" s="182" t="s">
        <v>163</v>
      </c>
      <c r="D69" s="175" t="s">
        <v>161</v>
      </c>
      <c r="E69" s="176">
        <v>6</v>
      </c>
      <c r="F69" s="177"/>
      <c r="G69" s="178">
        <f t="shared" si="0"/>
        <v>0</v>
      </c>
      <c r="H69" s="177"/>
      <c r="I69" s="178">
        <f t="shared" si="1"/>
        <v>0</v>
      </c>
      <c r="J69" s="177"/>
      <c r="K69" s="178">
        <f t="shared" si="2"/>
        <v>0</v>
      </c>
      <c r="L69" s="178">
        <v>21</v>
      </c>
      <c r="M69" s="178">
        <f t="shared" si="3"/>
        <v>0</v>
      </c>
      <c r="N69" s="176">
        <v>0</v>
      </c>
      <c r="O69" s="176">
        <f t="shared" si="4"/>
        <v>0</v>
      </c>
      <c r="P69" s="176">
        <v>0</v>
      </c>
      <c r="Q69" s="176">
        <f t="shared" si="5"/>
        <v>0</v>
      </c>
      <c r="R69" s="178"/>
      <c r="S69" s="178" t="s">
        <v>111</v>
      </c>
      <c r="T69" s="179" t="s">
        <v>112</v>
      </c>
      <c r="U69" s="157">
        <v>0</v>
      </c>
      <c r="V69" s="157">
        <f t="shared" si="6"/>
        <v>0</v>
      </c>
      <c r="W69" s="157"/>
      <c r="X69" s="157" t="s">
        <v>113</v>
      </c>
      <c r="Y69" s="157" t="s">
        <v>114</v>
      </c>
      <c r="Z69" s="147"/>
      <c r="AA69" s="147"/>
      <c r="AB69" s="147"/>
      <c r="AC69" s="147"/>
      <c r="AD69" s="147"/>
      <c r="AE69" s="147"/>
      <c r="AF69" s="147"/>
      <c r="AG69" s="147" t="s">
        <v>115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ht="20.399999999999999" outlineLevel="1" x14ac:dyDescent="0.25">
      <c r="A70" s="173">
        <v>28</v>
      </c>
      <c r="B70" s="174" t="s">
        <v>164</v>
      </c>
      <c r="C70" s="182" t="s">
        <v>165</v>
      </c>
      <c r="D70" s="175" t="s">
        <v>161</v>
      </c>
      <c r="E70" s="176">
        <v>6</v>
      </c>
      <c r="F70" s="177"/>
      <c r="G70" s="178">
        <f t="shared" si="0"/>
        <v>0</v>
      </c>
      <c r="H70" s="177"/>
      <c r="I70" s="178">
        <f t="shared" si="1"/>
        <v>0</v>
      </c>
      <c r="J70" s="177"/>
      <c r="K70" s="178">
        <f t="shared" si="2"/>
        <v>0</v>
      </c>
      <c r="L70" s="178">
        <v>21</v>
      </c>
      <c r="M70" s="178">
        <f t="shared" si="3"/>
        <v>0</v>
      </c>
      <c r="N70" s="176">
        <v>0</v>
      </c>
      <c r="O70" s="176">
        <f t="shared" si="4"/>
        <v>0</v>
      </c>
      <c r="P70" s="176">
        <v>0</v>
      </c>
      <c r="Q70" s="176">
        <f t="shared" si="5"/>
        <v>0</v>
      </c>
      <c r="R70" s="178"/>
      <c r="S70" s="178" t="s">
        <v>111</v>
      </c>
      <c r="T70" s="179" t="s">
        <v>112</v>
      </c>
      <c r="U70" s="157">
        <v>0</v>
      </c>
      <c r="V70" s="157">
        <f t="shared" si="6"/>
        <v>0</v>
      </c>
      <c r="W70" s="157"/>
      <c r="X70" s="157" t="s">
        <v>113</v>
      </c>
      <c r="Y70" s="157" t="s">
        <v>114</v>
      </c>
      <c r="Z70" s="147"/>
      <c r="AA70" s="147"/>
      <c r="AB70" s="147"/>
      <c r="AC70" s="147"/>
      <c r="AD70" s="147"/>
      <c r="AE70" s="147"/>
      <c r="AF70" s="147"/>
      <c r="AG70" s="147" t="s">
        <v>115</v>
      </c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ht="20.399999999999999" outlineLevel="1" x14ac:dyDescent="0.25">
      <c r="A71" s="173">
        <v>29</v>
      </c>
      <c r="B71" s="174" t="s">
        <v>166</v>
      </c>
      <c r="C71" s="182" t="s">
        <v>167</v>
      </c>
      <c r="D71" s="175" t="s">
        <v>161</v>
      </c>
      <c r="E71" s="176">
        <v>29</v>
      </c>
      <c r="F71" s="177"/>
      <c r="G71" s="178">
        <f t="shared" si="0"/>
        <v>0</v>
      </c>
      <c r="H71" s="177"/>
      <c r="I71" s="178">
        <f t="shared" si="1"/>
        <v>0</v>
      </c>
      <c r="J71" s="177"/>
      <c r="K71" s="178">
        <f t="shared" si="2"/>
        <v>0</v>
      </c>
      <c r="L71" s="178">
        <v>21</v>
      </c>
      <c r="M71" s="178">
        <f t="shared" si="3"/>
        <v>0</v>
      </c>
      <c r="N71" s="176">
        <v>0</v>
      </c>
      <c r="O71" s="176">
        <f t="shared" si="4"/>
        <v>0</v>
      </c>
      <c r="P71" s="176">
        <v>0</v>
      </c>
      <c r="Q71" s="176">
        <f t="shared" si="5"/>
        <v>0</v>
      </c>
      <c r="R71" s="178"/>
      <c r="S71" s="178" t="s">
        <v>111</v>
      </c>
      <c r="T71" s="179" t="s">
        <v>112</v>
      </c>
      <c r="U71" s="157">
        <v>0</v>
      </c>
      <c r="V71" s="157">
        <f t="shared" si="6"/>
        <v>0</v>
      </c>
      <c r="W71" s="157"/>
      <c r="X71" s="157" t="s">
        <v>113</v>
      </c>
      <c r="Y71" s="157" t="s">
        <v>114</v>
      </c>
      <c r="Z71" s="147"/>
      <c r="AA71" s="147"/>
      <c r="AB71" s="147"/>
      <c r="AC71" s="147"/>
      <c r="AD71" s="147"/>
      <c r="AE71" s="147"/>
      <c r="AF71" s="147"/>
      <c r="AG71" s="147" t="s">
        <v>115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ht="20.399999999999999" outlineLevel="1" x14ac:dyDescent="0.25">
      <c r="A72" s="173">
        <v>30</v>
      </c>
      <c r="B72" s="174" t="s">
        <v>168</v>
      </c>
      <c r="C72" s="182" t="s">
        <v>169</v>
      </c>
      <c r="D72" s="175" t="s">
        <v>161</v>
      </c>
      <c r="E72" s="176">
        <v>10</v>
      </c>
      <c r="F72" s="177"/>
      <c r="G72" s="178">
        <f t="shared" si="0"/>
        <v>0</v>
      </c>
      <c r="H72" s="177"/>
      <c r="I72" s="178">
        <f t="shared" si="1"/>
        <v>0</v>
      </c>
      <c r="J72" s="177"/>
      <c r="K72" s="178">
        <f t="shared" si="2"/>
        <v>0</v>
      </c>
      <c r="L72" s="178">
        <v>21</v>
      </c>
      <c r="M72" s="178">
        <f t="shared" si="3"/>
        <v>0</v>
      </c>
      <c r="N72" s="176">
        <v>0</v>
      </c>
      <c r="O72" s="176">
        <f t="shared" si="4"/>
        <v>0</v>
      </c>
      <c r="P72" s="176">
        <v>0</v>
      </c>
      <c r="Q72" s="176">
        <f t="shared" si="5"/>
        <v>0</v>
      </c>
      <c r="R72" s="178"/>
      <c r="S72" s="178" t="s">
        <v>111</v>
      </c>
      <c r="T72" s="179" t="s">
        <v>112</v>
      </c>
      <c r="U72" s="157">
        <v>0</v>
      </c>
      <c r="V72" s="157">
        <f t="shared" si="6"/>
        <v>0</v>
      </c>
      <c r="W72" s="157"/>
      <c r="X72" s="157" t="s">
        <v>113</v>
      </c>
      <c r="Y72" s="157" t="s">
        <v>114</v>
      </c>
      <c r="Z72" s="147"/>
      <c r="AA72" s="147"/>
      <c r="AB72" s="147"/>
      <c r="AC72" s="147"/>
      <c r="AD72" s="147"/>
      <c r="AE72" s="147"/>
      <c r="AF72" s="147"/>
      <c r="AG72" s="147" t="s">
        <v>115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ht="20.399999999999999" outlineLevel="1" x14ac:dyDescent="0.25">
      <c r="A73" s="173">
        <v>31</v>
      </c>
      <c r="B73" s="174" t="s">
        <v>170</v>
      </c>
      <c r="C73" s="182" t="s">
        <v>171</v>
      </c>
      <c r="D73" s="175" t="s">
        <v>161</v>
      </c>
      <c r="E73" s="176">
        <v>10</v>
      </c>
      <c r="F73" s="177"/>
      <c r="G73" s="178">
        <f t="shared" si="0"/>
        <v>0</v>
      </c>
      <c r="H73" s="177"/>
      <c r="I73" s="178">
        <f t="shared" si="1"/>
        <v>0</v>
      </c>
      <c r="J73" s="177"/>
      <c r="K73" s="178">
        <f t="shared" si="2"/>
        <v>0</v>
      </c>
      <c r="L73" s="178">
        <v>21</v>
      </c>
      <c r="M73" s="178">
        <f t="shared" si="3"/>
        <v>0</v>
      </c>
      <c r="N73" s="176">
        <v>0</v>
      </c>
      <c r="O73" s="176">
        <f t="shared" si="4"/>
        <v>0</v>
      </c>
      <c r="P73" s="176">
        <v>0</v>
      </c>
      <c r="Q73" s="176">
        <f t="shared" si="5"/>
        <v>0</v>
      </c>
      <c r="R73" s="178"/>
      <c r="S73" s="178" t="s">
        <v>111</v>
      </c>
      <c r="T73" s="179" t="s">
        <v>112</v>
      </c>
      <c r="U73" s="157">
        <v>0</v>
      </c>
      <c r="V73" s="157">
        <f t="shared" si="6"/>
        <v>0</v>
      </c>
      <c r="W73" s="157"/>
      <c r="X73" s="157" t="s">
        <v>113</v>
      </c>
      <c r="Y73" s="157" t="s">
        <v>114</v>
      </c>
      <c r="Z73" s="147"/>
      <c r="AA73" s="147"/>
      <c r="AB73" s="147"/>
      <c r="AC73" s="147"/>
      <c r="AD73" s="147"/>
      <c r="AE73" s="147"/>
      <c r="AF73" s="147"/>
      <c r="AG73" s="147" t="s">
        <v>115</v>
      </c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1" x14ac:dyDescent="0.25">
      <c r="A74" s="173">
        <v>32</v>
      </c>
      <c r="B74" s="174" t="s">
        <v>172</v>
      </c>
      <c r="C74" s="182" t="s">
        <v>173</v>
      </c>
      <c r="D74" s="175" t="s">
        <v>161</v>
      </c>
      <c r="E74" s="176">
        <v>10</v>
      </c>
      <c r="F74" s="177"/>
      <c r="G74" s="178">
        <f t="shared" si="0"/>
        <v>0</v>
      </c>
      <c r="H74" s="177"/>
      <c r="I74" s="178">
        <f t="shared" si="1"/>
        <v>0</v>
      </c>
      <c r="J74" s="177"/>
      <c r="K74" s="178">
        <f t="shared" si="2"/>
        <v>0</v>
      </c>
      <c r="L74" s="178">
        <v>21</v>
      </c>
      <c r="M74" s="178">
        <f t="shared" si="3"/>
        <v>0</v>
      </c>
      <c r="N74" s="176">
        <v>0</v>
      </c>
      <c r="O74" s="176">
        <f t="shared" si="4"/>
        <v>0</v>
      </c>
      <c r="P74" s="176">
        <v>0</v>
      </c>
      <c r="Q74" s="176">
        <f t="shared" si="5"/>
        <v>0</v>
      </c>
      <c r="R74" s="178"/>
      <c r="S74" s="178" t="s">
        <v>111</v>
      </c>
      <c r="T74" s="179" t="s">
        <v>112</v>
      </c>
      <c r="U74" s="157">
        <v>0</v>
      </c>
      <c r="V74" s="157">
        <f t="shared" si="6"/>
        <v>0</v>
      </c>
      <c r="W74" s="157"/>
      <c r="X74" s="157" t="s">
        <v>113</v>
      </c>
      <c r="Y74" s="157" t="s">
        <v>114</v>
      </c>
      <c r="Z74" s="147"/>
      <c r="AA74" s="147"/>
      <c r="AB74" s="147"/>
      <c r="AC74" s="147"/>
      <c r="AD74" s="147"/>
      <c r="AE74" s="147"/>
      <c r="AF74" s="147"/>
      <c r="AG74" s="147" t="s">
        <v>115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ht="20.399999999999999" outlineLevel="1" x14ac:dyDescent="0.25">
      <c r="A75" s="173">
        <v>33</v>
      </c>
      <c r="B75" s="174" t="s">
        <v>174</v>
      </c>
      <c r="C75" s="182" t="s">
        <v>175</v>
      </c>
      <c r="D75" s="175" t="s">
        <v>161</v>
      </c>
      <c r="E75" s="176">
        <v>1</v>
      </c>
      <c r="F75" s="177"/>
      <c r="G75" s="178">
        <f t="shared" si="0"/>
        <v>0</v>
      </c>
      <c r="H75" s="177"/>
      <c r="I75" s="178">
        <f t="shared" si="1"/>
        <v>0</v>
      </c>
      <c r="J75" s="177"/>
      <c r="K75" s="178">
        <f t="shared" si="2"/>
        <v>0</v>
      </c>
      <c r="L75" s="178">
        <v>21</v>
      </c>
      <c r="M75" s="178">
        <f t="shared" si="3"/>
        <v>0</v>
      </c>
      <c r="N75" s="176">
        <v>0</v>
      </c>
      <c r="O75" s="176">
        <f t="shared" si="4"/>
        <v>0</v>
      </c>
      <c r="P75" s="176">
        <v>0</v>
      </c>
      <c r="Q75" s="176">
        <f t="shared" si="5"/>
        <v>0</v>
      </c>
      <c r="R75" s="178"/>
      <c r="S75" s="178" t="s">
        <v>111</v>
      </c>
      <c r="T75" s="179" t="s">
        <v>112</v>
      </c>
      <c r="U75" s="157">
        <v>0</v>
      </c>
      <c r="V75" s="157">
        <f t="shared" si="6"/>
        <v>0</v>
      </c>
      <c r="W75" s="157"/>
      <c r="X75" s="157" t="s">
        <v>113</v>
      </c>
      <c r="Y75" s="157" t="s">
        <v>114</v>
      </c>
      <c r="Z75" s="147"/>
      <c r="AA75" s="147"/>
      <c r="AB75" s="147"/>
      <c r="AC75" s="147"/>
      <c r="AD75" s="147"/>
      <c r="AE75" s="147"/>
      <c r="AF75" s="147"/>
      <c r="AG75" s="147" t="s">
        <v>115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1" x14ac:dyDescent="0.25">
      <c r="A76" s="173">
        <v>34</v>
      </c>
      <c r="B76" s="174" t="s">
        <v>176</v>
      </c>
      <c r="C76" s="182" t="s">
        <v>177</v>
      </c>
      <c r="D76" s="175" t="s">
        <v>161</v>
      </c>
      <c r="E76" s="176">
        <v>3</v>
      </c>
      <c r="F76" s="177"/>
      <c r="G76" s="178">
        <f t="shared" si="0"/>
        <v>0</v>
      </c>
      <c r="H76" s="177"/>
      <c r="I76" s="178">
        <f t="shared" si="1"/>
        <v>0</v>
      </c>
      <c r="J76" s="177"/>
      <c r="K76" s="178">
        <f t="shared" si="2"/>
        <v>0</v>
      </c>
      <c r="L76" s="178">
        <v>21</v>
      </c>
      <c r="M76" s="178">
        <f t="shared" si="3"/>
        <v>0</v>
      </c>
      <c r="N76" s="176">
        <v>0</v>
      </c>
      <c r="O76" s="176">
        <f t="shared" si="4"/>
        <v>0</v>
      </c>
      <c r="P76" s="176">
        <v>0</v>
      </c>
      <c r="Q76" s="176">
        <f t="shared" si="5"/>
        <v>0</v>
      </c>
      <c r="R76" s="178"/>
      <c r="S76" s="178" t="s">
        <v>111</v>
      </c>
      <c r="T76" s="179" t="s">
        <v>112</v>
      </c>
      <c r="U76" s="157">
        <v>0</v>
      </c>
      <c r="V76" s="157">
        <f t="shared" si="6"/>
        <v>0</v>
      </c>
      <c r="W76" s="157"/>
      <c r="X76" s="157" t="s">
        <v>113</v>
      </c>
      <c r="Y76" s="157" t="s">
        <v>114</v>
      </c>
      <c r="Z76" s="147"/>
      <c r="AA76" s="147"/>
      <c r="AB76" s="147"/>
      <c r="AC76" s="147"/>
      <c r="AD76" s="147"/>
      <c r="AE76" s="147"/>
      <c r="AF76" s="147"/>
      <c r="AG76" s="147" t="s">
        <v>115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1" x14ac:dyDescent="0.25">
      <c r="A77" s="173">
        <v>35</v>
      </c>
      <c r="B77" s="174" t="s">
        <v>178</v>
      </c>
      <c r="C77" s="182" t="s">
        <v>179</v>
      </c>
      <c r="D77" s="175" t="s">
        <v>161</v>
      </c>
      <c r="E77" s="176">
        <v>2</v>
      </c>
      <c r="F77" s="177"/>
      <c r="G77" s="178">
        <f t="shared" si="0"/>
        <v>0</v>
      </c>
      <c r="H77" s="177"/>
      <c r="I77" s="178">
        <f t="shared" si="1"/>
        <v>0</v>
      </c>
      <c r="J77" s="177"/>
      <c r="K77" s="178">
        <f t="shared" si="2"/>
        <v>0</v>
      </c>
      <c r="L77" s="178">
        <v>21</v>
      </c>
      <c r="M77" s="178">
        <f t="shared" si="3"/>
        <v>0</v>
      </c>
      <c r="N77" s="176">
        <v>0</v>
      </c>
      <c r="O77" s="176">
        <f t="shared" si="4"/>
        <v>0</v>
      </c>
      <c r="P77" s="176">
        <v>0</v>
      </c>
      <c r="Q77" s="176">
        <f t="shared" si="5"/>
        <v>0</v>
      </c>
      <c r="R77" s="178"/>
      <c r="S77" s="178" t="s">
        <v>111</v>
      </c>
      <c r="T77" s="179" t="s">
        <v>112</v>
      </c>
      <c r="U77" s="157">
        <v>0</v>
      </c>
      <c r="V77" s="157">
        <f t="shared" si="6"/>
        <v>0</v>
      </c>
      <c r="W77" s="157"/>
      <c r="X77" s="157" t="s">
        <v>113</v>
      </c>
      <c r="Y77" s="157" t="s">
        <v>114</v>
      </c>
      <c r="Z77" s="147"/>
      <c r="AA77" s="147"/>
      <c r="AB77" s="147"/>
      <c r="AC77" s="147"/>
      <c r="AD77" s="147"/>
      <c r="AE77" s="147"/>
      <c r="AF77" s="147"/>
      <c r="AG77" s="147" t="s">
        <v>115</v>
      </c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1" x14ac:dyDescent="0.25">
      <c r="A78" s="173">
        <v>36</v>
      </c>
      <c r="B78" s="174" t="s">
        <v>180</v>
      </c>
      <c r="C78" s="182" t="s">
        <v>181</v>
      </c>
      <c r="D78" s="175" t="s">
        <v>161</v>
      </c>
      <c r="E78" s="176">
        <v>5</v>
      </c>
      <c r="F78" s="177"/>
      <c r="G78" s="178">
        <f t="shared" si="0"/>
        <v>0</v>
      </c>
      <c r="H78" s="177"/>
      <c r="I78" s="178">
        <f t="shared" si="1"/>
        <v>0</v>
      </c>
      <c r="J78" s="177"/>
      <c r="K78" s="178">
        <f t="shared" si="2"/>
        <v>0</v>
      </c>
      <c r="L78" s="178">
        <v>21</v>
      </c>
      <c r="M78" s="178">
        <f t="shared" si="3"/>
        <v>0</v>
      </c>
      <c r="N78" s="176">
        <v>0</v>
      </c>
      <c r="O78" s="176">
        <f t="shared" si="4"/>
        <v>0</v>
      </c>
      <c r="P78" s="176">
        <v>0</v>
      </c>
      <c r="Q78" s="176">
        <f t="shared" si="5"/>
        <v>0</v>
      </c>
      <c r="R78" s="178"/>
      <c r="S78" s="178" t="s">
        <v>111</v>
      </c>
      <c r="T78" s="179" t="s">
        <v>112</v>
      </c>
      <c r="U78" s="157">
        <v>0</v>
      </c>
      <c r="V78" s="157">
        <f t="shared" si="6"/>
        <v>0</v>
      </c>
      <c r="W78" s="157"/>
      <c r="X78" s="157" t="s">
        <v>113</v>
      </c>
      <c r="Y78" s="157" t="s">
        <v>114</v>
      </c>
      <c r="Z78" s="147"/>
      <c r="AA78" s="147"/>
      <c r="AB78" s="147"/>
      <c r="AC78" s="147"/>
      <c r="AD78" s="147"/>
      <c r="AE78" s="147"/>
      <c r="AF78" s="147"/>
      <c r="AG78" s="147" t="s">
        <v>115</v>
      </c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x14ac:dyDescent="0.25">
      <c r="A79" s="159" t="s">
        <v>105</v>
      </c>
      <c r="B79" s="160" t="s">
        <v>74</v>
      </c>
      <c r="C79" s="180" t="s">
        <v>75</v>
      </c>
      <c r="D79" s="161"/>
      <c r="E79" s="162"/>
      <c r="F79" s="163"/>
      <c r="G79" s="163">
        <f>SUMIF(AG80:AG81,"&lt;&gt;NOR",G80:G81)</f>
        <v>0</v>
      </c>
      <c r="H79" s="163"/>
      <c r="I79" s="163">
        <f>SUM(I80:I81)</f>
        <v>0</v>
      </c>
      <c r="J79" s="163"/>
      <c r="K79" s="163">
        <f>SUM(K80:K81)</f>
        <v>0</v>
      </c>
      <c r="L79" s="163"/>
      <c r="M79" s="163">
        <f>SUM(M80:M81)</f>
        <v>0</v>
      </c>
      <c r="N79" s="162"/>
      <c r="O79" s="162">
        <f>SUM(O80:O81)</f>
        <v>0</v>
      </c>
      <c r="P79" s="162"/>
      <c r="Q79" s="162">
        <f>SUM(Q80:Q81)</f>
        <v>0</v>
      </c>
      <c r="R79" s="163"/>
      <c r="S79" s="163"/>
      <c r="T79" s="164"/>
      <c r="U79" s="158"/>
      <c r="V79" s="158">
        <f>SUM(V80:V81)</f>
        <v>0</v>
      </c>
      <c r="W79" s="158"/>
      <c r="X79" s="158"/>
      <c r="Y79" s="158"/>
      <c r="AG79" t="s">
        <v>107</v>
      </c>
    </row>
    <row r="80" spans="1:60" outlineLevel="1" x14ac:dyDescent="0.25">
      <c r="A80" s="173">
        <v>37</v>
      </c>
      <c r="B80" s="174" t="s">
        <v>182</v>
      </c>
      <c r="C80" s="182" t="s">
        <v>183</v>
      </c>
      <c r="D80" s="175" t="s">
        <v>161</v>
      </c>
      <c r="E80" s="176">
        <v>1</v>
      </c>
      <c r="F80" s="177"/>
      <c r="G80" s="178">
        <f>ROUND(E80*F80,2)</f>
        <v>0</v>
      </c>
      <c r="H80" s="177"/>
      <c r="I80" s="178">
        <f>ROUND(E80*H80,2)</f>
        <v>0</v>
      </c>
      <c r="J80" s="177"/>
      <c r="K80" s="178">
        <f>ROUND(E80*J80,2)</f>
        <v>0</v>
      </c>
      <c r="L80" s="178">
        <v>21</v>
      </c>
      <c r="M80" s="178">
        <f>G80*(1+L80/100)</f>
        <v>0</v>
      </c>
      <c r="N80" s="176">
        <v>0</v>
      </c>
      <c r="O80" s="176">
        <f>ROUND(E80*N80,2)</f>
        <v>0</v>
      </c>
      <c r="P80" s="176">
        <v>0</v>
      </c>
      <c r="Q80" s="176">
        <f>ROUND(E80*P80,2)</f>
        <v>0</v>
      </c>
      <c r="R80" s="178"/>
      <c r="S80" s="178" t="s">
        <v>111</v>
      </c>
      <c r="T80" s="179" t="s">
        <v>112</v>
      </c>
      <c r="U80" s="157">
        <v>0</v>
      </c>
      <c r="V80" s="157">
        <f>ROUND(E80*U80,2)</f>
        <v>0</v>
      </c>
      <c r="W80" s="157"/>
      <c r="X80" s="157" t="s">
        <v>184</v>
      </c>
      <c r="Y80" s="157" t="s">
        <v>114</v>
      </c>
      <c r="Z80" s="147"/>
      <c r="AA80" s="147"/>
      <c r="AB80" s="147"/>
      <c r="AC80" s="147"/>
      <c r="AD80" s="147"/>
      <c r="AE80" s="147"/>
      <c r="AF80" s="147"/>
      <c r="AG80" s="147" t="s">
        <v>185</v>
      </c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1" x14ac:dyDescent="0.25">
      <c r="A81" s="166">
        <v>38</v>
      </c>
      <c r="B81" s="167" t="s">
        <v>186</v>
      </c>
      <c r="C81" s="181" t="s">
        <v>187</v>
      </c>
      <c r="D81" s="168" t="s">
        <v>161</v>
      </c>
      <c r="E81" s="169">
        <v>1</v>
      </c>
      <c r="F81" s="170"/>
      <c r="G81" s="171">
        <f>ROUND(E81*F81,2)</f>
        <v>0</v>
      </c>
      <c r="H81" s="170"/>
      <c r="I81" s="171">
        <f>ROUND(E81*H81,2)</f>
        <v>0</v>
      </c>
      <c r="J81" s="170"/>
      <c r="K81" s="171">
        <f>ROUND(E81*J81,2)</f>
        <v>0</v>
      </c>
      <c r="L81" s="171">
        <v>21</v>
      </c>
      <c r="M81" s="171">
        <f>G81*(1+L81/100)</f>
        <v>0</v>
      </c>
      <c r="N81" s="169">
        <v>0</v>
      </c>
      <c r="O81" s="169">
        <f>ROUND(E81*N81,2)</f>
        <v>0</v>
      </c>
      <c r="P81" s="169">
        <v>0</v>
      </c>
      <c r="Q81" s="169">
        <f>ROUND(E81*P81,2)</f>
        <v>0</v>
      </c>
      <c r="R81" s="171"/>
      <c r="S81" s="171" t="s">
        <v>111</v>
      </c>
      <c r="T81" s="172" t="s">
        <v>112</v>
      </c>
      <c r="U81" s="157">
        <v>0</v>
      </c>
      <c r="V81" s="157">
        <f>ROUND(E81*U81,2)</f>
        <v>0</v>
      </c>
      <c r="W81" s="157"/>
      <c r="X81" s="157" t="s">
        <v>184</v>
      </c>
      <c r="Y81" s="157" t="s">
        <v>114</v>
      </c>
      <c r="Z81" s="147"/>
      <c r="AA81" s="147"/>
      <c r="AB81" s="147"/>
      <c r="AC81" s="147"/>
      <c r="AD81" s="147"/>
      <c r="AE81" s="147"/>
      <c r="AF81" s="147"/>
      <c r="AG81" s="147" t="s">
        <v>185</v>
      </c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x14ac:dyDescent="0.25">
      <c r="A82" s="3"/>
      <c r="B82" s="4"/>
      <c r="C82" s="183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AE82">
        <v>12</v>
      </c>
      <c r="AF82">
        <v>21</v>
      </c>
      <c r="AG82" t="s">
        <v>91</v>
      </c>
    </row>
    <row r="83" spans="1:60" x14ac:dyDescent="0.25">
      <c r="A83" s="150"/>
      <c r="B83" s="151" t="s">
        <v>29</v>
      </c>
      <c r="C83" s="184"/>
      <c r="D83" s="152"/>
      <c r="E83" s="153"/>
      <c r="F83" s="153"/>
      <c r="G83" s="165">
        <f>G8+G13+G20+G23+G28+G43+G48+G51+G58+G67+G79</f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AE83">
        <f>SUMIF(L7:L81,AE82,G7:G81)</f>
        <v>0</v>
      </c>
      <c r="AF83">
        <f>SUMIF(L7:L81,AF82,G7:G81)</f>
        <v>0</v>
      </c>
      <c r="AG83" t="s">
        <v>188</v>
      </c>
    </row>
    <row r="84" spans="1:60" x14ac:dyDescent="0.25">
      <c r="C84" s="185"/>
      <c r="D84" s="10"/>
      <c r="AG84" t="s">
        <v>189</v>
      </c>
    </row>
    <row r="85" spans="1:60" x14ac:dyDescent="0.25">
      <c r="D85" s="10"/>
    </row>
    <row r="86" spans="1:60" x14ac:dyDescent="0.25">
      <c r="D86" s="10"/>
    </row>
    <row r="87" spans="1:60" x14ac:dyDescent="0.25">
      <c r="D87" s="10"/>
    </row>
    <row r="88" spans="1:60" x14ac:dyDescent="0.25">
      <c r="D88" s="10"/>
    </row>
    <row r="89" spans="1:60" x14ac:dyDescent="0.25">
      <c r="D89" s="10"/>
    </row>
    <row r="90" spans="1:60" x14ac:dyDescent="0.25">
      <c r="D90" s="10"/>
    </row>
    <row r="91" spans="1:60" x14ac:dyDescent="0.25">
      <c r="D91" s="10"/>
    </row>
    <row r="92" spans="1:60" x14ac:dyDescent="0.25">
      <c r="D92" s="10"/>
    </row>
    <row r="93" spans="1:60" x14ac:dyDescent="0.25">
      <c r="D93" s="10"/>
    </row>
    <row r="94" spans="1:60" x14ac:dyDescent="0.25">
      <c r="D94" s="10"/>
    </row>
    <row r="95" spans="1:60" x14ac:dyDescent="0.25">
      <c r="D95" s="10"/>
    </row>
    <row r="96" spans="1:60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eHLXOzOeyAWh0Lm4mqSmrI3xGqc4HqpR+IlgbWrdFWeSOQwHweKnCidi60gndUqJLHDAY9Ub4NCpAB6NT9fiCQ==" saltValue="qRR8a5UmVmpIwByyRnCtHA==" spinCount="100000" sheet="1" formatRows="0"/>
  <mergeCells count="29">
    <mergeCell ref="C57:G57"/>
    <mergeCell ref="C60:G60"/>
    <mergeCell ref="C62:G62"/>
    <mergeCell ref="C64:G64"/>
    <mergeCell ref="C66:G66"/>
    <mergeCell ref="C55:G55"/>
    <mergeCell ref="C30:G30"/>
    <mergeCell ref="C32:G32"/>
    <mergeCell ref="C34:G34"/>
    <mergeCell ref="C36:G36"/>
    <mergeCell ref="C38:G38"/>
    <mergeCell ref="C40:G40"/>
    <mergeCell ref="C42:G42"/>
    <mergeCell ref="C45:G45"/>
    <mergeCell ref="C47:G47"/>
    <mergeCell ref="C50:G50"/>
    <mergeCell ref="C53:G53"/>
    <mergeCell ref="C27:G27"/>
    <mergeCell ref="A1:G1"/>
    <mergeCell ref="C2:G2"/>
    <mergeCell ref="C3:G3"/>
    <mergeCell ref="C4:G4"/>
    <mergeCell ref="C10:G10"/>
    <mergeCell ref="C12:G12"/>
    <mergeCell ref="C15:G15"/>
    <mergeCell ref="C17:G17"/>
    <mergeCell ref="C19:G19"/>
    <mergeCell ref="C22:G22"/>
    <mergeCell ref="C25:G25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02 2.08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02 2.08 Pol'!Názvy_tisku</vt:lpstr>
      <vt:lpstr>oadresa</vt:lpstr>
      <vt:lpstr>Stavba!Objednatel</vt:lpstr>
      <vt:lpstr>Stavba!Objekt</vt:lpstr>
      <vt:lpstr>'SO 02 2.08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Říha</dc:creator>
  <cp:lastModifiedBy>Věra Svobodová</cp:lastModifiedBy>
  <cp:lastPrinted>2019-03-19T12:27:02Z</cp:lastPrinted>
  <dcterms:created xsi:type="dcterms:W3CDTF">2009-04-08T07:15:50Z</dcterms:created>
  <dcterms:modified xsi:type="dcterms:W3CDTF">2025-04-23T14:48:46Z</dcterms:modified>
</cp:coreProperties>
</file>