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Zakázky\1. Zakázky 2008-2025\143 - Mikulčice\JEDINÁ A POSLEDNÍ PLATNÁ VERZE PŘEDÁNÍ 12062025\MIKULČICE-SH-EXPOZICE-OPnŘM–DVZ\"/>
    </mc:Choice>
  </mc:AlternateContent>
  <xr:revisionPtr revIDLastSave="0" documentId="13_ncr:1_{C7EEFD1A-69AF-4F33-A751-90B91DB1B713}" xr6:coauthVersionLast="47" xr6:coauthVersionMax="47" xr10:uidLastSave="{00000000-0000-0000-0000-000000000000}"/>
  <bookViews>
    <workbookView xWindow="28680" yWindow="900" windowWidth="29040" windowHeight="15720" xr2:uid="{00000000-000D-0000-FFFF-FFFF00000000}"/>
  </bookViews>
  <sheets>
    <sheet name="REKAPITULACE" sheetId="6" r:id="rId1"/>
    <sheet name="A-STAVBA + TECHNOLOGIE" sheetId="1" r:id="rId2"/>
    <sheet name="B-VODNÍ HOSPODÁŘSTVÍ" sheetId="7" r:id="rId3"/>
    <sheet name="C-VZT" sheetId="8" r:id="rId4"/>
    <sheet name="D-TČ" sheetId="9" r:id="rId5"/>
    <sheet name="E-MaR" sheetId="11" r:id="rId6"/>
    <sheet name="F-VÝSTAVNÍ ČÁST" sheetId="10" r:id="rId7"/>
  </sheets>
  <definedNames>
    <definedName name="_xlnm.Print_Area" localSheetId="1">'A-STAVBA + TECHNOLOGIE'!$A$1:$H$134</definedName>
    <definedName name="_xlnm.Print_Area" localSheetId="2">'B-VODNÍ HOSPODÁŘSTVÍ'!$A$1:$F$27</definedName>
    <definedName name="_xlnm.Print_Area" localSheetId="3">'C-VZT'!$A$1:$F$39</definedName>
    <definedName name="_xlnm.Print_Area" localSheetId="4">'D-TČ'!$A$1:$F$66</definedName>
    <definedName name="_xlnm.Print_Area" localSheetId="5">'E-MaR'!$A$1:$F$45</definedName>
    <definedName name="_xlnm.Print_Area" localSheetId="6">'F-VÝSTAVNÍ ČÁST'!$A$1:$F$171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8" l="1"/>
  <c r="D11" i="6"/>
  <c r="D101" i="10"/>
  <c r="F101" i="10" s="1"/>
  <c r="D100" i="10"/>
  <c r="F100" i="10" s="1"/>
  <c r="D97" i="10"/>
  <c r="F97" i="10" s="1"/>
  <c r="D96" i="10"/>
  <c r="F96" i="10" s="1"/>
  <c r="D94" i="10"/>
  <c r="F94" i="10" s="1"/>
  <c r="D92" i="10"/>
  <c r="E92" i="10" s="1"/>
  <c r="D91" i="10"/>
  <c r="F91" i="10" s="1"/>
  <c r="D90" i="10"/>
  <c r="F90" i="10" s="1"/>
  <c r="D87" i="10"/>
  <c r="F87" i="10" s="1"/>
  <c r="D86" i="10"/>
  <c r="F86" i="10" s="1"/>
  <c r="D85" i="10"/>
  <c r="F85" i="10" s="1"/>
  <c r="D83" i="10"/>
  <c r="F83" i="10" s="1"/>
  <c r="D82" i="10"/>
  <c r="F82" i="10" s="1"/>
  <c r="D81" i="10"/>
  <c r="F81" i="10" s="1"/>
  <c r="D80" i="10"/>
  <c r="F80" i="10" s="1"/>
  <c r="D71" i="10"/>
  <c r="D70" i="10"/>
  <c r="D69" i="10"/>
  <c r="D67" i="10"/>
  <c r="E67" i="10" s="1"/>
  <c r="D66" i="10"/>
  <c r="D65" i="10"/>
  <c r="D64" i="10"/>
  <c r="D63" i="10"/>
  <c r="D62" i="10"/>
  <c r="D61" i="10"/>
  <c r="E61" i="10" s="1"/>
  <c r="D60" i="10"/>
  <c r="D59" i="10"/>
  <c r="D56" i="10"/>
  <c r="D55" i="10"/>
  <c r="E55" i="10" s="1"/>
  <c r="D54" i="10"/>
  <c r="D53" i="10"/>
  <c r="D52" i="10"/>
  <c r="D51" i="10"/>
  <c r="E51" i="10" s="1"/>
  <c r="D50" i="10"/>
  <c r="D47" i="10"/>
  <c r="D46" i="10"/>
  <c r="D45" i="10"/>
  <c r="D42" i="10"/>
  <c r="D41" i="10"/>
  <c r="E41" i="10" s="1"/>
  <c r="D39" i="10"/>
  <c r="D38" i="10"/>
  <c r="D37" i="10"/>
  <c r="D34" i="10"/>
  <c r="E34" i="10" s="1"/>
  <c r="D31" i="10"/>
  <c r="D30" i="10"/>
  <c r="D29" i="10"/>
  <c r="D27" i="10"/>
  <c r="E27" i="10" s="1"/>
  <c r="D26" i="10"/>
  <c r="D24" i="10"/>
  <c r="D23" i="10"/>
  <c r="D22" i="10"/>
  <c r="D20" i="10"/>
  <c r="D19" i="10"/>
  <c r="E19" i="10" s="1"/>
  <c r="D18" i="10"/>
  <c r="D16" i="10"/>
  <c r="E16" i="10" s="1"/>
  <c r="D15" i="10"/>
  <c r="D13" i="10"/>
  <c r="E13" i="10" s="1"/>
  <c r="D12" i="10"/>
  <c r="D10" i="10"/>
  <c r="D9" i="10"/>
  <c r="E9" i="10" s="1"/>
  <c r="D8" i="10"/>
  <c r="F85" i="1"/>
  <c r="G85" i="1" s="1"/>
  <c r="H85" i="1" s="1"/>
  <c r="F30" i="1"/>
  <c r="H30" i="1" s="1"/>
  <c r="G30" i="1" s="1"/>
  <c r="F129" i="1"/>
  <c r="H129" i="1" s="1"/>
  <c r="G129" i="1" s="1"/>
  <c r="F128" i="1"/>
  <c r="H128" i="1" s="1"/>
  <c r="G128" i="1" s="1"/>
  <c r="F126" i="1"/>
  <c r="H126" i="1" s="1"/>
  <c r="G126" i="1" s="1"/>
  <c r="F125" i="1"/>
  <c r="H125" i="1" s="1"/>
  <c r="G125" i="1" s="1"/>
  <c r="F124" i="1"/>
  <c r="H124" i="1" s="1"/>
  <c r="G124" i="1" s="1"/>
  <c r="F123" i="1"/>
  <c r="H123" i="1" s="1"/>
  <c r="G123" i="1" s="1"/>
  <c r="F117" i="1"/>
  <c r="G117" i="1" s="1"/>
  <c r="H117" i="1" s="1"/>
  <c r="F116" i="1"/>
  <c r="G116" i="1" s="1"/>
  <c r="H116" i="1" s="1"/>
  <c r="F114" i="1"/>
  <c r="G114" i="1" s="1"/>
  <c r="H114" i="1" s="1"/>
  <c r="F113" i="1"/>
  <c r="G113" i="1" s="1"/>
  <c r="H113" i="1" s="1"/>
  <c r="F112" i="1"/>
  <c r="G112" i="1" s="1"/>
  <c r="H112" i="1" s="1"/>
  <c r="F111" i="1"/>
  <c r="G111" i="1" s="1"/>
  <c r="H111" i="1" s="1"/>
  <c r="F110" i="1"/>
  <c r="G110" i="1" s="1"/>
  <c r="H110" i="1" s="1"/>
  <c r="F109" i="1"/>
  <c r="G109" i="1" s="1"/>
  <c r="H109" i="1" s="1"/>
  <c r="F108" i="1"/>
  <c r="G108" i="1" s="1"/>
  <c r="H108" i="1" s="1"/>
  <c r="F107" i="1"/>
  <c r="G107" i="1" s="1"/>
  <c r="H107" i="1" s="1"/>
  <c r="F106" i="1"/>
  <c r="G106" i="1" s="1"/>
  <c r="H106" i="1" s="1"/>
  <c r="F105" i="1"/>
  <c r="G105" i="1" s="1"/>
  <c r="H105" i="1" s="1"/>
  <c r="F104" i="1"/>
  <c r="F100" i="1"/>
  <c r="G100" i="1" s="1"/>
  <c r="H100" i="1" s="1"/>
  <c r="F99" i="1"/>
  <c r="G99" i="1" s="1"/>
  <c r="H99" i="1" s="1"/>
  <c r="F98" i="1"/>
  <c r="G98" i="1" s="1"/>
  <c r="H98" i="1" s="1"/>
  <c r="F97" i="1"/>
  <c r="G97" i="1" s="1"/>
  <c r="H97" i="1" s="1"/>
  <c r="F96" i="1"/>
  <c r="G96" i="1" s="1"/>
  <c r="H96" i="1" s="1"/>
  <c r="F95" i="1"/>
  <c r="G95" i="1" s="1"/>
  <c r="H95" i="1" s="1"/>
  <c r="F94" i="1"/>
  <c r="G94" i="1" s="1"/>
  <c r="H94" i="1" s="1"/>
  <c r="F93" i="1"/>
  <c r="G93" i="1" s="1"/>
  <c r="H93" i="1" s="1"/>
  <c r="F92" i="1"/>
  <c r="G92" i="1" s="1"/>
  <c r="H92" i="1" s="1"/>
  <c r="F91" i="1"/>
  <c r="G91" i="1" s="1"/>
  <c r="H91" i="1" s="1"/>
  <c r="F90" i="1"/>
  <c r="G90" i="1" s="1"/>
  <c r="H90" i="1" s="1"/>
  <c r="F89" i="1"/>
  <c r="G89" i="1" s="1"/>
  <c r="H89" i="1" s="1"/>
  <c r="F88" i="1"/>
  <c r="G88" i="1" s="1"/>
  <c r="H88" i="1" s="1"/>
  <c r="F87" i="1"/>
  <c r="G87" i="1" s="1"/>
  <c r="H87" i="1" s="1"/>
  <c r="F86" i="1"/>
  <c r="G86" i="1" s="1"/>
  <c r="H86" i="1" s="1"/>
  <c r="F84" i="1"/>
  <c r="G84" i="1" s="1"/>
  <c r="H84" i="1" s="1"/>
  <c r="F83" i="1"/>
  <c r="G83" i="1" s="1"/>
  <c r="H83" i="1" s="1"/>
  <c r="F82" i="1"/>
  <c r="G82" i="1" s="1"/>
  <c r="H82" i="1" s="1"/>
  <c r="F81" i="1"/>
  <c r="G81" i="1" s="1"/>
  <c r="H81" i="1" s="1"/>
  <c r="F80" i="1"/>
  <c r="G80" i="1" s="1"/>
  <c r="H80" i="1" s="1"/>
  <c r="F79" i="1"/>
  <c r="G79" i="1" s="1"/>
  <c r="H79" i="1" s="1"/>
  <c r="F78" i="1"/>
  <c r="G78" i="1" s="1"/>
  <c r="H78" i="1" s="1"/>
  <c r="F77" i="1"/>
  <c r="G77" i="1" s="1"/>
  <c r="H77" i="1" s="1"/>
  <c r="F76" i="1"/>
  <c r="G76" i="1" s="1"/>
  <c r="H76" i="1" s="1"/>
  <c r="F75" i="1"/>
  <c r="G75" i="1" s="1"/>
  <c r="H75" i="1" s="1"/>
  <c r="F74" i="1"/>
  <c r="G74" i="1" s="1"/>
  <c r="H74" i="1" s="1"/>
  <c r="F73" i="1"/>
  <c r="G73" i="1" s="1"/>
  <c r="H73" i="1" s="1"/>
  <c r="F72" i="1"/>
  <c r="G72" i="1" s="1"/>
  <c r="H72" i="1" s="1"/>
  <c r="F71" i="1"/>
  <c r="G71" i="1" s="1"/>
  <c r="H71" i="1" s="1"/>
  <c r="F70" i="1"/>
  <c r="G70" i="1" s="1"/>
  <c r="H70" i="1" s="1"/>
  <c r="F69" i="1"/>
  <c r="G69" i="1" s="1"/>
  <c r="H69" i="1" s="1"/>
  <c r="F68" i="1"/>
  <c r="G68" i="1" s="1"/>
  <c r="H68" i="1" s="1"/>
  <c r="F67" i="1"/>
  <c r="G67" i="1" s="1"/>
  <c r="H67" i="1" s="1"/>
  <c r="F66" i="1"/>
  <c r="G66" i="1" s="1"/>
  <c r="H66" i="1" s="1"/>
  <c r="F65" i="1"/>
  <c r="G65" i="1" s="1"/>
  <c r="H65" i="1" s="1"/>
  <c r="F64" i="1"/>
  <c r="G64" i="1" s="1"/>
  <c r="H64" i="1" s="1"/>
  <c r="F63" i="1"/>
  <c r="G63" i="1" s="1"/>
  <c r="H63" i="1" s="1"/>
  <c r="F62" i="1"/>
  <c r="G62" i="1" s="1"/>
  <c r="H62" i="1" s="1"/>
  <c r="F61" i="1"/>
  <c r="G61" i="1" s="1"/>
  <c r="H61" i="1" s="1"/>
  <c r="F60" i="1"/>
  <c r="G60" i="1" s="1"/>
  <c r="H60" i="1" s="1"/>
  <c r="F59" i="1"/>
  <c r="G59" i="1" s="1"/>
  <c r="H59" i="1" s="1"/>
  <c r="F58" i="1"/>
  <c r="G58" i="1" s="1"/>
  <c r="H58" i="1" s="1"/>
  <c r="F57" i="1"/>
  <c r="G57" i="1" s="1"/>
  <c r="H57" i="1" s="1"/>
  <c r="F56" i="1"/>
  <c r="G56" i="1" s="1"/>
  <c r="H56" i="1" s="1"/>
  <c r="F55" i="1"/>
  <c r="G55" i="1" s="1"/>
  <c r="H55" i="1" s="1"/>
  <c r="F54" i="1"/>
  <c r="G54" i="1" s="1"/>
  <c r="H54" i="1" s="1"/>
  <c r="F53" i="1"/>
  <c r="G53" i="1" s="1"/>
  <c r="H53" i="1" s="1"/>
  <c r="F52" i="1"/>
  <c r="G52" i="1" s="1"/>
  <c r="H52" i="1" s="1"/>
  <c r="F51" i="1"/>
  <c r="G51" i="1" s="1"/>
  <c r="H51" i="1" s="1"/>
  <c r="F50" i="1"/>
  <c r="F44" i="1"/>
  <c r="H44" i="1" s="1"/>
  <c r="G44" i="1" s="1"/>
  <c r="F43" i="1"/>
  <c r="H43" i="1" s="1"/>
  <c r="G43" i="1" s="1"/>
  <c r="F41" i="1"/>
  <c r="H41" i="1" s="1"/>
  <c r="G41" i="1" s="1"/>
  <c r="F39" i="1"/>
  <c r="H39" i="1" s="1"/>
  <c r="G39" i="1" s="1"/>
  <c r="F37" i="1"/>
  <c r="H37" i="1" s="1"/>
  <c r="F29" i="1"/>
  <c r="H29" i="1" s="1"/>
  <c r="G29" i="1" s="1"/>
  <c r="F28" i="1"/>
  <c r="H28" i="1" s="1"/>
  <c r="G28" i="1" s="1"/>
  <c r="F27" i="1"/>
  <c r="H27" i="1" s="1"/>
  <c r="G27" i="1" s="1"/>
  <c r="F26" i="1"/>
  <c r="H26" i="1" s="1"/>
  <c r="G26" i="1" s="1"/>
  <c r="F24" i="1"/>
  <c r="H24" i="1" s="1"/>
  <c r="G24" i="1" s="1"/>
  <c r="F22" i="1"/>
  <c r="H22" i="1" s="1"/>
  <c r="G22" i="1" s="1"/>
  <c r="F20" i="1"/>
  <c r="H20" i="1" s="1"/>
  <c r="G20" i="1" s="1"/>
  <c r="F19" i="1"/>
  <c r="H19" i="1" s="1"/>
  <c r="G19" i="1" s="1"/>
  <c r="F18" i="1"/>
  <c r="H18" i="1" s="1"/>
  <c r="G18" i="1" s="1"/>
  <c r="F17" i="1"/>
  <c r="H17" i="1" s="1"/>
  <c r="G17" i="1" s="1"/>
  <c r="F16" i="1"/>
  <c r="H16" i="1" s="1"/>
  <c r="G16" i="1" s="1"/>
  <c r="F15" i="1"/>
  <c r="H15" i="1" s="1"/>
  <c r="G15" i="1" s="1"/>
  <c r="F14" i="1"/>
  <c r="H14" i="1" s="1"/>
  <c r="G14" i="1" s="1"/>
  <c r="F12" i="1"/>
  <c r="H12" i="1" s="1"/>
  <c r="F10" i="1"/>
  <c r="H10" i="1" s="1"/>
  <c r="G10" i="1" s="1"/>
  <c r="F9" i="1"/>
  <c r="H9" i="1" s="1"/>
  <c r="G9" i="1" s="1"/>
  <c r="F8" i="1"/>
  <c r="H8" i="1" s="1"/>
  <c r="G8" i="1" s="1"/>
  <c r="F119" i="1" l="1"/>
  <c r="F130" i="1"/>
  <c r="G119" i="1"/>
  <c r="F101" i="1"/>
  <c r="F32" i="1"/>
  <c r="H32" i="1"/>
  <c r="D105" i="10"/>
  <c r="D169" i="10" s="1"/>
  <c r="D74" i="10"/>
  <c r="D168" i="10" s="1"/>
  <c r="E96" i="10"/>
  <c r="F16" i="10"/>
  <c r="E90" i="10"/>
  <c r="E83" i="10"/>
  <c r="E59" i="10"/>
  <c r="F59" i="10" s="1"/>
  <c r="E47" i="10"/>
  <c r="F47" i="10" s="1"/>
  <c r="F34" i="10"/>
  <c r="F41" i="10"/>
  <c r="F67" i="10"/>
  <c r="E63" i="10"/>
  <c r="F63" i="10" s="1"/>
  <c r="E22" i="10"/>
  <c r="F22" i="10" s="1"/>
  <c r="F27" i="10"/>
  <c r="E53" i="10"/>
  <c r="F53" i="10" s="1"/>
  <c r="F39" i="10"/>
  <c r="E45" i="10"/>
  <c r="F45" i="10" s="1"/>
  <c r="E86" i="10"/>
  <c r="F51" i="10"/>
  <c r="F92" i="10"/>
  <c r="F105" i="10" s="1"/>
  <c r="E10" i="10"/>
  <c r="F10" i="10" s="1"/>
  <c r="E15" i="10"/>
  <c r="F15" i="10" s="1"/>
  <c r="E20" i="10"/>
  <c r="F20" i="10" s="1"/>
  <c r="E26" i="10"/>
  <c r="F26" i="10" s="1"/>
  <c r="E31" i="10"/>
  <c r="F31" i="10" s="1"/>
  <c r="E39" i="10"/>
  <c r="E46" i="10"/>
  <c r="F46" i="10" s="1"/>
  <c r="E52" i="10"/>
  <c r="F52" i="10" s="1"/>
  <c r="E56" i="10"/>
  <c r="F56" i="10" s="1"/>
  <c r="E62" i="10"/>
  <c r="F62" i="10" s="1"/>
  <c r="E66" i="10"/>
  <c r="F66" i="10" s="1"/>
  <c r="E71" i="10"/>
  <c r="F71" i="10" s="1"/>
  <c r="E82" i="10"/>
  <c r="E87" i="10"/>
  <c r="E94" i="10"/>
  <c r="E101" i="10"/>
  <c r="F19" i="10"/>
  <c r="E38" i="10"/>
  <c r="F38" i="10" s="1"/>
  <c r="E81" i="10"/>
  <c r="F9" i="10"/>
  <c r="F55" i="10"/>
  <c r="E30" i="10"/>
  <c r="F30" i="10" s="1"/>
  <c r="E65" i="10"/>
  <c r="F65" i="10" s="1"/>
  <c r="E100" i="10"/>
  <c r="F61" i="10"/>
  <c r="E24" i="10"/>
  <c r="F24" i="10" s="1"/>
  <c r="E70" i="10"/>
  <c r="F70" i="10" s="1"/>
  <c r="F13" i="10"/>
  <c r="E8" i="10"/>
  <c r="E12" i="10"/>
  <c r="E18" i="10"/>
  <c r="F18" i="10" s="1"/>
  <c r="E23" i="10"/>
  <c r="F23" i="10" s="1"/>
  <c r="E29" i="10"/>
  <c r="F29" i="10" s="1"/>
  <c r="E37" i="10"/>
  <c r="F37" i="10" s="1"/>
  <c r="E42" i="10"/>
  <c r="F42" i="10" s="1"/>
  <c r="E50" i="10"/>
  <c r="F50" i="10" s="1"/>
  <c r="E54" i="10"/>
  <c r="F54" i="10" s="1"/>
  <c r="E60" i="10"/>
  <c r="F60" i="10" s="1"/>
  <c r="E64" i="10"/>
  <c r="F64" i="10" s="1"/>
  <c r="E69" i="10"/>
  <c r="F69" i="10" s="1"/>
  <c r="E80" i="10"/>
  <c r="E85" i="10"/>
  <c r="E91" i="10"/>
  <c r="E97" i="10"/>
  <c r="G104" i="1"/>
  <c r="H104" i="1" s="1"/>
  <c r="H119" i="1" s="1"/>
  <c r="G12" i="1"/>
  <c r="G32" i="1" s="1"/>
  <c r="H130" i="1"/>
  <c r="G130" i="1"/>
  <c r="F45" i="1"/>
  <c r="H45" i="1" s="1"/>
  <c r="G45" i="1" s="1"/>
  <c r="F46" i="1"/>
  <c r="H46" i="1" s="1"/>
  <c r="G46" i="1" s="1"/>
  <c r="G50" i="1"/>
  <c r="G101" i="1" s="1"/>
  <c r="G37" i="1"/>
  <c r="F47" i="1" l="1"/>
  <c r="F131" i="1" s="1"/>
  <c r="G47" i="1"/>
  <c r="G131" i="1" s="1"/>
  <c r="H47" i="1"/>
  <c r="F169" i="10"/>
  <c r="E105" i="10"/>
  <c r="E169" i="10" s="1"/>
  <c r="F8" i="10"/>
  <c r="E74" i="10"/>
  <c r="E168" i="10" s="1"/>
  <c r="F12" i="10"/>
  <c r="H50" i="1"/>
  <c r="H101" i="1" s="1"/>
  <c r="H131" i="1" l="1"/>
  <c r="F74" i="10"/>
  <c r="F168" i="10" s="1"/>
  <c r="D7" i="6"/>
  <c r="F35" i="8" l="1"/>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E37" i="8" l="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63" i="9"/>
  <c r="F62" i="9"/>
  <c r="F61" i="9"/>
  <c r="F60" i="9"/>
  <c r="F58" i="9"/>
  <c r="F57" i="9"/>
  <c r="F56" i="9"/>
  <c r="F55" i="9"/>
  <c r="F54" i="9"/>
  <c r="F53" i="9"/>
  <c r="F52" i="9"/>
  <c r="F51" i="9"/>
  <c r="F50" i="9"/>
  <c r="F49" i="9"/>
  <c r="F48" i="9"/>
  <c r="F45" i="9"/>
  <c r="F46" i="9" s="1"/>
  <c r="F42" i="9"/>
  <c r="F43" i="9" s="1"/>
  <c r="F39" i="9"/>
  <c r="F38" i="9"/>
  <c r="F37" i="9"/>
  <c r="F36" i="9"/>
  <c r="F35" i="9"/>
  <c r="F34" i="9"/>
  <c r="F33" i="9"/>
  <c r="F32" i="9"/>
  <c r="F31" i="9"/>
  <c r="F30" i="9"/>
  <c r="F29" i="9"/>
  <c r="F28" i="9"/>
  <c r="F25" i="9"/>
  <c r="F24" i="9"/>
  <c r="F23" i="9"/>
  <c r="F22" i="9"/>
  <c r="F21" i="9"/>
  <c r="F20" i="9"/>
  <c r="F19" i="9"/>
  <c r="F18" i="9"/>
  <c r="F17" i="9"/>
  <c r="F16" i="9"/>
  <c r="F15" i="9"/>
  <c r="F14" i="9"/>
  <c r="F13" i="9"/>
  <c r="F12" i="9"/>
  <c r="F11" i="9"/>
  <c r="F10" i="9"/>
  <c r="F9" i="9"/>
  <c r="F8" i="9"/>
  <c r="F64" i="9" l="1"/>
  <c r="F59" i="9"/>
  <c r="F40" i="9"/>
  <c r="F26" i="9"/>
  <c r="F44" i="11"/>
  <c r="D15" i="6" s="1"/>
  <c r="F66" i="9" l="1"/>
  <c r="D13" i="6"/>
  <c r="F15" i="6"/>
  <c r="E15" i="6" s="1"/>
  <c r="F11" i="6" l="1"/>
  <c r="E11" i="6" s="1"/>
  <c r="F24" i="7"/>
  <c r="F23" i="7"/>
  <c r="F22" i="7"/>
  <c r="F21" i="7"/>
  <c r="F19" i="7"/>
  <c r="F18" i="7"/>
  <c r="F17" i="7"/>
  <c r="F16" i="7"/>
  <c r="F15" i="7"/>
  <c r="F14" i="7"/>
  <c r="F13" i="7"/>
  <c r="F12" i="7"/>
  <c r="F11" i="7"/>
  <c r="F10" i="7"/>
  <c r="F9" i="7"/>
  <c r="F8" i="7"/>
  <c r="F29" i="6"/>
  <c r="E29" i="6" s="1"/>
  <c r="F13" i="6"/>
  <c r="E13" i="6" s="1"/>
  <c r="F25" i="7" l="1"/>
  <c r="D9" i="6"/>
  <c r="F9" i="6" l="1"/>
  <c r="E9" i="6" s="1"/>
  <c r="F7" i="6" l="1"/>
  <c r="E7" i="6" l="1"/>
  <c r="D145" i="10" l="1"/>
  <c r="F145" i="10" s="1"/>
  <c r="E145" i="10" s="1"/>
  <c r="D109" i="10"/>
  <c r="D147" i="10"/>
  <c r="F147" i="10" s="1"/>
  <c r="E147" i="10" s="1"/>
  <c r="D131" i="10"/>
  <c r="F131" i="10" s="1"/>
  <c r="E131" i="10" s="1"/>
  <c r="D113" i="10"/>
  <c r="F113" i="10" s="1"/>
  <c r="E113" i="10" s="1"/>
  <c r="D154" i="10"/>
  <c r="F154" i="10" s="1"/>
  <c r="E154" i="10" s="1"/>
  <c r="D158" i="10"/>
  <c r="F158" i="10" s="1"/>
  <c r="E158" i="10" s="1"/>
  <c r="D129" i="10"/>
  <c r="F129" i="10" s="1"/>
  <c r="E129" i="10" s="1"/>
  <c r="D110" i="10"/>
  <c r="F110" i="10" s="1"/>
  <c r="E110" i="10" s="1"/>
  <c r="D153" i="10"/>
  <c r="F153" i="10" s="1"/>
  <c r="E153" i="10" s="1"/>
  <c r="D156" i="10"/>
  <c r="F156" i="10" s="1"/>
  <c r="E156" i="10" s="1"/>
  <c r="D139" i="10"/>
  <c r="F139" i="10" s="1"/>
  <c r="E139" i="10" s="1"/>
  <c r="D159" i="10"/>
  <c r="F159" i="10" s="1"/>
  <c r="E159" i="10" s="1"/>
  <c r="D121" i="10"/>
  <c r="F121" i="10" s="1"/>
  <c r="E121" i="10" s="1"/>
  <c r="D141" i="10"/>
  <c r="F141" i="10" s="1"/>
  <c r="E141" i="10" s="1"/>
  <c r="D160" i="10"/>
  <c r="F160" i="10" s="1"/>
  <c r="E160" i="10" s="1"/>
  <c r="D112" i="10"/>
  <c r="F112" i="10" s="1"/>
  <c r="E112" i="10" s="1"/>
  <c r="D133" i="10"/>
  <c r="F133" i="10" s="1"/>
  <c r="E133" i="10" s="1"/>
  <c r="D138" i="10"/>
  <c r="F138" i="10" s="1"/>
  <c r="E138" i="10" s="1"/>
  <c r="D118" i="10"/>
  <c r="F118" i="10" s="1"/>
  <c r="E118" i="10" s="1"/>
  <c r="D125" i="10"/>
  <c r="F125" i="10" s="1"/>
  <c r="E125" i="10" s="1"/>
  <c r="D142" i="10"/>
  <c r="F142" i="10" s="1"/>
  <c r="E142" i="10" s="1"/>
  <c r="D161" i="10"/>
  <c r="F161" i="10" s="1"/>
  <c r="E161" i="10" s="1"/>
  <c r="D117" i="10"/>
  <c r="F117" i="10" s="1"/>
  <c r="E117" i="10" s="1"/>
  <c r="D143" i="10"/>
  <c r="F143" i="10" s="1"/>
  <c r="E143" i="10" s="1"/>
  <c r="D126" i="10"/>
  <c r="F126" i="10" s="1"/>
  <c r="E126" i="10" s="1"/>
  <c r="D144" i="10"/>
  <c r="F144" i="10" s="1"/>
  <c r="E144" i="10" s="1"/>
  <c r="D163" i="10"/>
  <c r="F163" i="10" s="1"/>
  <c r="E163" i="10" s="1"/>
  <c r="D162" i="10"/>
  <c r="F162" i="10" s="1"/>
  <c r="E162" i="10" s="1"/>
  <c r="D146" i="10"/>
  <c r="F146" i="10" s="1"/>
  <c r="E146" i="10" s="1"/>
  <c r="D135" i="10"/>
  <c r="F135" i="10" s="1"/>
  <c r="E135" i="10" s="1"/>
  <c r="D115" i="10"/>
  <c r="F115" i="10" s="1"/>
  <c r="E115" i="10" s="1"/>
  <c r="D140" i="10"/>
  <c r="F140" i="10" s="1"/>
  <c r="E140" i="10" s="1"/>
  <c r="D122" i="10"/>
  <c r="F122" i="10" s="1"/>
  <c r="E122" i="10" s="1"/>
  <c r="D127" i="10"/>
  <c r="F127" i="10" s="1"/>
  <c r="E127" i="10" s="1"/>
  <c r="D164" i="10"/>
  <c r="F164" i="10" s="1"/>
  <c r="E164" i="10" s="1"/>
  <c r="D166" i="10" l="1"/>
  <c r="D170" i="10" s="1"/>
  <c r="D171" i="10" s="1"/>
  <c r="D17" i="6" s="1"/>
  <c r="D28" i="6" s="1"/>
  <c r="F28" i="6" s="1"/>
  <c r="E28" i="6" s="1"/>
  <c r="F109" i="10"/>
  <c r="E109" i="10" s="1"/>
  <c r="E166" i="10"/>
  <c r="E170" i="10" s="1"/>
  <c r="E171" i="10" s="1"/>
  <c r="F166" i="10"/>
  <c r="F170" i="10" s="1"/>
  <c r="F171" i="10" s="1"/>
  <c r="F17" i="6" l="1"/>
  <c r="E17" i="6" s="1"/>
  <c r="E30" i="6" s="1"/>
  <c r="D30" i="6"/>
  <c r="F30" i="6" l="1"/>
</calcChain>
</file>

<file path=xl/sharedStrings.xml><?xml version="1.0" encoding="utf-8"?>
<sst xmlns="http://schemas.openxmlformats.org/spreadsheetml/2006/main" count="743" uniqueCount="460">
  <si>
    <t>Popis</t>
  </si>
  <si>
    <t xml:space="preserve">CENA ZA DÍLO </t>
  </si>
  <si>
    <t>Cena / 1ks/ 1komplet</t>
  </si>
  <si>
    <t>Množství (ks/komplet)</t>
  </si>
  <si>
    <t xml:space="preserve">Výrobní dokumentace </t>
  </si>
  <si>
    <t>Instalační práce _ předmětů a exponátů do vitrin a na sokly</t>
  </si>
  <si>
    <t>Kontrolní schůzky s investorem.</t>
  </si>
  <si>
    <t xml:space="preserve">montážní práce_ jednotlivých segmentů a prvků výstavy </t>
  </si>
  <si>
    <t>Vzorkování materiálů a tisků</t>
  </si>
  <si>
    <t>Materiál pro montáž a instalaci</t>
  </si>
  <si>
    <t>Režijní náklady - doprava materiálu, doprava osob, ubytování, balení, úklid, odvoz odpadu</t>
  </si>
  <si>
    <t>Omítky stěn v expoziční místnosti</t>
  </si>
  <si>
    <t>Sanace podlahy v expoziční místnosti samonivelační stěrkou</t>
  </si>
  <si>
    <t>Výkopové práce</t>
  </si>
  <si>
    <t>TECHNOLOGIE</t>
  </si>
  <si>
    <t>ČÁST STROJNÍ</t>
  </si>
  <si>
    <t>Zvýšená podlaha v expoziční místnosti</t>
  </si>
  <si>
    <t>Konstrukce koryta potoka</t>
  </si>
  <si>
    <t>ČÁST ELEKTRO</t>
  </si>
  <si>
    <t>ČÁST AVT</t>
  </si>
  <si>
    <t>Pol.</t>
  </si>
  <si>
    <t>VODNÍ HOSPODÁŘSTVÍ</t>
  </si>
  <si>
    <t>2.1.</t>
  </si>
  <si>
    <t>2.2.</t>
  </si>
  <si>
    <t>2.3.</t>
  </si>
  <si>
    <t>Podesta pro VZT + CHL</t>
  </si>
  <si>
    <t>Osvětlení 29</t>
  </si>
  <si>
    <t>Osvětlení V7</t>
  </si>
  <si>
    <t>Osvětlení V9 a V10</t>
  </si>
  <si>
    <t>Osvětlení V8</t>
  </si>
  <si>
    <t>Obložení stěn DTD s distancí, barevný nátěr</t>
  </si>
  <si>
    <t>Stěna 1_ 01_Technický scénář -5,12,17.</t>
  </si>
  <si>
    <t>Stěna 2_ 01_Technický scénář -5,12,17.</t>
  </si>
  <si>
    <t>Stěna 3_ 01_Technický scénář -5,12,17.</t>
  </si>
  <si>
    <t>Stěna 4_ 01_Technický scénář -5,12,17.</t>
  </si>
  <si>
    <t>Stěna u vitríny V5 a 14_konstrukce a stěny obložené DTD _27_01_ Technický scénář 5,17,43.</t>
  </si>
  <si>
    <t>Stěny u hrobové sestavy_konstrukce a stěny obložené DTD _V13 a 27_ 01_Tech. scén. 5,17,64.</t>
  </si>
  <si>
    <t>Barevná úprava zvýšené podlahy_01_Technický scénář -12.</t>
  </si>
  <si>
    <t>Barevná úprava stropu_01_Technický scénář -12,13.</t>
  </si>
  <si>
    <t>Podstavec pod model_ M2_ 12_01_Technický scénář -37,40.</t>
  </si>
  <si>
    <t>Brána do hradiště_15_ a palisáda oddělující prostor hradiště_11_01_Tech. scénář -19,21,22.</t>
  </si>
  <si>
    <t>panel ke kostelům</t>
  </si>
  <si>
    <t>panel k obživě</t>
  </si>
  <si>
    <t>panel k pokladnici</t>
  </si>
  <si>
    <t>panel k hrobu</t>
  </si>
  <si>
    <t>Předtiskové a grafické zpracování tisků</t>
  </si>
  <si>
    <t>VÝSTAVNÍ ČÁST</t>
  </si>
  <si>
    <t>A</t>
  </si>
  <si>
    <t>STAVBA + TECHNOLOGIE</t>
  </si>
  <si>
    <t>B</t>
  </si>
  <si>
    <t>C</t>
  </si>
  <si>
    <t>VZT</t>
  </si>
  <si>
    <t>D</t>
  </si>
  <si>
    <t>TČ</t>
  </si>
  <si>
    <t>E</t>
  </si>
  <si>
    <t>MaR</t>
  </si>
  <si>
    <t>počet</t>
  </si>
  <si>
    <t>m.j.</t>
  </si>
  <si>
    <t>cena / m.j.</t>
  </si>
  <si>
    <t>cena celkem</t>
  </si>
  <si>
    <t>kmpl</t>
  </si>
  <si>
    <t>Solenoid 1fáz, ½“, v provedení zavřený je bez el.proudu</t>
  </si>
  <si>
    <t>Kruhová nádrž ze svař. polypropylenu, průměr 1000mm, výška 1750mm, vč.snímacího víka, vně výztuh-nádrž je do země-, vč.stupadel, vodotěsných prostupů1x110mm, 2x 63mm, 1x50mm, vč.dopravy na místo a vč.výkresu na výrobu. Štěrkopískové lože a podkladní beton pod nádrž není v technologii ale ve stavbě.</t>
  </si>
  <si>
    <t>Tlakové PVC 110 na lepení trubka  cca 25m</t>
  </si>
  <si>
    <t xml:space="preserve">Tkus na lepení 110 </t>
  </si>
  <si>
    <t xml:space="preserve">Oblouk PVC110 na lepení </t>
  </si>
  <si>
    <t>Kulový kohout FF 2“ s ucpávkou (PBŘ), ocelová trubka DN 2“ –    400 mm, kulový kohout FF 4" s UCPÁVKOU, páka (PBŘ), ocelová trubka DN 4“ – 400 mm</t>
  </si>
  <si>
    <t>Tlak.PVC fitinky a šroubení menších průměrů (65,50) odhadem vč.uložení a konzol</t>
  </si>
  <si>
    <r>
      <rPr>
        <sz val="10"/>
        <rFont val="Arial"/>
        <family val="2"/>
      </rPr>
      <t>1.01</t>
    </r>
  </si>
  <si>
    <r>
      <rPr>
        <sz val="10"/>
        <rFont val="Arial"/>
        <family val="2"/>
      </rPr>
      <t>ks</t>
    </r>
  </si>
  <si>
    <t>1.01a</t>
  </si>
  <si>
    <t>VBM 315 ED rychloup.spona</t>
  </si>
  <si>
    <t>ks</t>
  </si>
  <si>
    <t>1.01b</t>
  </si>
  <si>
    <t>SF-P 300 sifon podtl.s uzávěrem</t>
  </si>
  <si>
    <t>1.01c</t>
  </si>
  <si>
    <t>1.01d</t>
  </si>
  <si>
    <t>1.01e</t>
  </si>
  <si>
    <t>STARTPACK-zprovoznění</t>
  </si>
  <si>
    <r>
      <rPr>
        <sz val="10"/>
        <rFont val="Arial"/>
        <family val="2"/>
      </rPr>
      <t>1.02</t>
    </r>
  </si>
  <si>
    <r>
      <rPr>
        <sz val="10"/>
        <rFont val="Arial"/>
        <family val="2"/>
      </rPr>
      <t>1.03</t>
    </r>
  </si>
  <si>
    <r>
      <rPr>
        <sz val="10"/>
        <rFont val="Arial"/>
        <family val="2"/>
      </rPr>
      <t>1.04</t>
    </r>
  </si>
  <si>
    <r>
      <rPr>
        <sz val="10"/>
        <rFont val="Arial"/>
        <family val="2"/>
      </rPr>
      <t>1.05</t>
    </r>
  </si>
  <si>
    <r>
      <rPr>
        <sz val="10"/>
        <rFont val="Arial"/>
        <family val="2"/>
      </rPr>
      <t>1.06</t>
    </r>
  </si>
  <si>
    <r>
      <rPr>
        <sz val="10"/>
        <rFont val="Arial"/>
        <family val="2"/>
      </rPr>
      <t>1.07</t>
    </r>
  </si>
  <si>
    <r>
      <rPr>
        <sz val="10"/>
        <rFont val="Arial"/>
        <family val="2"/>
      </rPr>
      <t>1.08</t>
    </r>
  </si>
  <si>
    <r>
      <rPr>
        <sz val="10"/>
        <rFont val="Arial"/>
        <family val="2"/>
      </rPr>
      <t>1.09</t>
    </r>
  </si>
  <si>
    <r>
      <rPr>
        <sz val="10"/>
        <rFont val="Arial"/>
        <family val="2"/>
      </rPr>
      <t>1.10</t>
    </r>
  </si>
  <si>
    <r>
      <rPr>
        <sz val="10"/>
        <rFont val="Arial"/>
        <family val="2"/>
      </rPr>
      <t>1.11</t>
    </r>
  </si>
  <si>
    <r>
      <rPr>
        <sz val="10"/>
        <rFont val="Arial"/>
        <family val="2"/>
      </rPr>
      <t>1.12</t>
    </r>
  </si>
  <si>
    <r>
      <rPr>
        <sz val="10"/>
        <rFont val="Arial"/>
        <family val="2"/>
      </rPr>
      <t>bm</t>
    </r>
  </si>
  <si>
    <r>
      <rPr>
        <sz val="10"/>
        <rFont val="Arial"/>
        <family val="2"/>
      </rPr>
      <t>1.13</t>
    </r>
  </si>
  <si>
    <r>
      <rPr>
        <sz val="10"/>
        <rFont val="Arial"/>
        <family val="2"/>
      </rPr>
      <t>1.14</t>
    </r>
  </si>
  <si>
    <r>
      <rPr>
        <sz val="10"/>
        <rFont val="Arial"/>
        <family val="2"/>
      </rPr>
      <t>1.15</t>
    </r>
  </si>
  <si>
    <r>
      <rPr>
        <sz val="10"/>
        <rFont val="Arial"/>
        <family val="2"/>
      </rPr>
      <t>1.16</t>
    </r>
  </si>
  <si>
    <r>
      <rPr>
        <sz val="10"/>
        <rFont val="Arial"/>
        <family val="2"/>
      </rPr>
      <t>1.17</t>
    </r>
  </si>
  <si>
    <r>
      <rPr>
        <sz val="10"/>
        <rFont val="Arial"/>
        <family val="2"/>
      </rPr>
      <t>1.18</t>
    </r>
  </si>
  <si>
    <r>
      <rPr>
        <sz val="10"/>
        <rFont val="Arial"/>
        <family val="2"/>
      </rPr>
      <t>1.19</t>
    </r>
  </si>
  <si>
    <r>
      <rPr>
        <sz val="10"/>
        <rFont val="Arial"/>
        <family val="2"/>
      </rPr>
      <t>1.20</t>
    </r>
  </si>
  <si>
    <t>1.21</t>
  </si>
  <si>
    <t>bm</t>
  </si>
  <si>
    <t>1.22</t>
  </si>
  <si>
    <t>duct fólie metal - přívodní a odvodní vzduch izolace tepelná kaučuková s parozábranou tl. 15 mm K-flex H</t>
  </si>
  <si>
    <r>
      <t>m</t>
    </r>
    <r>
      <rPr>
        <vertAlign val="superscript"/>
        <sz val="10"/>
        <color rgb="FF000000"/>
        <rFont val="Arial"/>
        <family val="2"/>
        <charset val="238"/>
      </rPr>
      <t>2</t>
    </r>
  </si>
  <si>
    <t>1.23</t>
  </si>
  <si>
    <t>izolace tepelná kaučuková s parozábranou tl. 15 mm K-flex H duct fólie metal - venkovní a odpadní vzduch</t>
  </si>
  <si>
    <t>1.24</t>
  </si>
  <si>
    <t>podpěrná konstrukce jednotky</t>
  </si>
  <si>
    <t>SPECIFIKACE MATERIÁLU – STROJOVNA a ROZVODY – MIKULČICE</t>
  </si>
  <si>
    <t>Vnitřní jednotka tepelného čerpadla bez zásobníku TV (vč. el.ohřevu 3kW, připojení, uchycení) WH-SDC09H3E8</t>
  </si>
  <si>
    <t>Podlahový konvektor s ventilátorem KT0, šířka 114 mm, délka 1500mm, hloubka 125 mm;provedení vany z pozink. plechu, mřížka dle architekta; bez . prostorového termostatu a termopohonu ventilu (podrobně MaR)</t>
  </si>
  <si>
    <t xml:space="preserve">Náklady na dopravu a režie pro montáže </t>
  </si>
  <si>
    <t>Počet</t>
  </si>
  <si>
    <t>MJ</t>
  </si>
  <si>
    <t>Cena / ks</t>
  </si>
  <si>
    <t>Cena celkem</t>
  </si>
  <si>
    <t>STAVBA</t>
  </si>
  <si>
    <t>Ocelové válcované profily s vloženými podlahovými rošty a odnímatelným přístupovým žebříkem. OK kotvena do stěn garáže pomocí chemických kotev.</t>
  </si>
  <si>
    <t>Montáž vč. dopravy</t>
  </si>
  <si>
    <t>Výrobní dokumentace</t>
  </si>
  <si>
    <t>STAVBA CELKEM</t>
  </si>
  <si>
    <t>ČÁST STROJNÍ CELKEM</t>
  </si>
  <si>
    <t>ČÁST ELEKTRO CELKEM</t>
  </si>
  <si>
    <t>ČÁST AVT CELKEM</t>
  </si>
  <si>
    <t>VEDLEJŠÍ NÁKLADY</t>
  </si>
  <si>
    <t>VEDLEJŠÍ NÁKLADY CELKEM</t>
  </si>
  <si>
    <t>STAVBA + TECHNOLOGIE CELKEM</t>
  </si>
  <si>
    <t>Odnímatelné kryty prostupů s požární odolností</t>
  </si>
  <si>
    <t>Stavební příprava (oshod.)</t>
  </si>
  <si>
    <t>Výroba plochy pro projekci s propustnou folií_ 01_Technický scénář-65a</t>
  </si>
  <si>
    <t>Očištění a protiprašná impregnace podlahy v expoziční místnosti</t>
  </si>
  <si>
    <t>Ochránění prostoru člunů (monoxylů) zábranou a fólií proti mechanickému poškození</t>
  </si>
  <si>
    <t>Prostupy stěnou z expoziční místnosti do prostoru garáže, z garáže do dílny, z dílny do venkovního prostoru (viz. oddíly B, C, D, E)</t>
  </si>
  <si>
    <t>Povrchové úpravy dle technického scénáře ve výstavní části.</t>
  </si>
  <si>
    <t>Zásyp pískem vodorovného vedení vody a el. + zásyp zeminou do úrovně terénu vč. zhutnění</t>
  </si>
  <si>
    <t>Defacto laminátový bazén vč. vlepených tří kusů armatur na připojení vstupního a výstupního potrubí. Pro zajištění potřebného spádu bude pod vlastním korytem "podesta" z vodovzdorné překližky. Celá konstrukce potoka bude obložena i zespodu tepelnou izolací z konstrukčního polystyrenu.</t>
  </si>
  <si>
    <t>Poznámka:</t>
  </si>
  <si>
    <t>Dozdění (dobetonování) prostupů vč. protipožárních dvířek</t>
  </si>
  <si>
    <t xml:space="preserve">Doporučena sádrová omítka v tloušťce od 1 do 4 cm vč. impregnace </t>
  </si>
  <si>
    <t>Penetrace omítek fasádní penetrací</t>
  </si>
  <si>
    <t>Vodorovná drážka pro potrubí k nádrži do hloubky 80 cm, výkop pro vodní nádrž do hloubky 200 cm, trativod</t>
  </si>
  <si>
    <t>Obetonování vodní nádrže včetně pojezdového stropu a víka s odpovídající armaturou dle statika</t>
  </si>
  <si>
    <t>F</t>
  </si>
  <si>
    <t>Cena celkem bez DPH</t>
  </si>
  <si>
    <t>DPH 21%</t>
  </si>
  <si>
    <t>Cena celkem s DPH</t>
  </si>
  <si>
    <t>MIKULČICE - SLOVANSKÉ HRADIŠTĚ</t>
  </si>
  <si>
    <t>EXPOZICE - OPnŘM</t>
  </si>
  <si>
    <t>REKAPITULACE</t>
  </si>
  <si>
    <t>A - STAVBA + TECHNOLOGIE</t>
  </si>
  <si>
    <t>Montáž</t>
  </si>
  <si>
    <t>Doprava, přesuny, kompletace</t>
  </si>
  <si>
    <t>Funkční zkoušky</t>
  </si>
  <si>
    <t>Servisní spuštění</t>
  </si>
  <si>
    <t>kpl.</t>
  </si>
  <si>
    <t>B - VODNÍ HOSPODÁŘSTVÍ</t>
  </si>
  <si>
    <t>M.j.</t>
  </si>
  <si>
    <t>Cena / m.j.</t>
  </si>
  <si>
    <t>Jednotka</t>
  </si>
  <si>
    <t>Cena/m.j</t>
  </si>
  <si>
    <t>Dodávka celkem</t>
  </si>
  <si>
    <t>C - VZDUCHOTECHNIKA</t>
  </si>
  <si>
    <t>VODNÍ HOSPODÁŘSTVÍ CELKEM BEZ DPH:</t>
  </si>
  <si>
    <t>VZDUCHOTECHNIKA CELKEM BEZ DPH:</t>
  </si>
  <si>
    <t>D - TEPELNÉ ČERPADLO</t>
  </si>
  <si>
    <t>TEPELNÉ ČERPADLO CELKEM BEZ DPH:</t>
  </si>
  <si>
    <t>Systém vytápění a chlazení – strojovna – hlavní komponenty (číslování odpovídá schématu zapojení)</t>
  </si>
  <si>
    <t>CZ-NS4P - deska pro připojení pokročilých funkcí</t>
  </si>
  <si>
    <t>Elektronicky řízené oběhové čerpadlo větve pro říčku – dodávka ZTI</t>
  </si>
  <si>
    <t>14+15</t>
  </si>
  <si>
    <t>Centrální rozdělovač/sběrač (pro TOP) 3 větve (vč. top. izolace a uchycení)</t>
  </si>
  <si>
    <t>Centrální rozdělovač/sběrač (pro CHL) 2 větve (vč. chl. izolace a uchycení)</t>
  </si>
  <si>
    <t>Systém vytápění a chlazení – strojovna – drobné komponenty</t>
  </si>
  <si>
    <t>Kulový kohout 1“</t>
  </si>
  <si>
    <t>Kulový kohout 3/4“</t>
  </si>
  <si>
    <t>Kulový kohout s filtrem – Filterball 3/4“</t>
  </si>
  <si>
    <t>Zpětná klapka 1“</t>
  </si>
  <si>
    <t>Zpětná klapka 3/4“</t>
  </si>
  <si>
    <t>Vypouštěcí kohout 1/2“</t>
  </si>
  <si>
    <t>Automatický odvzdušňovací ventil 3/8“</t>
  </si>
  <si>
    <t>Odvzdušňovací ventil 1/4“</t>
  </si>
  <si>
    <t>Manometr ukazovací 0-450kPa</t>
  </si>
  <si>
    <t>Termomanometr ukazovací 0-120°C, 0-400kPa</t>
  </si>
  <si>
    <t>Pojistný ventil 3/4“, 250kPa</t>
  </si>
  <si>
    <t>Propojovací chladivové potrubí tepelného čerpadla 10/16 (vč. izolace a kabeláže, chladiva R410A, izolace atd.)</t>
  </si>
  <si>
    <t>m</t>
  </si>
  <si>
    <t>Systém vytápění a chlazení – rozvody – armatury</t>
  </si>
  <si>
    <t>Sestava pro připojení topného podlahového konvektoru – regulační ventil a šroubení 1/2“ + příslušenství</t>
  </si>
  <si>
    <t>Systém vytápění a chlazení – rozvody – otopná tělesa a chladící konvektory</t>
  </si>
  <si>
    <t>Systém vytápění a chlazení – rozvody – potrubí a izolace</t>
  </si>
  <si>
    <t>Měděné potrubí 28x1,5 (vč. tvarovek, spoj. materiálu a uchycení)</t>
  </si>
  <si>
    <t>Měděné potrubí 22x1,0 (vč. tvarovek, spoj. materiálu a uchycení)</t>
  </si>
  <si>
    <t>Měděné potrubí 18x1,0 (vč. tvarovek, spoj. materiálu a uchycení)</t>
  </si>
  <si>
    <t>Měděné potrubí 15x1,0 (vč. tvarovek, spoj. materiálu a uchycení)</t>
  </si>
  <si>
    <t>Tepelná návleková izolace 28-13 (vč. spoj. materiálu)</t>
  </si>
  <si>
    <t>Tepelná návleková izolace 22-13 (vč. spoj. materiálu)</t>
  </si>
  <si>
    <t>Tepelná návleková izolace 18-13 (vč. spoj. materiálu)</t>
  </si>
  <si>
    <t>Tepelná návleková izolace 15-13 (vč. spoj. materiálu)</t>
  </si>
  <si>
    <t>Tepelná návleková izolace – kaučuková nenasákavá pro chlazení 28-13 (vč. spoj. materiálu)</t>
  </si>
  <si>
    <t>Tepelná návleková izolace – kaučuková nenasákavá pro chlazení 22-13 (vč. spoj. materiálu)</t>
  </si>
  <si>
    <t>Chráničky potrubí</t>
  </si>
  <si>
    <r>
      <rPr>
        <sz val="10"/>
        <rFont val="Arial"/>
        <family val="2"/>
      </rPr>
      <t>db</t>
    </r>
  </si>
  <si>
    <r>
      <rPr>
        <sz val="10"/>
        <rFont val="Arial"/>
        <family val="2"/>
      </rPr>
      <t>kpl</t>
    </r>
  </si>
  <si>
    <t>MĚŘENÍ A REGULACE CELKEM BEZ DPH:</t>
  </si>
  <si>
    <t xml:space="preserve">CELKOVÁ CENA ZA ČÁST I: </t>
  </si>
  <si>
    <t xml:space="preserve">CELKOVÁ CENA ZA ČÁST II: </t>
  </si>
  <si>
    <t xml:space="preserve">CELKOVÁ CENA ZA ČÁST III: </t>
  </si>
  <si>
    <t>CELKOVÁ CENA ZA F - VÝSTAVNÍ ČÁST:</t>
  </si>
  <si>
    <t>F - VÝSTAVNÍ ČÁST</t>
  </si>
  <si>
    <t>VÝSTAVNÍ ČÁST I:</t>
  </si>
  <si>
    <t>VÝSTAVNÍ ČÁST II:</t>
  </si>
  <si>
    <t>VÝSTAVNÍ ČÁST III:</t>
  </si>
  <si>
    <t>Vytvoření dočasného prostupu z garáže do prostoru expozice jako dopravní cesta pro realizaci a jeho zrušení v průběhu realizace a uvedení do původního stavu (otvor formátu dveří 90/197 vč. překladu, zárubně a křídla)</t>
  </si>
  <si>
    <t>Demontáž 2 kusů plechovýchfasádních panelů, úprava pro prostupy do vnitřního prostoru a zpětná montáž</t>
  </si>
  <si>
    <t>STP pro tepelné čerpadlo</t>
  </si>
  <si>
    <t>Výkop pro základ TČ + drážka pro potrubí a vedení + betonový základ pro TČ (viz. výkres v části A)</t>
  </si>
  <si>
    <t>Realizační dokumentace vč. projednání s dotčenými stranami</t>
  </si>
  <si>
    <t>rozvaděč RT1 dle schema v.č. E04</t>
  </si>
  <si>
    <t>rozvaděč RDxx  dle schema v.č. E03</t>
  </si>
  <si>
    <t>rozvaděč RHxx dle schema v.č.EO3</t>
  </si>
  <si>
    <t>ovládací skříňka OS1  7“ touchscreen, spínací zmámek pro zapnutí systému</t>
  </si>
  <si>
    <t>kabel CYKY 3Cx1,5 volně uložený</t>
  </si>
  <si>
    <t>kabel CYKY 5Cx6 volně uložený</t>
  </si>
  <si>
    <t>kabel CYKY 5Cx4 volně uložený</t>
  </si>
  <si>
    <t>kabel Belden cat. 5 volně uložený</t>
  </si>
  <si>
    <t>šňůra H05VV-F 2x1,5 volně uložená</t>
  </si>
  <si>
    <t>šňůra YSLY-JZ 12x1 volně ložená</t>
  </si>
  <si>
    <t>Šňůra YSLY-JZ 4x1</t>
  </si>
  <si>
    <t>krabice instalační 8101 včetně montáže</t>
  </si>
  <si>
    <t>instalační žlab 62/50 včetně víka amontáže</t>
  </si>
  <si>
    <t>instalační žlab 125/50 včetně víka a montáže</t>
  </si>
  <si>
    <t>nosná konstrukce pro instalační žlaby</t>
  </si>
  <si>
    <t>LED pásek 12W/m, 24 VDC včetně montáže</t>
  </si>
  <si>
    <t>LED pásek 4,6 W/m, 24 VDC včetně montáže</t>
  </si>
  <si>
    <t>hliníkový nosný profil pro LED pásek včetně montáže</t>
  </si>
  <si>
    <t>LED pásek 4,2 W/m, 24 VDC (pro vitríny) včetně montáže</t>
  </si>
  <si>
    <t>napájecí lišta 3 fázová DALI včetně montáže</t>
  </si>
  <si>
    <t>spojky pro napájecí lištu</t>
  </si>
  <si>
    <t>držák svítidla do napájecí lišty</t>
  </si>
  <si>
    <t>napájecí modul lišty</t>
  </si>
  <si>
    <t>záslepky lišty</t>
  </si>
  <si>
    <t>úprava stávajícího SDK podhledu pro instalaci napájecí lišty</t>
  </si>
  <si>
    <t>svítidlo do napájecí  lišty  - A 230V, DALI, 15 st.)</t>
  </si>
  <si>
    <t>svítidlo do napájecí  lišty - B (230V, DALI, 36 st.)</t>
  </si>
  <si>
    <t>svítidlo do napájecí  lišty - C (230V, DALI, 30st.)</t>
  </si>
  <si>
    <t>montáž svítidel do lišty a jejich nasměrování</t>
  </si>
  <si>
    <t>montáž kabelů</t>
  </si>
  <si>
    <t>drobný montážní materiál</t>
  </si>
  <si>
    <t>ukončení kabelů</t>
  </si>
  <si>
    <t>vyměření otvorů pro vyvedení elektroinstalace z podlahy a stropu</t>
  </si>
  <si>
    <t>úprava podlahy pro umístění rozvodnic RDxx včetně poklopů</t>
  </si>
  <si>
    <t>Plošní svítidlo LED, 600x600, 40W, včetně stmívatelného předřadníku s řízením po DALI sběrnici</t>
  </si>
  <si>
    <t>osazení loga</t>
  </si>
  <si>
    <t>zednické přípomoci</t>
  </si>
  <si>
    <t>zhotovení a zapravení průrazů</t>
  </si>
  <si>
    <t>montáž rozvaděče do 200 kg</t>
  </si>
  <si>
    <t>montáž rozvodnice do 20kg</t>
  </si>
  <si>
    <t>koordinace s výstaváři</t>
  </si>
  <si>
    <t>montáž ovládací skříňky</t>
  </si>
  <si>
    <t>zakreslení skutečného provedení</t>
  </si>
  <si>
    <t>programování systému ovládání</t>
  </si>
  <si>
    <t>oživení a nastavení systému osvětlení</t>
  </si>
  <si>
    <t>zkušební provoz</t>
  </si>
  <si>
    <t>výchozí revize</t>
  </si>
  <si>
    <t>Konstrukční, výrobní a realizační dokumentace, zpracování montážních detailů</t>
  </si>
  <si>
    <t>Projektor pro svislou projekci na elektronicki řázení projekční krycí slko hrobu včetne optiky a příslušenství, montážní konzoly a montážního materiálu</t>
  </si>
  <si>
    <t>Monitor pro přehrání AV obsahu 55“, 4k, včetně napaječe a montážní konzoly, montážní materiál</t>
  </si>
  <si>
    <t>Širokoúhlý projektor pozadí na stenu za Monoxilovy, vč optiky a příslušenství, montážní konzoly a montážního materiálu</t>
  </si>
  <si>
    <t>Reproduktor 100V pro skrytou montáž do podhledu včetně protipožárního krytu, povrch dle grafiky na storpě, 6W Požární odolnost: EN54-24,120 Hz až 18 000 Hz</t>
  </si>
  <si>
    <t>dohledová dome kamera full HD s nočním IR přísvitem, PoE</t>
  </si>
  <si>
    <t>Konstrukční, výrobní a relizační dokumentace, zpracování montážních detailů</t>
  </si>
  <si>
    <t>šňůra HDMI 20m</t>
  </si>
  <si>
    <t>Blok HDR centrály dohledových kamer vč.  SW, montáže a nastavení, vč, propojení do vnitřní LAN(vestavět do rozvaděče RT1 dle scema v.č. E04)</t>
  </si>
  <si>
    <t>Blok přehrávačů obsahu vč.  SW, montáže a nastavení vč. Propojení s ŘS expozice (vestavět do rozvaděče RT1 dle scema v.č. E04)</t>
  </si>
  <si>
    <t>Blok výkonového zesilovače, montáže a nastavení (vestavět do rozvaděče RT1 dle scema v.č. E04)</t>
  </si>
  <si>
    <t>oživení a nastavení systému AV</t>
  </si>
  <si>
    <t>Režijní náklady - zařízení staveniště, úklid, odvoz a likvidace odpadu, doprava</t>
  </si>
  <si>
    <t xml:space="preserve">INVESTIČNÍ NÁKLADY - POLOŽKOVÝ ROZPOČET  </t>
  </si>
  <si>
    <t>E - MĚŘENÍ A REGULACE</t>
  </si>
  <si>
    <t>strana panelů_03_ plexisklo</t>
  </si>
  <si>
    <t xml:space="preserve">Osvětlení panelů 03_04   </t>
  </si>
  <si>
    <t xml:space="preserve">Vitrína V2-V3 _ výroba,  01_Technický scénář-35,36,37,  </t>
  </si>
  <si>
    <t>Osvětlení V2-3 - podsvětlení vitríny</t>
  </si>
  <si>
    <t xml:space="preserve"> Vitrína V5_výroba,  pohybliv. segmentů_ 01_Technický scénář -43, Podklady v souboru Grafika</t>
  </si>
  <si>
    <t>Vitrína V6 _ výroba, tisky, úchyty  _ 01_Technický scénář -44,45,46    Podklady v souboru Grafika</t>
  </si>
  <si>
    <t xml:space="preserve">Osvětlení V6                                                                                        </t>
  </si>
  <si>
    <t>Segment D_Menza_ Vitrína V8 _ výroba, skleněný šturc</t>
  </si>
  <si>
    <t xml:space="preserve">Segment C_ s kruhovým oknem _ výroba,   </t>
  </si>
  <si>
    <t>Vitrína V11 _ výroba, zrcadla, lupy _ 01_Technický scénář-59, 60,61   Podklady v souboru Grafika</t>
  </si>
  <si>
    <t xml:space="preserve">Osvětlení V11  </t>
  </si>
  <si>
    <t>Vitrína V12 _ výroba, tisky, lupy _ 01_Technický scénář-69,70,71        Podklady v souboru Grafika</t>
  </si>
  <si>
    <t xml:space="preserve">Osvětlení V12  </t>
  </si>
  <si>
    <t>Vitrína V14                                                                                                                Podklady v souboru Grafika</t>
  </si>
  <si>
    <t>Vitrína V15 _ 24_  pochozí sklo _ 01_Technický scénář-58</t>
  </si>
  <si>
    <t>Výroba soklu, osazení předmětem, Osvětlení V15</t>
  </si>
  <si>
    <t>část_28_ předměty_vítrína se skleněným šturcem_ 01_Technický scénář -63</t>
  </si>
  <si>
    <t>Velký model Sv. Pavla v Římě_21_ Technický scénář str.-66,67,68.</t>
  </si>
  <si>
    <t>Modely kostelů- Morava-řezy_21_ Technický scénář str.-66,67,68.</t>
  </si>
  <si>
    <t>Podstavec pro malou šperkovnivi_23_ 01_Technický scénář -54,55.</t>
  </si>
  <si>
    <t>panel k lodím a vodě</t>
  </si>
  <si>
    <t xml:space="preserve">panel všeobecný                                   </t>
  </si>
  <si>
    <t>Všechny AV pořady  pro dataprojektory a monitory jsou v souboru Grafika</t>
  </si>
  <si>
    <t>Kašírování koryta řeky</t>
  </si>
  <si>
    <t xml:space="preserve">Montážní práce_ postavení jednotlivých vitrín, segmentů a prvků výstavy </t>
  </si>
  <si>
    <t>Instalační práce - instalace předmětů a exponátů do vitrin.</t>
  </si>
  <si>
    <t xml:space="preserve">D C DV1200,DCC DCB MX KL G4+F7/M5DVAV AV (±900 m3/h, 250 Pa; t   +18 až +22°C), rozměry 521x992x2091mm, hmotnost 226kg, Jmenovitý proud při nominálním průtoku (230V) 4,0A, Jmenovitý výkon při nominálním průtoku (230V) 0,92kW, Jištění 1Px16A, Hlavní jistič 30A, Přívodní kabel CYKY - J3x4, regulace Digireg - CP
</t>
  </si>
  <si>
    <t>E C40-V1.6 B směšovací uzel (tříbod. říz.)</t>
  </si>
  <si>
    <t>E  CH C40-V2.5 A směš. uzel pro</t>
  </si>
  <si>
    <t>protidešťová hliníková žaluzie s rámem a sítem 500x500</t>
  </si>
  <si>
    <t>protidešťová hliníková žaluzie s rámem a sítem 350x500</t>
  </si>
  <si>
    <t>kulisa tlumiče hluku 100x310-950</t>
  </si>
  <si>
    <t>požární klapka d280 PKTM.40, servopohon</t>
  </si>
  <si>
    <t>požární klapka d200 PKTM.40, servopohon</t>
  </si>
  <si>
    <t>ruční regulační klapka na spiro d200</t>
  </si>
  <si>
    <t>ruční regulační klapka na spiro d160</t>
  </si>
  <si>
    <t>ruční regulační klapka na spiro d125</t>
  </si>
  <si>
    <t>krycí mřížka z tahokovu d250</t>
  </si>
  <si>
    <t>krycí mřížka z tahokovu d200</t>
  </si>
  <si>
    <t>potrubí ohebné izolované SONOFLEX MO 315</t>
  </si>
  <si>
    <t>potrubí ohebné izolované SONOFLEX MO 127</t>
  </si>
  <si>
    <t>potrubí z tlakově odolné kanalizace KG-Systém (PVC) SN4;
DN 250 (potrubí pod terénem)</t>
  </si>
  <si>
    <t>čtyřhranné potrubí MultiPlast 60x204 vč. tvarovek</t>
  </si>
  <si>
    <t>potrubí 4-hr ocelové pozinkované sk.I vč. spoj. a závěs. materiálu; do obvodu 1500</t>
  </si>
  <si>
    <t>potrubí kruhové ocelové pozinkované spiro vč. spoj. a závěs. materiálu; d125</t>
  </si>
  <si>
    <t>potrubí kruhové ocelové pozinkované spiro vč. spoj. a závěs. materiálu; d160</t>
  </si>
  <si>
    <t>potrubí kruhové ocelové pozinkované spiro vč. spoj. a závěs. materiálu; d200</t>
  </si>
  <si>
    <t>potrubí kruhové ocelové pozinkované spiro vč. spoj. a závěs. materiálu; d250</t>
  </si>
  <si>
    <t>Textilní vyústka P….a délka 10 m, zaslepená - barvená dle požadavku zpracovatele interiéru vč. upevnění</t>
  </si>
  <si>
    <t>Řídící   jednotka   se   silovou   částí   v   provedení:  1200   x   1000   x   300mm Nástěnný   oceloplechový   rozvaděč   ve   vnitřním   provedení   WST1210302 Systém  umožňuje  řízení  teploty,  vlhkosti  a  kvality  vzduchu  (CO2)  v  prostoru  s  limitem  v  přívodním vzduchu s možností automatického omezení výkonu ventilace, řízení chlazení, topení, rekuperace a směšování  vzduchu  VZT  jednotky  VAV,  řízení  provozu  tepelného  čerpadla,  řízení  6x  směšovacích uzlů, řízení  chodu a  výkonu čerpadel řeky, řízení  chodu a  výkonu konvektorů samostatně  v  ručním nebo  automatickém  režimu  provozu.  Časové  programy  pro  jednotlivé  zařízení  v  systému,  hlídání poruch  jednotlivých  zařízení,  zanesení  filtrů,  snímání  zaplavení,  nízkého  tlaku  vody,  4x  PPK,  EPS, protimrazová ochrana systému, 100 záznamů historie poruch, autorestart po výpadku napájení,vnitřní logování  dat,  možné  dodatečné  připojení  vizualizace  -  komunikace  RS485(ModBus)  nebo  Ethernet TCP/IP,SNMP,BacNet. Možnost rozšíření řídícího systému. Odjištění regulace, ventilátorů, oběhových čerpadel, tepelného čerpadla</t>
  </si>
  <si>
    <t>Regulátor  pCO5+ Large - bez displeje</t>
  </si>
  <si>
    <t>Svorky pro regulátor  pCO5+ - Large</t>
  </si>
  <si>
    <t>Expanzní modul I/O  pCOe + svorky</t>
  </si>
  <si>
    <t>Montážní krabička na zeď pro pGD bez čidla teploty NTC</t>
  </si>
  <si>
    <t>Dálkový LCD ovladač pGD0 do panelu jednotky nebo rozvaděče IP65</t>
  </si>
  <si>
    <t>Kabel k dálkovému ovladači pGD0 3m</t>
  </si>
  <si>
    <t>Nástěnný ovladač 4-řádkový LCD v CZ (v RT nebo na stěně)</t>
  </si>
  <si>
    <t>Komunikační karta RS485 (Modbus - RTU)</t>
  </si>
  <si>
    <t>Nástěnný ovladač V/Z (VZT,říčka), signalizace chodu a poruch</t>
  </si>
  <si>
    <t>Snímač venkovní teploty a vlhkosti (0-90%rH)</t>
  </si>
  <si>
    <t>Snímač prostorové teploty a vlhkosti (0-90%rH)</t>
  </si>
  <si>
    <t>Snímač prostorové kvality vzduchu CO2</t>
  </si>
  <si>
    <t>Snímač teploty do jímky</t>
  </si>
  <si>
    <t>Snímač teploty na vodě - příložný</t>
  </si>
  <si>
    <t>Snímač teploty do VZT potrubí</t>
  </si>
  <si>
    <t>Snímač tlaku vody včetně kabelu</t>
  </si>
  <si>
    <t>Hladinový spínač</t>
  </si>
  <si>
    <t>Elektroda hladinového spínače</t>
  </si>
  <si>
    <t>Detektor zaplavení</t>
  </si>
  <si>
    <t>čidlo zaplavení do jímky</t>
  </si>
  <si>
    <t>Servopohon klapky s havarijní funkcí 2,5Nm-24V/0-10V - TF24-SR</t>
  </si>
  <si>
    <t>Servopohon klapky bez havarijní funkce 2Nm-24V/0-10V - CM24-SR-T-L</t>
  </si>
  <si>
    <t>Oběhové čerpadlo RS25/4 sekundárního okruhu chlazení a topení</t>
  </si>
  <si>
    <t>3-cestný regulační ventil chlazení (DN20, Kvs 6,3) R3020-6P3-S2 +
Servopohon LR24A-SR (24V/0-10V)</t>
  </si>
  <si>
    <t>3-cestný regulační ventil topení (DN15, Kvs 1,6) R3015-1P5-S1 +
Servopohon TR24A-SR (24V/0-10V)</t>
  </si>
  <si>
    <t>Uživatelský SW dle zadání</t>
  </si>
  <si>
    <t>Parametrizace aplikačního SW, dle zadání</t>
  </si>
  <si>
    <t>Dokumentace skutečného provedení - Výrobní dokumentace (schéma zapojení rozvaděče, kabelová listina, technologické schéma, seznam komponentů MaR + uživatelský manuál)</t>
  </si>
  <si>
    <t>Komplexní vyzkoušení, zaškolení obsluhy (2dny - 2lidi)</t>
  </si>
  <si>
    <t>Výchozí revize elektro</t>
  </si>
  <si>
    <t>Osvědčení o provedení kusové zkoušky a oteplení rozvaděče</t>
  </si>
  <si>
    <t>Dodávka kabelových tras, kabeláže, elektroinstalace MaR VZT , TC, FCU a čerpadel řeky</t>
  </si>
  <si>
    <t>Montáž kabeláže, elektroinstalace MaR, montáž a zapojení elektromotorů,
přístrojů</t>
  </si>
  <si>
    <t>Zaměření, předání a ostatní režie</t>
  </si>
  <si>
    <t>Tepelné čerpadlo (vzduch – voda) 9  kW – venkovní jednotka (vč. příslušenství, připojení, stojanové konzole) např.WH-UD09HE8 nebo lepší</t>
  </si>
  <si>
    <t>Akumulační nádoba vytápění 250 litrů  (vč. tep. izolace) 695x1379mm např. Sanimax V1/250 nebo lepší</t>
  </si>
  <si>
    <t>Akumulační nádoba chlazení 250 litrů (vč. chl. izolace)695x1379mm např. Sanimax V1/250 nebo lepší</t>
  </si>
  <si>
    <t>Expanzní membránová nádoba 35 litrů (pro TOP i CHL) R N 35/6</t>
  </si>
  <si>
    <t>Trojcestná rozdělovací armatura E VRG230 DN25 (vč. servopohonu)</t>
  </si>
  <si>
    <t>Elektronicky řízené oběhové čerpadlo větve topení pro VZT - G Alpha2 20-40 180 (230V) (vč. šroubení)</t>
  </si>
  <si>
    <t>Elektronicky řízené oběhové čerpadlo větve topení pro konvektory - G Alpha2 25-60 180 (230V) (vč. šroubení)</t>
  </si>
  <si>
    <t>Elektronicky řízené oběhové čerpadlo větve chlazení pro VZT - G Alpha2 25-60 180 (230V) (vč. šroubení)</t>
  </si>
  <si>
    <t>Elektronicky řízené oběhové čerpadlo větve pro říčku - G Alpha2 25-60 180 (230V) (vč. šroubení)</t>
  </si>
  <si>
    <t>Trojcestná rozdělovací armatura E VRG230 DN20 (vč. servopohonu)</t>
  </si>
  <si>
    <t>Trojcestná směšovací armatura E VRG130 (kvs=0,4) DN15 (vč. servopohonu)</t>
  </si>
  <si>
    <t>Trojcestná směšovací armatura E VRG130 (kvs=2,5) DN20 (vč. servopohonu)</t>
  </si>
  <si>
    <t>Deskový výměník G-T K 050*76 (izolováno chl. izolací)</t>
  </si>
  <si>
    <t>Samonasávací plast.čerpadlo s regulací otáček ,1fáz, podrobněji dle specifikace č.2</t>
  </si>
  <si>
    <t>Monoblok s filtrem D300, s čerpadlem a podstavcem a vč. horního ovládacího ventilu a manometru</t>
  </si>
  <si>
    <t>Přenosné ponorné čerpadlo 1fáz.</t>
  </si>
  <si>
    <t>Trojcestná rozdělovací armatura vč. servopohonu</t>
  </si>
  <si>
    <t xml:space="preserve">Vitrína V1 _ 01_podlahová část,_ sklo s potiskem, 01_Technický scénář -23, 24           </t>
  </si>
  <si>
    <t xml:space="preserve">Vitrína V1 _ výroba, _ Technický scénář -23, 24                       </t>
  </si>
  <si>
    <t xml:space="preserve"> Osvětlení V1_  horní části</t>
  </si>
  <si>
    <t>Vitrína V4_instalace formy i exponátu se zvedákem, pochozí sklo _ 01_Technický scénář -38</t>
  </si>
  <si>
    <t>osvětlení V4</t>
  </si>
  <si>
    <t>potisk skel, polykarbonátu</t>
  </si>
  <si>
    <t>Osvětlení V5-LED panely</t>
  </si>
  <si>
    <t xml:space="preserve">V6_potisk plochy a popisky </t>
  </si>
  <si>
    <t>potisk plochy stolu i odkloppných dvířek</t>
  </si>
  <si>
    <t>Hrob Vitrína_ V13</t>
  </si>
  <si>
    <t>Výroba rámu, kašírování  podkladu hrobu vč. instalace nálezů _ 01_Technický scénář- 64</t>
  </si>
  <si>
    <t xml:space="preserve">část_29_ prosvětlená  grafika s tisky_  01_Technický scénář -63                    </t>
  </si>
  <si>
    <t>Mechanická hra_02                                                                               Podklady v souboru Grafika</t>
  </si>
  <si>
    <t xml:space="preserve">otočné válce v rámu, zvířata _02_ 01_Technický scénář-25   </t>
  </si>
  <si>
    <t xml:space="preserve">Potisk otočných válců                                                                                                      </t>
  </si>
  <si>
    <t xml:space="preserve">Osvětlení 02                                                                                      </t>
  </si>
  <si>
    <t xml:space="preserve">Panely světelné_03_04_ kotvené ke stropu     Technický scénář-26,27,28,29,30,31                                                                                   </t>
  </si>
  <si>
    <t xml:space="preserve">Panel tvaru V _03_04_   </t>
  </si>
  <si>
    <t>Panely  jednotlivé _03_04</t>
  </si>
  <si>
    <t>strana panelů_04 _vrstvený hliník</t>
  </si>
  <si>
    <t xml:space="preserve">Potisk plexiskla prop. fólií s laminem 03                                                   </t>
  </si>
  <si>
    <t xml:space="preserve">Potisk folie s laminem na vrstvený hliník 04                                               </t>
  </si>
  <si>
    <t>KOSTEL_čtyři výstavní segmenty 01_Technický scénář -47,48,49,50,51,52,53,54,55,56</t>
  </si>
  <si>
    <t>Segment A_s vitrínou V7 _ výroba, tisk,                                                      Podklady v souboru Grafika</t>
  </si>
  <si>
    <t>potisk polykarbonátu vč. popisků</t>
  </si>
  <si>
    <t xml:space="preserve">Segment B_s vitrínami V9 a V10 _ výroba, tisk,                                       </t>
  </si>
  <si>
    <t>Čtverce _20 _technický scénář -57_pochozí sklo a instalace - 57           Podklady v souboru Grafika</t>
  </si>
  <si>
    <t>potisk skla</t>
  </si>
  <si>
    <t xml:space="preserve">Osvětlení _20 </t>
  </si>
  <si>
    <t>Stěna u vitríny V1_konstrukce a stěny obložené DTD  _01_ Technický scénář 5,17,22</t>
  </si>
  <si>
    <t>Zábradlí_Technický scénář _16,18,42.</t>
  </si>
  <si>
    <t>Zábradlí s informační tabulí u vitrín V2 a V3</t>
  </si>
  <si>
    <t xml:space="preserve">Zábradlí na mostě_ 01_Technický scénář </t>
  </si>
  <si>
    <t xml:space="preserve">Zábradlí na šikmině_  01_Technický scénář </t>
  </si>
  <si>
    <t>Barevná úprava obložení stěn a vitrín _Vizuál</t>
  </si>
  <si>
    <t>Výroba a potištění trubice pro vzduchotechniku_01_Technický scénář -65.</t>
  </si>
  <si>
    <t>Výroba a potisk zástěny pro zakrytí technické konstrukce zvýšené podlahy</t>
  </si>
  <si>
    <t>_01_Technický scénář -65.</t>
  </si>
  <si>
    <t>Nápis u vstupních dveří  ve Foye_ V00_0_ výroba a instalace 01_Technický scénář-15.</t>
  </si>
  <si>
    <t>Osvětlení _00                                                                                                Podklady v souboru Grafika Vizuál</t>
  </si>
  <si>
    <t>Nápis u V5 _13_ posuvné panely jednotlivá písmena řez, barva a instalace</t>
  </si>
  <si>
    <t>Názvy částí expozice, řez jednotlivých písme vč. barvy a lepení na zeď_Technický scénář -9..</t>
  </si>
  <si>
    <t xml:space="preserve">                                         </t>
  </si>
  <si>
    <t>Modely kostelů_řezy_2101_Technický scénář-67,68.                                Podklady v souboru Grafika</t>
  </si>
  <si>
    <t xml:space="preserve">VELKOPLOŠNÉ TISKY_ samolepící fólie               Podklady k tiskům jsou v souboru Grafika  </t>
  </si>
  <si>
    <t xml:space="preserve">Zvířata V1_ tisk banneru </t>
  </si>
  <si>
    <t xml:space="preserve">Zvířata V1_ tisk na sklo-podlaha                                                                                                                           </t>
  </si>
  <si>
    <t>Zvířata V1_potisk pexiskel</t>
  </si>
  <si>
    <t>Profil krajiny_10_  tisk, + řezaná grafika vč. polepu_01_Technický scénář -39</t>
  </si>
  <si>
    <t>Život na hradisku_30_ tisk vč. polepu_03_Řezopohledy-2_01_Technický scénář -66</t>
  </si>
  <si>
    <t xml:space="preserve">Řez terénem _14_tisk, + řezaná  grafika  a polep _ 01_Technický scénář-41      </t>
  </si>
  <si>
    <t xml:space="preserve">Popisky k vitrínám - tisk </t>
  </si>
  <si>
    <t>Tisk panelů na podkladový materiál                            Podklady a TD v souboru Grafika a vizuál</t>
  </si>
  <si>
    <t xml:space="preserve">panel k úvodu - odsazeno na trnech                                            </t>
  </si>
  <si>
    <t xml:space="preserve">panel k modelaci krajiny </t>
  </si>
  <si>
    <t>panel k muži a ženě</t>
  </si>
  <si>
    <t>panel k sedimentům</t>
  </si>
  <si>
    <t>Všechny zvukové nahrávky jsou v souboru Grafika</t>
  </si>
  <si>
    <t xml:space="preserve"> </t>
  </si>
  <si>
    <t>Zpracování popisek předtisková příprava formátování a instalace</t>
  </si>
  <si>
    <t>G</t>
  </si>
  <si>
    <t>GRAFICKÁ ČÁST</t>
  </si>
  <si>
    <t>Všechny položky pro tuto část jsou uvedené v oddílu F - VÝSTAVNÍ ČÁST.</t>
  </si>
  <si>
    <t xml:space="preserve">Montáž </t>
  </si>
  <si>
    <t>Rozměry výkopu a základu dle konkrétního typu čerpadla (orientačně viz výkres). Délka drážky cca 6 m.</t>
  </si>
  <si>
    <t>Instalace a usazení vodní nádrže</t>
  </si>
  <si>
    <r>
      <t>m</t>
    </r>
    <r>
      <rPr>
        <sz val="11"/>
        <color theme="1"/>
        <rFont val="Aptos Narrow"/>
        <family val="2"/>
      </rPr>
      <t>²</t>
    </r>
  </si>
  <si>
    <r>
      <t>m</t>
    </r>
    <r>
      <rPr>
        <sz val="11"/>
        <color theme="1"/>
        <rFont val="Aptos Narrow"/>
        <family val="2"/>
      </rPr>
      <t>³</t>
    </r>
  </si>
  <si>
    <t>sada</t>
  </si>
  <si>
    <t>svítidlo nouzového osvětlení s vestavěným akumulátorem vč. montáže</t>
  </si>
  <si>
    <t>kg</t>
  </si>
  <si>
    <t>Nosná montážní konstrukce pro umístění svítidla v dutině pod podlahou vč. montáže a montážního materiálu</t>
  </si>
  <si>
    <t>oshod.</t>
  </si>
  <si>
    <t xml:space="preserve">Množství </t>
  </si>
  <si>
    <r>
      <rPr>
        <sz val="11"/>
        <rFont val="Calibri"/>
        <family val="2"/>
        <charset val="238"/>
        <scheme val="minor"/>
      </rPr>
      <t>SDK</t>
    </r>
    <r>
      <rPr>
        <sz val="11"/>
        <color theme="1"/>
        <rFont val="Calibri"/>
        <family val="2"/>
        <charset val="238"/>
        <scheme val="minor"/>
      </rPr>
      <t xml:space="preserve"> obklad strojovny VZT s PO EI 45 (viz. PBŘ)</t>
    </r>
  </si>
  <si>
    <t>Poklop na skruž dělený (na vodní nádrž)</t>
  </si>
  <si>
    <t>Nosná ocelová konstrukce s výškově rektifikovatelnými podpěrami, 1x OSB deska tl. 22 mm, 1 x 18 mm + vodovzdorná překližka 18 mm + Miralon 2 mm. Přístupové schody. V 6místech bude podlaha opatřena mřížkami nad konventomaty (viz. TZ).</t>
  </si>
  <si>
    <r>
      <t>Závěs u východu (černý samet min. 630 g/m</t>
    </r>
    <r>
      <rPr>
        <sz val="11"/>
        <rFont val="Aptos Narrow"/>
        <family val="2"/>
      </rPr>
      <t>²</t>
    </r>
    <r>
      <rPr>
        <sz val="11"/>
        <rFont val="Calibri"/>
        <family val="2"/>
        <charset val="238"/>
      </rPr>
      <t xml:space="preserve"> s trvalou protipožární impregnací, nosný C profil kotvený do boční stěny místnosti + stěny kostela, vč. jezdců)</t>
    </r>
  </si>
  <si>
    <t>Režijní náklady - doprava materiálu, doprava osob, ubytování, balení, úklid, odvoz odpadu, pronájem a provoz klimatizačních jednotek</t>
  </si>
  <si>
    <r>
      <t xml:space="preserve">Filtrační písek 25 kg - frakce 0,4 </t>
    </r>
    <r>
      <rPr>
        <sz val="10"/>
        <rFont val="Aptos Narrow"/>
        <family val="2"/>
      </rPr>
      <t>÷</t>
    </r>
    <r>
      <rPr>
        <sz val="11.5"/>
        <rFont val="Calibri"/>
        <family val="2"/>
        <charset val="238"/>
      </rPr>
      <t xml:space="preserve"> 0,8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</si>
</sst>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0\ &quot;Kč&quot;"/>
    <numFmt numFmtId="165" formatCode="d/mmm"/>
    <numFmt numFmtId="166" formatCode="#,##0.000"/>
  </numFmts>
  <fonts count="46"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
      <b/>
      <sz val="10"/>
      <name val="Arial"/>
      <family val="2"/>
      <charset val="238"/>
    </font>
    <font>
      <sz val="12"/>
      <name val="Arial"/>
      <family val="2"/>
      <charset val="238"/>
    </font>
    <font>
      <b/>
      <sz val="16"/>
      <color theme="1"/>
      <name val="Calibri"/>
      <family val="2"/>
      <charset val="238"/>
      <scheme val="minor"/>
    </font>
    <font>
      <b/>
      <sz val="16"/>
      <name val="Calibri"/>
      <family val="2"/>
      <charset val="238"/>
      <scheme val="minor"/>
    </font>
    <font>
      <b/>
      <sz val="10"/>
      <color theme="1"/>
      <name val="Calibri"/>
      <family val="2"/>
      <charset val="238"/>
      <scheme val="minor"/>
    </font>
    <font>
      <b/>
      <sz val="10"/>
      <name val="Calibri"/>
      <family val="2"/>
      <charset val="238"/>
    </font>
    <font>
      <b/>
      <sz val="10"/>
      <color rgb="FF000000"/>
      <name val="Calibri"/>
      <family val="2"/>
      <charset val="238"/>
    </font>
    <font>
      <sz val="10"/>
      <color rgb="FF000000"/>
      <name val="Calibri"/>
      <family val="2"/>
      <charset val="238"/>
    </font>
    <font>
      <sz val="10"/>
      <name val="Calibri"/>
      <family val="2"/>
      <charset val="238"/>
    </font>
    <font>
      <sz val="10"/>
      <color rgb="FF000000"/>
      <name val="Arial"/>
      <family val="2"/>
      <charset val="238"/>
    </font>
    <font>
      <sz val="10"/>
      <name val="Arial"/>
      <family val="2"/>
      <charset val="238"/>
    </font>
    <font>
      <sz val="10"/>
      <name val="Arial"/>
      <family val="2"/>
    </font>
    <font>
      <sz val="10"/>
      <color rgb="FF000000"/>
      <name val="Times New Roman"/>
      <family val="1"/>
      <charset val="238"/>
    </font>
    <font>
      <vertAlign val="superscript"/>
      <sz val="10"/>
      <color rgb="FF000000"/>
      <name val="Arial"/>
      <family val="2"/>
      <charset val="238"/>
    </font>
    <font>
      <b/>
      <sz val="16"/>
      <color rgb="FFFF0000"/>
      <name val="Calibri"/>
      <family val="2"/>
      <charset val="238"/>
      <scheme val="minor"/>
    </font>
    <font>
      <b/>
      <u/>
      <sz val="14"/>
      <color theme="1"/>
      <name val="Calibri"/>
      <family val="2"/>
      <charset val="238"/>
      <scheme val="minor"/>
    </font>
    <font>
      <b/>
      <sz val="10"/>
      <color rgb="FF000000"/>
      <name val="Arial"/>
      <family val="2"/>
      <charset val="238"/>
    </font>
    <font>
      <sz val="10"/>
      <color theme="1"/>
      <name val="Calibri"/>
      <family val="2"/>
      <charset val="238"/>
      <scheme val="minor"/>
    </font>
    <font>
      <b/>
      <sz val="10"/>
      <color theme="1"/>
      <name val="Arial"/>
      <family val="2"/>
      <charset val="238"/>
    </font>
    <font>
      <b/>
      <i/>
      <u/>
      <sz val="10"/>
      <name val="Arial"/>
      <family val="2"/>
      <charset val="238"/>
    </font>
    <font>
      <b/>
      <i/>
      <sz val="10"/>
      <name val="Arial"/>
      <family val="2"/>
      <charset val="238"/>
    </font>
    <font>
      <sz val="10"/>
      <color theme="1"/>
      <name val="Arial"/>
      <family val="2"/>
      <charset val="238"/>
    </font>
    <font>
      <b/>
      <sz val="10"/>
      <name val="Arial"/>
      <family val="2"/>
    </font>
    <font>
      <sz val="10"/>
      <color rgb="FF000000"/>
      <name val="Arial"/>
      <family val="2"/>
    </font>
    <font>
      <b/>
      <sz val="16"/>
      <color theme="1"/>
      <name val="Calibri"/>
      <family val="2"/>
      <charset val="238"/>
    </font>
    <font>
      <i/>
      <sz val="9"/>
      <color theme="1"/>
      <name val="Calibri"/>
      <family val="2"/>
      <charset val="238"/>
    </font>
    <font>
      <b/>
      <sz val="14"/>
      <color theme="1"/>
      <name val="Calibri"/>
      <family val="2"/>
      <charset val="238"/>
    </font>
    <font>
      <b/>
      <sz val="16"/>
      <name val="Calibri"/>
      <family val="2"/>
      <charset val="238"/>
    </font>
    <font>
      <sz val="10"/>
      <name val="Arial"/>
      <family val="2"/>
      <charset val="1"/>
    </font>
    <font>
      <sz val="10"/>
      <name val="Arial CE"/>
      <charset val="238"/>
    </font>
    <font>
      <sz val="11"/>
      <name val="Calibri"/>
      <family val="2"/>
      <charset val="238"/>
    </font>
    <font>
      <b/>
      <sz val="14"/>
      <name val="Calibri"/>
      <family val="2"/>
      <charset val="238"/>
    </font>
    <font>
      <sz val="12"/>
      <name val="Calibri"/>
      <family val="2"/>
      <charset val="238"/>
    </font>
    <font>
      <sz val="14"/>
      <color theme="1"/>
      <name val="Calibri"/>
      <family val="2"/>
      <charset val="238"/>
      <scheme val="minor"/>
    </font>
    <font>
      <sz val="11"/>
      <color rgb="FFFF0000"/>
      <name val="Calibri"/>
      <family val="2"/>
      <charset val="238"/>
      <scheme val="minor"/>
    </font>
    <font>
      <strike/>
      <sz val="11"/>
      <color rgb="FFFF0000"/>
      <name val="Calibri"/>
      <family val="2"/>
      <charset val="238"/>
      <scheme val="minor"/>
    </font>
    <font>
      <sz val="11"/>
      <color theme="1"/>
      <name val="Aptos Narrow"/>
      <family val="2"/>
    </font>
    <font>
      <i/>
      <sz val="9"/>
      <name val="Calibri"/>
      <family val="2"/>
      <charset val="238"/>
    </font>
    <font>
      <sz val="11"/>
      <name val="Aptos Narrow"/>
      <family val="2"/>
    </font>
    <font>
      <sz val="10"/>
      <name val="Aptos Narrow"/>
      <family val="2"/>
    </font>
    <font>
      <sz val="11.5"/>
      <name val="Calibri"/>
      <family val="2"/>
      <charset val="238"/>
    </font>
    <font>
      <i/>
      <sz val="11"/>
      <name val="Calibri"/>
      <family val="2"/>
      <charset val="23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rgb="FFFFFFCC"/>
      </patternFill>
    </fill>
    <fill>
      <patternFill patternType="solid">
        <fgColor theme="0" tint="-0.249977111117893"/>
        <bgColor rgb="FFCCCCFF"/>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21">
    <xf numFmtId="0" fontId="0" fillId="0" borderId="0" xfId="0"/>
    <xf numFmtId="0" fontId="3" fillId="0" borderId="0" xfId="0" applyFont="1"/>
    <xf numFmtId="0" fontId="6" fillId="0" borderId="4" xfId="0" applyFont="1" applyBorder="1"/>
    <xf numFmtId="0" fontId="0" fillId="0" borderId="5" xfId="0" applyBorder="1"/>
    <xf numFmtId="0" fontId="0" fillId="0" borderId="6" xfId="0" applyBorder="1"/>
    <xf numFmtId="0" fontId="0" fillId="0" borderId="7" xfId="0" applyBorder="1"/>
    <xf numFmtId="0" fontId="7" fillId="0" borderId="6" xfId="0" applyFont="1" applyBorder="1"/>
    <xf numFmtId="0" fontId="3" fillId="0" borderId="6" xfId="0" applyFont="1" applyBorder="1"/>
    <xf numFmtId="0" fontId="0" fillId="0" borderId="6" xfId="0" applyBorder="1" applyAlignment="1">
      <alignment vertical="top" wrapText="1"/>
    </xf>
    <xf numFmtId="0" fontId="6" fillId="0" borderId="3" xfId="0" applyFont="1" applyBorder="1" applyAlignment="1">
      <alignment horizontal="center"/>
    </xf>
    <xf numFmtId="0" fontId="0" fillId="0" borderId="3" xfId="0" applyBorder="1" applyAlignment="1">
      <alignment horizontal="center"/>
    </xf>
    <xf numFmtId="0" fontId="4" fillId="2" borderId="11" xfId="0" applyFont="1" applyFill="1" applyBorder="1" applyAlignment="1">
      <alignment horizontal="center" vertical="center" wrapText="1"/>
    </xf>
    <xf numFmtId="0" fontId="6" fillId="0" borderId="10" xfId="0" applyFont="1" applyBorder="1" applyAlignment="1">
      <alignment horizontal="center"/>
    </xf>
    <xf numFmtId="0" fontId="1"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9" xfId="0" applyBorder="1" applyAlignment="1">
      <alignment horizontal="center"/>
    </xf>
    <xf numFmtId="0" fontId="3" fillId="0" borderId="5" xfId="0" applyFont="1" applyBorder="1" applyAlignment="1">
      <alignment vertical="top" wrapText="1"/>
    </xf>
    <xf numFmtId="0" fontId="8" fillId="2" borderId="11" xfId="0" applyFont="1" applyFill="1" applyBorder="1" applyAlignment="1">
      <alignment horizontal="center" vertical="center"/>
    </xf>
    <xf numFmtId="0" fontId="6" fillId="3" borderId="6" xfId="0" applyFont="1" applyFill="1"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1" fontId="10" fillId="0" borderId="10" xfId="0" applyNumberFormat="1" applyFont="1" applyBorder="1" applyAlignment="1">
      <alignment horizontal="center" vertical="center" shrinkToFit="1"/>
    </xf>
    <xf numFmtId="1" fontId="10" fillId="0" borderId="3" xfId="0" applyNumberFormat="1" applyFont="1" applyBorder="1" applyAlignment="1">
      <alignment horizontal="center" vertical="center" shrinkToFi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4" fillId="0" borderId="1" xfId="0" applyFont="1" applyBorder="1" applyAlignment="1">
      <alignment horizontal="left" vertical="center" wrapText="1"/>
    </xf>
    <xf numFmtId="1" fontId="13" fillId="0" borderId="1" xfId="0" applyNumberFormat="1" applyFont="1" applyBorder="1" applyAlignment="1">
      <alignment horizontal="right" vertical="center" shrinkToFit="1"/>
    </xf>
    <xf numFmtId="0" fontId="0" fillId="0" borderId="0" xfId="0" applyAlignment="1">
      <alignment horizontal="left" vertical="top"/>
    </xf>
    <xf numFmtId="0" fontId="6" fillId="0" borderId="6" xfId="0" applyFont="1" applyBorder="1"/>
    <xf numFmtId="16" fontId="6" fillId="0" borderId="3" xfId="0" applyNumberFormat="1" applyFont="1" applyBorder="1" applyAlignment="1">
      <alignment horizontal="center"/>
    </xf>
    <xf numFmtId="0" fontId="6" fillId="0" borderId="7" xfId="0" applyFont="1" applyBorder="1"/>
    <xf numFmtId="0" fontId="18" fillId="3" borderId="6" xfId="0" applyFont="1" applyFill="1" applyBorder="1"/>
    <xf numFmtId="0" fontId="6" fillId="2" borderId="11" xfId="0" applyFont="1" applyFill="1" applyBorder="1" applyAlignment="1">
      <alignment horizontal="center" vertical="center"/>
    </xf>
    <xf numFmtId="0" fontId="0" fillId="0" borderId="13" xfId="0" applyBorder="1" applyAlignment="1">
      <alignment horizontal="center"/>
    </xf>
    <xf numFmtId="0" fontId="0" fillId="0" borderId="1" xfId="0" applyBorder="1" applyAlignment="1">
      <alignment horizontal="center"/>
    </xf>
    <xf numFmtId="0" fontId="0" fillId="0" borderId="3" xfId="0" applyBorder="1" applyAlignment="1">
      <alignment horizontal="center" vertical="center"/>
    </xf>
    <xf numFmtId="0" fontId="0" fillId="0" borderId="6" xfId="0" applyBorder="1" applyAlignment="1">
      <alignment vertical="center" wrapText="1"/>
    </xf>
    <xf numFmtId="0" fontId="0" fillId="0" borderId="9" xfId="0" applyBorder="1" applyAlignment="1">
      <alignment horizontal="center" vertical="center"/>
    </xf>
    <xf numFmtId="0" fontId="0" fillId="0" borderId="5" xfId="0" applyBorder="1" applyAlignment="1">
      <alignment vertical="center" wrapText="1"/>
    </xf>
    <xf numFmtId="0" fontId="0" fillId="0" borderId="0" xfId="0" applyAlignment="1">
      <alignment horizontal="center"/>
    </xf>
    <xf numFmtId="164" fontId="3" fillId="0" borderId="0" xfId="0" applyNumberFormat="1" applyFont="1"/>
    <xf numFmtId="164" fontId="0" fillId="0" borderId="0" xfId="0" applyNumberFormat="1"/>
    <xf numFmtId="164" fontId="4" fillId="2" borderId="11" xfId="0" applyNumberFormat="1" applyFont="1" applyFill="1" applyBorder="1" applyAlignment="1">
      <alignment horizontal="center" vertical="center" wrapText="1"/>
    </xf>
    <xf numFmtId="164" fontId="0" fillId="0" borderId="13" xfId="0" applyNumberFormat="1" applyBorder="1"/>
    <xf numFmtId="164" fontId="0" fillId="0" borderId="14" xfId="0" applyNumberFormat="1" applyBorder="1"/>
    <xf numFmtId="164" fontId="0" fillId="0" borderId="1" xfId="0" applyNumberFormat="1" applyBorder="1"/>
    <xf numFmtId="164" fontId="0" fillId="0" borderId="8" xfId="0" applyNumberFormat="1" applyBorder="1"/>
    <xf numFmtId="164" fontId="0" fillId="0" borderId="1" xfId="0" applyNumberFormat="1" applyBorder="1" applyAlignment="1">
      <alignment vertical="center"/>
    </xf>
    <xf numFmtId="164" fontId="0" fillId="0" borderId="8" xfId="0" applyNumberFormat="1" applyBorder="1" applyAlignment="1">
      <alignment vertical="center"/>
    </xf>
    <xf numFmtId="164" fontId="0" fillId="0" borderId="12" xfId="0" applyNumberFormat="1" applyBorder="1" applyAlignment="1">
      <alignment vertical="center"/>
    </xf>
    <xf numFmtId="164" fontId="0" fillId="0" borderId="15" xfId="0" applyNumberFormat="1" applyBorder="1" applyAlignment="1">
      <alignment vertical="center"/>
    </xf>
    <xf numFmtId="164" fontId="5" fillId="0" borderId="0" xfId="0" applyNumberFormat="1" applyFont="1"/>
    <xf numFmtId="0" fontId="0" fillId="0" borderId="0" xfId="0" applyAlignment="1">
      <alignment horizontal="center" vertical="center"/>
    </xf>
    <xf numFmtId="1" fontId="11" fillId="0" borderId="13" xfId="0" applyNumberFormat="1" applyFont="1" applyBorder="1" applyAlignment="1">
      <alignment horizontal="center" vertical="center" shrinkToFit="1"/>
    </xf>
    <xf numFmtId="0" fontId="12" fillId="0" borderId="13" xfId="0" applyFont="1" applyBorder="1" applyAlignment="1">
      <alignment horizontal="center" vertical="center" wrapText="1"/>
    </xf>
    <xf numFmtId="1" fontId="11" fillId="0" borderId="1" xfId="0" applyNumberFormat="1" applyFont="1" applyBorder="1" applyAlignment="1">
      <alignment horizontal="center" vertical="center" shrinkToFit="1"/>
    </xf>
    <xf numFmtId="0" fontId="12" fillId="0" borderId="1" xfId="0" applyFont="1" applyBorder="1" applyAlignment="1">
      <alignment horizontal="center" vertical="center" wrapText="1"/>
    </xf>
    <xf numFmtId="0" fontId="11" fillId="0" borderId="13" xfId="0" applyFont="1" applyBorder="1" applyAlignment="1">
      <alignment horizontal="left" vertical="center"/>
    </xf>
    <xf numFmtId="0" fontId="12"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9" fillId="4" borderId="11" xfId="0" applyFont="1" applyFill="1" applyBorder="1" applyAlignment="1">
      <alignment horizontal="center" vertical="center" wrapText="1"/>
    </xf>
    <xf numFmtId="164" fontId="9" fillId="4" borderId="11" xfId="0" applyNumberFormat="1" applyFont="1" applyFill="1" applyBorder="1" applyAlignment="1">
      <alignment horizontal="center" vertical="center" wrapText="1"/>
    </xf>
    <xf numFmtId="164" fontId="12" fillId="0" borderId="14" xfId="0" applyNumberFormat="1" applyFont="1" applyBorder="1" applyAlignment="1">
      <alignment horizontal="right" vertical="center" wrapText="1"/>
    </xf>
    <xf numFmtId="164" fontId="12" fillId="0" borderId="8" xfId="0" applyNumberFormat="1" applyFont="1" applyBorder="1" applyAlignment="1">
      <alignment horizontal="right" vertical="center" wrapText="1"/>
    </xf>
    <xf numFmtId="164" fontId="12" fillId="0" borderId="1" xfId="0" applyNumberFormat="1" applyFont="1" applyBorder="1" applyAlignment="1">
      <alignment horizontal="left" vertical="center" wrapText="1"/>
    </xf>
    <xf numFmtId="164" fontId="12" fillId="0" borderId="8" xfId="0" applyNumberFormat="1" applyFont="1" applyBorder="1" applyAlignment="1">
      <alignment horizontal="left"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 xfId="0" applyFont="1" applyBorder="1" applyAlignment="1">
      <alignment vertical="center" wrapText="1"/>
    </xf>
    <xf numFmtId="0" fontId="14" fillId="0" borderId="3" xfId="0" applyFont="1" applyBorder="1" applyAlignment="1">
      <alignment horizontal="center" vertical="center" wrapText="1"/>
    </xf>
    <xf numFmtId="0" fontId="0" fillId="0" borderId="0" xfId="0" applyAlignment="1">
      <alignment vertical="center"/>
    </xf>
    <xf numFmtId="0" fontId="20" fillId="4" borderId="18" xfId="0" applyFont="1" applyFill="1" applyBorder="1" applyAlignment="1">
      <alignment horizontal="center" vertical="center"/>
    </xf>
    <xf numFmtId="0" fontId="20" fillId="4" borderId="24" xfId="0" applyFont="1" applyFill="1" applyBorder="1" applyAlignment="1">
      <alignment horizontal="center" vertical="center"/>
    </xf>
    <xf numFmtId="0" fontId="9" fillId="4" borderId="18" xfId="0" applyFont="1" applyFill="1" applyBorder="1" applyAlignment="1">
      <alignment vertical="center" wrapText="1"/>
    </xf>
    <xf numFmtId="0" fontId="9" fillId="4" borderId="19" xfId="0" applyFont="1" applyFill="1" applyBorder="1" applyAlignment="1">
      <alignment vertical="center" wrapText="1"/>
    </xf>
    <xf numFmtId="164" fontId="20" fillId="4" borderId="24" xfId="0" applyNumberFormat="1" applyFont="1" applyFill="1" applyBorder="1" applyAlignment="1">
      <alignment horizontal="center" vertical="center" wrapText="1"/>
    </xf>
    <xf numFmtId="0" fontId="14" fillId="0" borderId="1" xfId="0" applyFont="1" applyBorder="1" applyAlignment="1">
      <alignment horizontal="center" vertical="top" wrapText="1"/>
    </xf>
    <xf numFmtId="0" fontId="14" fillId="0" borderId="1" xfId="0" applyFont="1" applyBorder="1" applyAlignment="1">
      <alignment horizontal="center" vertical="center" wrapText="1"/>
    </xf>
    <xf numFmtId="1" fontId="13" fillId="0" borderId="1" xfId="0" applyNumberFormat="1" applyFont="1" applyBorder="1" applyAlignment="1">
      <alignment horizontal="center" vertical="center" shrinkToFit="1"/>
    </xf>
    <xf numFmtId="0" fontId="14" fillId="0" borderId="10"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1" fontId="13" fillId="0" borderId="13" xfId="0" applyNumberFormat="1" applyFont="1" applyBorder="1" applyAlignment="1">
      <alignment horizontal="center" vertical="center" shrinkToFit="1"/>
    </xf>
    <xf numFmtId="0" fontId="16" fillId="0" borderId="1" xfId="0" applyFont="1" applyBorder="1" applyAlignment="1">
      <alignment horizontal="left" vertical="center" wrapText="1"/>
    </xf>
    <xf numFmtId="49" fontId="16" fillId="0" borderId="3" xfId="0" applyNumberFormat="1" applyFont="1" applyBorder="1" applyAlignment="1">
      <alignment horizontal="center" vertical="center"/>
    </xf>
    <xf numFmtId="0" fontId="13" fillId="0" borderId="1" xfId="0" applyFont="1" applyBorder="1" applyAlignment="1">
      <alignment horizontal="left" vertical="center" wrapText="1"/>
    </xf>
    <xf numFmtId="0" fontId="16" fillId="0" borderId="1" xfId="0" applyFont="1" applyBorder="1" applyAlignment="1">
      <alignment horizontal="center" vertical="center"/>
    </xf>
    <xf numFmtId="0" fontId="13" fillId="0" borderId="1" xfId="0" applyFont="1" applyBorder="1" applyAlignment="1">
      <alignment horizontal="center" vertical="center"/>
    </xf>
    <xf numFmtId="49" fontId="13" fillId="0" borderId="3"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center" wrapText="1"/>
    </xf>
    <xf numFmtId="49" fontId="14" fillId="0" borderId="3" xfId="0" applyNumberFormat="1" applyFont="1" applyBorder="1" applyAlignment="1">
      <alignment horizontal="center" vertical="center" wrapText="1"/>
    </xf>
    <xf numFmtId="164" fontId="14" fillId="0" borderId="13" xfId="0" applyNumberFormat="1" applyFont="1" applyBorder="1" applyAlignment="1">
      <alignment vertical="center" wrapText="1"/>
    </xf>
    <xf numFmtId="164" fontId="13" fillId="0" borderId="1" xfId="0" applyNumberFormat="1" applyFont="1" applyBorder="1" applyAlignment="1">
      <alignment vertical="center"/>
    </xf>
    <xf numFmtId="164" fontId="14" fillId="0" borderId="8" xfId="0" applyNumberFormat="1" applyFont="1" applyBorder="1" applyAlignment="1">
      <alignment horizontal="right" vertical="center" wrapText="1"/>
    </xf>
    <xf numFmtId="164" fontId="13" fillId="0" borderId="1" xfId="0" applyNumberFormat="1" applyFont="1" applyBorder="1" applyAlignment="1">
      <alignment horizontal="right" vertical="center"/>
    </xf>
    <xf numFmtId="164" fontId="14" fillId="0" borderId="1" xfId="0" applyNumberFormat="1" applyFont="1" applyBorder="1" applyAlignment="1">
      <alignment vertical="center" wrapText="1"/>
    </xf>
    <xf numFmtId="0" fontId="21" fillId="0" borderId="0" xfId="0" applyFont="1"/>
    <xf numFmtId="164" fontId="14" fillId="0" borderId="1" xfId="0" applyNumberFormat="1" applyFont="1" applyBorder="1" applyAlignment="1">
      <alignment horizontal="center" vertical="top" wrapText="1"/>
    </xf>
    <xf numFmtId="164" fontId="14" fillId="0" borderId="8" xfId="0" applyNumberFormat="1" applyFont="1" applyBorder="1" applyAlignment="1">
      <alignment horizontal="center" vertical="top" wrapText="1"/>
    </xf>
    <xf numFmtId="1" fontId="20" fillId="0" borderId="3" xfId="0" applyNumberFormat="1" applyFont="1" applyBorder="1" applyAlignment="1">
      <alignment horizontal="center" vertical="center" shrinkToFit="1"/>
    </xf>
    <xf numFmtId="0" fontId="21" fillId="0" borderId="0" xfId="0" applyFont="1" applyAlignment="1">
      <alignment vertical="center"/>
    </xf>
    <xf numFmtId="0" fontId="25" fillId="0" borderId="3" xfId="0" applyFont="1" applyBorder="1" applyAlignment="1">
      <alignment horizontal="center" vertical="center" wrapText="1"/>
    </xf>
    <xf numFmtId="0" fontId="4" fillId="0" borderId="3" xfId="0" applyFont="1" applyBorder="1" applyAlignment="1">
      <alignment horizontal="center" vertical="center" wrapText="1"/>
    </xf>
    <xf numFmtId="164" fontId="4" fillId="0" borderId="8" xfId="0" applyNumberFormat="1" applyFont="1" applyBorder="1" applyAlignment="1">
      <alignment horizontal="right" vertical="center" wrapText="1"/>
    </xf>
    <xf numFmtId="164" fontId="14" fillId="0" borderId="1" xfId="0" applyNumberFormat="1" applyFont="1" applyBorder="1" applyAlignment="1">
      <alignment horizontal="center" vertical="center" wrapText="1"/>
    </xf>
    <xf numFmtId="164" fontId="14" fillId="0" borderId="8" xfId="0" applyNumberFormat="1" applyFont="1" applyBorder="1" applyAlignment="1">
      <alignment horizontal="center" vertical="center" wrapText="1"/>
    </xf>
    <xf numFmtId="1" fontId="13" fillId="0" borderId="3" xfId="0" applyNumberFormat="1" applyFont="1" applyBorder="1" applyAlignment="1">
      <alignment horizontal="center" vertical="center" shrinkToFit="1"/>
    </xf>
    <xf numFmtId="6" fontId="4" fillId="0" borderId="3"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vertical="center" wrapText="1"/>
    </xf>
    <xf numFmtId="164" fontId="4" fillId="0" borderId="8" xfId="0" applyNumberFormat="1" applyFont="1" applyBorder="1" applyAlignment="1">
      <alignment vertical="center" wrapText="1"/>
    </xf>
    <xf numFmtId="164" fontId="21" fillId="0" borderId="0" xfId="0" applyNumberFormat="1" applyFont="1" applyAlignment="1">
      <alignment vertical="center"/>
    </xf>
    <xf numFmtId="1" fontId="27" fillId="0" borderId="1" xfId="0" applyNumberFormat="1" applyFont="1" applyBorder="1" applyAlignment="1">
      <alignment horizontal="center" vertical="center" shrinkToFit="1"/>
    </xf>
    <xf numFmtId="0" fontId="21" fillId="0" borderId="1" xfId="0" applyFont="1" applyBorder="1" applyAlignment="1">
      <alignment horizontal="left" vertical="center" wrapText="1"/>
    </xf>
    <xf numFmtId="0" fontId="4" fillId="4" borderId="35" xfId="0" applyFont="1" applyFill="1" applyBorder="1" applyAlignment="1">
      <alignment horizontal="center" vertical="center" wrapText="1"/>
    </xf>
    <xf numFmtId="164" fontId="4" fillId="4" borderId="35" xfId="0" applyNumberFormat="1" applyFont="1" applyFill="1" applyBorder="1" applyAlignment="1">
      <alignment horizontal="center" vertical="center" wrapText="1"/>
    </xf>
    <xf numFmtId="164" fontId="4" fillId="4" borderId="36" xfId="0" applyNumberFormat="1" applyFont="1" applyFill="1" applyBorder="1" applyAlignment="1">
      <alignment horizontal="center" vertical="center" wrapText="1"/>
    </xf>
    <xf numFmtId="164" fontId="0" fillId="0" borderId="0" xfId="0" applyNumberFormat="1" applyAlignment="1">
      <alignment horizontal="left" vertical="top"/>
    </xf>
    <xf numFmtId="164" fontId="10" fillId="4" borderId="16" xfId="0" applyNumberFormat="1" applyFont="1" applyFill="1" applyBorder="1" applyAlignment="1">
      <alignment vertical="center"/>
    </xf>
    <xf numFmtId="164" fontId="10" fillId="4" borderId="17" xfId="0" applyNumberFormat="1" applyFont="1" applyFill="1" applyBorder="1" applyAlignment="1">
      <alignment vertical="center"/>
    </xf>
    <xf numFmtId="164" fontId="4" fillId="4" borderId="33" xfId="0" applyNumberFormat="1" applyFont="1" applyFill="1" applyBorder="1" applyAlignment="1">
      <alignment vertical="center" wrapText="1"/>
    </xf>
    <xf numFmtId="164" fontId="4" fillId="4" borderId="34" xfId="0" applyNumberFormat="1" applyFont="1" applyFill="1" applyBorder="1" applyAlignment="1">
      <alignment vertical="center" wrapText="1"/>
    </xf>
    <xf numFmtId="164" fontId="20" fillId="4" borderId="21" xfId="0" applyNumberFormat="1" applyFont="1" applyFill="1" applyBorder="1" applyAlignment="1">
      <alignment vertical="center"/>
    </xf>
    <xf numFmtId="164" fontId="20" fillId="4" borderId="22" xfId="0" applyNumberFormat="1" applyFont="1" applyFill="1" applyBorder="1" applyAlignment="1">
      <alignment vertical="center"/>
    </xf>
    <xf numFmtId="0" fontId="0" fillId="0" borderId="3" xfId="0" applyBorder="1" applyAlignment="1">
      <alignment vertical="center"/>
    </xf>
    <xf numFmtId="0" fontId="1" fillId="4" borderId="2" xfId="0" applyFont="1" applyFill="1" applyBorder="1" applyAlignment="1">
      <alignment horizontal="center"/>
    </xf>
    <xf numFmtId="0" fontId="28" fillId="0" borderId="10" xfId="0" applyFont="1" applyBorder="1" applyAlignment="1">
      <alignment horizontal="center"/>
    </xf>
    <xf numFmtId="0" fontId="28" fillId="0" borderId="4" xfId="0" applyFont="1" applyBorder="1"/>
    <xf numFmtId="0" fontId="0" fillId="0" borderId="1" xfId="0" applyBorder="1"/>
    <xf numFmtId="0" fontId="29" fillId="0" borderId="5" xfId="0" applyFont="1" applyBorder="1"/>
    <xf numFmtId="0" fontId="29" fillId="0" borderId="6" xfId="0" applyFont="1" applyBorder="1"/>
    <xf numFmtId="0" fontId="30" fillId="0" borderId="6" xfId="0" applyFont="1" applyBorder="1"/>
    <xf numFmtId="0" fontId="30" fillId="0" borderId="1" xfId="0" applyFont="1" applyBorder="1" applyAlignment="1">
      <alignment horizontal="center"/>
    </xf>
    <xf numFmtId="0" fontId="28" fillId="0" borderId="3" xfId="0" applyFont="1" applyBorder="1" applyAlignment="1">
      <alignment horizontal="center"/>
    </xf>
    <xf numFmtId="0" fontId="31" fillId="0" borderId="6" xfId="0" applyFont="1" applyBorder="1"/>
    <xf numFmtId="165" fontId="30" fillId="0" borderId="3" xfId="0" applyNumberFormat="1" applyFont="1" applyBorder="1" applyAlignment="1">
      <alignment horizontal="center"/>
    </xf>
    <xf numFmtId="0" fontId="29" fillId="0" borderId="6" xfId="0" applyFont="1" applyBorder="1" applyAlignment="1">
      <alignment wrapText="1"/>
    </xf>
    <xf numFmtId="0" fontId="0" fillId="5" borderId="6" xfId="0" applyFill="1" applyBorder="1"/>
    <xf numFmtId="0" fontId="29" fillId="5" borderId="6" xfId="0" applyFont="1" applyFill="1" applyBorder="1" applyAlignment="1">
      <alignment wrapText="1"/>
    </xf>
    <xf numFmtId="0" fontId="30" fillId="0" borderId="3" xfId="0" applyFont="1" applyBorder="1" applyAlignment="1">
      <alignment horizontal="center"/>
    </xf>
    <xf numFmtId="0" fontId="30" fillId="0" borderId="7" xfId="0" applyFont="1" applyBorder="1"/>
    <xf numFmtId="0" fontId="14" fillId="0" borderId="1" xfId="0" applyFont="1" applyBorder="1" applyAlignment="1">
      <alignment horizontal="left"/>
    </xf>
    <xf numFmtId="49" fontId="32" fillId="0" borderId="1" xfId="0" applyNumberFormat="1" applyFont="1" applyBorder="1" applyAlignment="1">
      <alignment horizontal="center" vertical="center"/>
    </xf>
    <xf numFmtId="0" fontId="33" fillId="0" borderId="12" xfId="0" applyFont="1" applyBorder="1"/>
    <xf numFmtId="0" fontId="32" fillId="0" borderId="1" xfId="0" applyFont="1" applyBorder="1" applyAlignment="1">
      <alignment horizontal="center"/>
    </xf>
    <xf numFmtId="0" fontId="33" fillId="0" borderId="1" xfId="0" applyFont="1" applyBorder="1"/>
    <xf numFmtId="0" fontId="14" fillId="0" borderId="1" xfId="0" applyFont="1" applyBorder="1" applyAlignment="1">
      <alignment horizontal="center"/>
    </xf>
    <xf numFmtId="0" fontId="33" fillId="0" borderId="1" xfId="0" applyFont="1" applyBorder="1" applyAlignment="1">
      <alignment wrapText="1"/>
    </xf>
    <xf numFmtId="0" fontId="33" fillId="0" borderId="1" xfId="0" applyFont="1" applyBorder="1" applyAlignment="1">
      <alignment horizontal="center"/>
    </xf>
    <xf numFmtId="0" fontId="14" fillId="0" borderId="1" xfId="0" applyFont="1" applyBorder="1" applyAlignment="1">
      <alignment wrapText="1"/>
    </xf>
    <xf numFmtId="0" fontId="30" fillId="5" borderId="6" xfId="0" applyFont="1" applyFill="1" applyBorder="1"/>
    <xf numFmtId="0" fontId="28" fillId="0" borderId="6" xfId="0" applyFont="1" applyBorder="1"/>
    <xf numFmtId="0" fontId="34" fillId="0" borderId="6" xfId="0" applyFont="1" applyBorder="1"/>
    <xf numFmtId="0" fontId="34" fillId="0" borderId="1" xfId="0" applyFont="1" applyBorder="1" applyAlignment="1">
      <alignment horizontal="center"/>
    </xf>
    <xf numFmtId="0" fontId="34" fillId="0" borderId="12" xfId="0" applyFont="1" applyBorder="1" applyAlignment="1">
      <alignment horizontal="center" vertical="center"/>
    </xf>
    <xf numFmtId="0" fontId="35" fillId="0" borderId="5" xfId="0" applyFont="1" applyBorder="1" applyAlignment="1">
      <alignment vertical="top" wrapText="1"/>
    </xf>
    <xf numFmtId="0" fontId="35" fillId="0" borderId="12" xfId="0" applyFont="1" applyBorder="1" applyAlignment="1">
      <alignment horizontal="center"/>
    </xf>
    <xf numFmtId="0" fontId="36" fillId="0" borderId="0" xfId="0" applyFont="1"/>
    <xf numFmtId="164" fontId="30" fillId="0" borderId="1" xfId="0" applyNumberFormat="1" applyFont="1" applyBorder="1"/>
    <xf numFmtId="164" fontId="30" fillId="0" borderId="8" xfId="0" applyNumberFormat="1" applyFont="1" applyBorder="1"/>
    <xf numFmtId="164" fontId="35" fillId="0" borderId="12" xfId="0" applyNumberFormat="1" applyFont="1" applyBorder="1"/>
    <xf numFmtId="164" fontId="30" fillId="0" borderId="12" xfId="0" applyNumberFormat="1" applyFont="1" applyBorder="1"/>
    <xf numFmtId="164" fontId="30" fillId="0" borderId="15" xfId="0" applyNumberFormat="1" applyFont="1" applyBorder="1"/>
    <xf numFmtId="164" fontId="28" fillId="6" borderId="11" xfId="0" applyNumberFormat="1" applyFont="1" applyFill="1" applyBorder="1"/>
    <xf numFmtId="164" fontId="36" fillId="0" borderId="0" xfId="0" applyNumberFormat="1" applyFont="1"/>
    <xf numFmtId="0" fontId="29" fillId="0" borderId="7" xfId="0" applyFont="1" applyBorder="1"/>
    <xf numFmtId="0" fontId="28" fillId="0" borderId="10" xfId="0" applyFont="1" applyBorder="1" applyAlignment="1">
      <alignment horizontal="center" vertical="center"/>
    </xf>
    <xf numFmtId="0" fontId="0" fillId="0" borderId="28" xfId="0" applyBorder="1" applyAlignment="1">
      <alignment vertical="center" wrapText="1"/>
    </xf>
    <xf numFmtId="0" fontId="0" fillId="0" borderId="13" xfId="0" applyBorder="1" applyAlignment="1">
      <alignment horizontal="center"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7" fillId="0" borderId="13" xfId="0" applyNumberFormat="1" applyFont="1" applyBorder="1" applyAlignment="1">
      <alignment horizontal="center" vertical="center"/>
    </xf>
    <xf numFmtId="164" fontId="6" fillId="0" borderId="13" xfId="0" applyNumberFormat="1" applyFont="1" applyBorder="1" applyAlignment="1">
      <alignment horizontal="center" vertical="center"/>
    </xf>
    <xf numFmtId="164" fontId="6" fillId="0" borderId="14"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8"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164" fontId="0" fillId="0" borderId="8" xfId="0" applyNumberFormat="1" applyBorder="1" applyAlignment="1">
      <alignment horizontal="center" vertical="center"/>
    </xf>
    <xf numFmtId="164" fontId="3" fillId="0" borderId="12" xfId="0" applyNumberFormat="1" applyFont="1" applyBorder="1" applyAlignment="1">
      <alignment horizontal="center" vertical="center"/>
    </xf>
    <xf numFmtId="164" fontId="0" fillId="0" borderId="12" xfId="0" applyNumberFormat="1" applyBorder="1" applyAlignment="1">
      <alignment horizontal="center" vertical="center"/>
    </xf>
    <xf numFmtId="164" fontId="0" fillId="0" borderId="15" xfId="0" applyNumberFormat="1" applyBorder="1" applyAlignment="1">
      <alignment horizontal="center" vertical="center"/>
    </xf>
    <xf numFmtId="164" fontId="7" fillId="2" borderId="11" xfId="0" applyNumberFormat="1" applyFont="1" applyFill="1" applyBorder="1" applyAlignment="1">
      <alignment horizontal="center" vertical="center"/>
    </xf>
    <xf numFmtId="164" fontId="6" fillId="2" borderId="11" xfId="0" applyNumberFormat="1" applyFont="1" applyFill="1" applyBorder="1" applyAlignment="1">
      <alignment horizontal="center" vertical="center"/>
    </xf>
    <xf numFmtId="166" fontId="0" fillId="0" borderId="0" xfId="0" applyNumberFormat="1"/>
    <xf numFmtId="0" fontId="0" fillId="0" borderId="29" xfId="0" applyBorder="1" applyAlignment="1">
      <alignment horizontal="center"/>
    </xf>
    <xf numFmtId="0" fontId="4" fillId="0" borderId="8" xfId="0" applyFont="1" applyBorder="1" applyAlignment="1">
      <alignment vertical="center" wrapText="1"/>
    </xf>
    <xf numFmtId="0" fontId="3" fillId="0" borderId="0" xfId="0" applyFont="1" applyAlignment="1">
      <alignment horizontal="center"/>
    </xf>
    <xf numFmtId="164" fontId="28" fillId="6" borderId="16" xfId="0" applyNumberFormat="1" applyFont="1" applyFill="1" applyBorder="1" applyAlignment="1">
      <alignment horizontal="center"/>
    </xf>
    <xf numFmtId="164" fontId="28" fillId="6" borderId="17" xfId="0" applyNumberFormat="1" applyFont="1" applyFill="1" applyBorder="1"/>
    <xf numFmtId="0" fontId="37" fillId="3" borderId="6" xfId="0" applyFont="1" applyFill="1" applyBorder="1"/>
    <xf numFmtId="17" fontId="14" fillId="0" borderId="3" xfId="0" applyNumberFormat="1" applyFont="1" applyBorder="1" applyAlignment="1">
      <alignment horizontal="center" vertical="center" wrapText="1"/>
    </xf>
    <xf numFmtId="0" fontId="3" fillId="0" borderId="3" xfId="0" applyFont="1" applyBorder="1" applyAlignment="1">
      <alignment horizontal="center"/>
    </xf>
    <xf numFmtId="0" fontId="3" fillId="5" borderId="6" xfId="0" applyFont="1" applyFill="1" applyBorder="1"/>
    <xf numFmtId="0" fontId="3" fillId="0" borderId="1" xfId="0" applyFont="1" applyBorder="1" applyAlignment="1">
      <alignment horizontal="center"/>
    </xf>
    <xf numFmtId="164" fontId="3" fillId="0" borderId="1" xfId="0" applyNumberFormat="1" applyFont="1" applyBorder="1"/>
    <xf numFmtId="164" fontId="3" fillId="0" borderId="8" xfId="0" applyNumberFormat="1" applyFont="1" applyBorder="1"/>
    <xf numFmtId="0" fontId="38" fillId="0" borderId="3" xfId="0" applyFont="1" applyBorder="1" applyAlignment="1">
      <alignment horizontal="center"/>
    </xf>
    <xf numFmtId="0" fontId="39" fillId="0" borderId="6" xfId="0" applyFont="1" applyBorder="1"/>
    <xf numFmtId="0" fontId="38" fillId="0" borderId="1" xfId="0" applyFont="1" applyBorder="1" applyAlignment="1">
      <alignment horizontal="center"/>
    </xf>
    <xf numFmtId="164" fontId="38" fillId="0" borderId="1" xfId="0" applyNumberFormat="1" applyFont="1" applyBorder="1"/>
    <xf numFmtId="164" fontId="38" fillId="0" borderId="8" xfId="0" applyNumberFormat="1" applyFont="1" applyBorder="1"/>
    <xf numFmtId="0" fontId="38" fillId="0" borderId="0" xfId="0" applyFont="1"/>
    <xf numFmtId="0" fontId="28" fillId="0" borderId="7" xfId="0" applyFont="1" applyBorder="1"/>
    <xf numFmtId="0" fontId="0" fillId="0" borderId="6"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xf>
    <xf numFmtId="0" fontId="29" fillId="0" borderId="7" xfId="0" applyFont="1" applyBorder="1" applyAlignment="1">
      <alignment horizontal="center"/>
    </xf>
    <xf numFmtId="0" fontId="38" fillId="0" borderId="7" xfId="0" applyFont="1" applyBorder="1" applyAlignment="1">
      <alignment horizontal="center" wrapText="1"/>
    </xf>
    <xf numFmtId="0" fontId="29" fillId="0" borderId="6" xfId="0" applyFont="1" applyBorder="1" applyAlignment="1">
      <alignment horizontal="center"/>
    </xf>
    <xf numFmtId="0" fontId="30" fillId="0" borderId="6" xfId="0" applyFont="1" applyBorder="1" applyAlignment="1">
      <alignment horizontal="center"/>
    </xf>
    <xf numFmtId="0" fontId="31" fillId="0" borderId="6" xfId="0" applyFont="1" applyBorder="1" applyAlignment="1">
      <alignment horizontal="center"/>
    </xf>
    <xf numFmtId="0" fontId="29" fillId="0" borderId="6" xfId="0" applyFont="1" applyBorder="1" applyAlignment="1">
      <alignment horizontal="center" vertical="top" wrapText="1"/>
    </xf>
    <xf numFmtId="0" fontId="29" fillId="0" borderId="6" xfId="0" applyFont="1" applyBorder="1" applyAlignment="1">
      <alignment horizontal="center" wrapText="1"/>
    </xf>
    <xf numFmtId="0" fontId="0" fillId="5" borderId="6" xfId="0" applyFill="1" applyBorder="1" applyAlignment="1">
      <alignment horizontal="center"/>
    </xf>
    <xf numFmtId="0" fontId="29" fillId="5" borderId="6" xfId="0" applyFont="1" applyFill="1" applyBorder="1" applyAlignment="1">
      <alignment horizontal="center" wrapText="1"/>
    </xf>
    <xf numFmtId="0" fontId="0" fillId="5" borderId="6" xfId="0" applyFill="1" applyBorder="1" applyAlignment="1">
      <alignment horizontal="center" wrapText="1"/>
    </xf>
    <xf numFmtId="0" fontId="3" fillId="5" borderId="6" xfId="0" applyFont="1" applyFill="1" applyBorder="1" applyAlignment="1">
      <alignment horizontal="center"/>
    </xf>
    <xf numFmtId="0" fontId="30" fillId="0" borderId="7" xfId="0" applyFont="1" applyBorder="1" applyAlignment="1">
      <alignment horizontal="center"/>
    </xf>
    <xf numFmtId="0" fontId="33" fillId="0" borderId="12" xfId="0" applyFont="1" applyBorder="1" applyAlignment="1">
      <alignment horizontal="center"/>
    </xf>
    <xf numFmtId="0" fontId="33" fillId="0" borderId="1" xfId="0" applyFont="1" applyBorder="1" applyAlignment="1">
      <alignment horizontal="center" wrapText="1"/>
    </xf>
    <xf numFmtId="0" fontId="14" fillId="0" borderId="1" xfId="0" applyFont="1" applyBorder="1" applyAlignment="1">
      <alignment horizontal="center" wrapText="1"/>
    </xf>
    <xf numFmtId="0" fontId="30" fillId="5" borderId="6" xfId="0" applyFont="1" applyFill="1" applyBorder="1" applyAlignment="1">
      <alignment horizontal="center"/>
    </xf>
    <xf numFmtId="0" fontId="28" fillId="0" borderId="6" xfId="0" applyFont="1" applyBorder="1" applyAlignment="1">
      <alignment horizontal="center"/>
    </xf>
    <xf numFmtId="0" fontId="39" fillId="0" borderId="6" xfId="0" applyFont="1" applyBorder="1" applyAlignment="1">
      <alignment horizontal="center"/>
    </xf>
    <xf numFmtId="0" fontId="34" fillId="0" borderId="6" xfId="0" applyFont="1" applyBorder="1" applyAlignment="1">
      <alignment horizontal="center"/>
    </xf>
    <xf numFmtId="0" fontId="0" fillId="0" borderId="6" xfId="0" applyBorder="1" applyAlignment="1">
      <alignment horizontal="center" vertical="top" wrapText="1"/>
    </xf>
    <xf numFmtId="0" fontId="0" fillId="0" borderId="5" xfId="0" applyBorder="1" applyAlignment="1">
      <alignment horizontal="center" vertical="center" wrapText="1"/>
    </xf>
    <xf numFmtId="0" fontId="35" fillId="0" borderId="5" xfId="0" applyFont="1" applyBorder="1" applyAlignment="1">
      <alignment horizontal="center" vertical="top" wrapText="1"/>
    </xf>
    <xf numFmtId="0" fontId="0" fillId="0" borderId="1" xfId="0" applyBorder="1" applyAlignment="1">
      <alignment horizontal="center" vertical="center" wrapText="1"/>
    </xf>
    <xf numFmtId="0" fontId="29" fillId="0" borderId="1" xfId="0" applyFont="1" applyBorder="1" applyAlignment="1">
      <alignment horizontal="center"/>
    </xf>
    <xf numFmtId="0" fontId="3" fillId="0" borderId="7" xfId="0" applyFont="1" applyBorder="1" applyAlignment="1">
      <alignment wrapText="1"/>
    </xf>
    <xf numFmtId="0" fontId="41" fillId="0" borderId="6" xfId="0" applyFont="1" applyBorder="1" applyAlignment="1">
      <alignment horizontal="left" vertical="top" wrapText="1"/>
    </xf>
    <xf numFmtId="0" fontId="3" fillId="5" borderId="6" xfId="0" applyFont="1" applyFill="1" applyBorder="1" applyAlignment="1">
      <alignment wrapText="1"/>
    </xf>
    <xf numFmtId="0" fontId="3" fillId="0" borderId="6" xfId="0" applyFont="1" applyBorder="1" applyAlignment="1">
      <alignment vertical="top" wrapText="1"/>
    </xf>
    <xf numFmtId="0" fontId="2" fillId="0" borderId="0" xfId="0" applyFont="1" applyAlignment="1">
      <alignment horizontal="center" wrapText="1"/>
    </xf>
    <xf numFmtId="0" fontId="19" fillId="0" borderId="0" xfId="0" applyFont="1" applyAlignment="1">
      <alignment horizontal="center"/>
    </xf>
    <xf numFmtId="0" fontId="2" fillId="0" borderId="0" xfId="0" applyFont="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28" fillId="6" borderId="16" xfId="0" applyFont="1" applyFill="1" applyBorder="1" applyAlignment="1">
      <alignment horizontal="left"/>
    </xf>
    <xf numFmtId="0" fontId="28" fillId="6" borderId="23" xfId="0" applyFont="1" applyFill="1" applyBorder="1" applyAlignment="1">
      <alignment horizontal="left"/>
    </xf>
    <xf numFmtId="0" fontId="28" fillId="6" borderId="17" xfId="0" applyFont="1" applyFill="1" applyBorder="1" applyAlignment="1">
      <alignment horizontal="left"/>
    </xf>
    <xf numFmtId="0" fontId="10" fillId="4" borderId="16"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17" xfId="0" applyFont="1" applyFill="1" applyBorder="1" applyAlignment="1">
      <alignment horizontal="left" vertical="center"/>
    </xf>
    <xf numFmtId="1" fontId="11" fillId="0" borderId="29" xfId="0" applyNumberFormat="1" applyFont="1" applyBorder="1" applyAlignment="1">
      <alignment horizontal="left" vertical="center" shrinkToFit="1"/>
    </xf>
    <xf numFmtId="1" fontId="11" fillId="0" borderId="6" xfId="0" applyNumberFormat="1" applyFont="1" applyBorder="1" applyAlignment="1">
      <alignment horizontal="left" vertical="center" shrinkToFi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164" fontId="4" fillId="4" borderId="33" xfId="0" applyNumberFormat="1" applyFont="1" applyFill="1" applyBorder="1" applyAlignment="1">
      <alignment horizontal="center" vertical="center" wrapText="1"/>
    </xf>
    <xf numFmtId="164" fontId="4" fillId="4" borderId="32" xfId="0" applyNumberFormat="1" applyFont="1" applyFill="1" applyBorder="1" applyAlignment="1">
      <alignment horizontal="center" vertical="center" wrapText="1"/>
    </xf>
    <xf numFmtId="0" fontId="22" fillId="4" borderId="20" xfId="0" applyFont="1" applyFill="1" applyBorder="1" applyAlignment="1">
      <alignment horizontal="left" vertical="center"/>
    </xf>
    <xf numFmtId="0" fontId="22" fillId="4" borderId="21" xfId="0" applyFont="1" applyFill="1" applyBorder="1" applyAlignment="1">
      <alignment horizontal="left" vertical="center"/>
    </xf>
    <xf numFmtId="1" fontId="13" fillId="0" borderId="29" xfId="0" applyNumberFormat="1" applyFont="1" applyBorder="1" applyAlignment="1">
      <alignment horizontal="left" vertical="center" shrinkToFit="1"/>
    </xf>
    <xf numFmtId="1" fontId="13" fillId="0" borderId="6" xfId="0" applyNumberFormat="1" applyFont="1" applyBorder="1" applyAlignment="1">
      <alignment horizontal="left" vertical="center" shrinkToFit="1"/>
    </xf>
    <xf numFmtId="0" fontId="23" fillId="0" borderId="25" xfId="0" applyFont="1" applyBorder="1" applyAlignment="1">
      <alignment horizontal="left" wrapText="1"/>
    </xf>
    <xf numFmtId="0" fontId="24" fillId="0" borderId="26" xfId="0" applyFont="1" applyBorder="1" applyAlignment="1">
      <alignment horizontal="left" wrapText="1"/>
    </xf>
    <xf numFmtId="0" fontId="24" fillId="0" borderId="27" xfId="0" applyFont="1" applyBorder="1" applyAlignment="1">
      <alignment horizontal="left"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9" xfId="0" applyFont="1" applyBorder="1" applyAlignment="1">
      <alignment horizontal="left" vertical="center" wrapText="1"/>
    </xf>
    <xf numFmtId="0" fontId="4" fillId="0" borderId="6" xfId="0" applyFont="1" applyBorder="1" applyAlignment="1">
      <alignment horizontal="left" vertical="center" wrapText="1"/>
    </xf>
    <xf numFmtId="0" fontId="26" fillId="4" borderId="30" xfId="0" applyFont="1" applyFill="1" applyBorder="1" applyAlignment="1">
      <alignment horizontal="left" vertical="center" wrapText="1"/>
    </xf>
    <xf numFmtId="0" fontId="26" fillId="4" borderId="31" xfId="0" applyFont="1" applyFill="1" applyBorder="1" applyAlignment="1">
      <alignment horizontal="left" vertical="center" wrapText="1"/>
    </xf>
    <xf numFmtId="0" fontId="26" fillId="4" borderId="32" xfId="0" applyFont="1" applyFill="1" applyBorder="1" applyAlignment="1">
      <alignment horizontal="left" vertical="center" wrapText="1"/>
    </xf>
    <xf numFmtId="0" fontId="2" fillId="0" borderId="0" xfId="0" applyFont="1" applyAlignment="1" applyProtection="1">
      <alignment horizontal="center" wrapText="1"/>
    </xf>
    <xf numFmtId="0" fontId="0" fillId="0" borderId="0" xfId="0" applyProtection="1"/>
    <xf numFmtId="0" fontId="19"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center"/>
    </xf>
    <xf numFmtId="0" fontId="1" fillId="2" borderId="16" xfId="0" applyFont="1" applyFill="1" applyBorder="1" applyAlignment="1" applyProtection="1">
      <alignment horizontal="center"/>
    </xf>
    <xf numFmtId="0" fontId="1" fillId="2" borderId="23" xfId="0" applyFont="1" applyFill="1" applyBorder="1" applyAlignment="1" applyProtection="1">
      <alignment horizontal="center"/>
    </xf>
    <xf numFmtId="0" fontId="1" fillId="2" borderId="17" xfId="0" applyFont="1" applyFill="1" applyBorder="1" applyAlignment="1" applyProtection="1">
      <alignment horizontal="center"/>
    </xf>
    <xf numFmtId="0" fontId="8" fillId="2" borderId="11" xfId="0" applyFont="1" applyFill="1" applyBorder="1" applyAlignment="1" applyProtection="1">
      <alignment horizontal="center" vertical="center" wrapText="1"/>
    </xf>
    <xf numFmtId="164" fontId="8" fillId="2" borderId="11" xfId="0" applyNumberFormat="1" applyFont="1" applyFill="1" applyBorder="1" applyAlignment="1" applyProtection="1">
      <alignment horizontal="center" vertical="center" wrapText="1"/>
    </xf>
    <xf numFmtId="0" fontId="3" fillId="0" borderId="10" xfId="0" applyFont="1" applyBorder="1" applyProtection="1"/>
    <xf numFmtId="0" fontId="0" fillId="0" borderId="13" xfId="0" applyBorder="1" applyAlignment="1" applyProtection="1">
      <alignment horizontal="center"/>
    </xf>
    <xf numFmtId="164" fontId="0" fillId="0" borderId="13" xfId="0" applyNumberFormat="1" applyBorder="1" applyProtection="1"/>
    <xf numFmtId="164" fontId="0" fillId="0" borderId="1" xfId="0" applyNumberFormat="1" applyBorder="1" applyProtection="1"/>
    <xf numFmtId="164" fontId="0" fillId="0" borderId="8" xfId="0" applyNumberFormat="1" applyBorder="1" applyProtection="1"/>
    <xf numFmtId="0" fontId="3" fillId="0" borderId="3" xfId="0" applyFont="1" applyBorder="1" applyProtection="1"/>
    <xf numFmtId="0" fontId="0" fillId="0" borderId="1" xfId="0" applyBorder="1" applyAlignment="1" applyProtection="1">
      <alignment horizontal="center"/>
    </xf>
    <xf numFmtId="0" fontId="0" fillId="0" borderId="3" xfId="0" applyBorder="1" applyProtection="1"/>
    <xf numFmtId="0" fontId="0" fillId="0" borderId="9" xfId="0" applyBorder="1" applyProtection="1"/>
    <xf numFmtId="0" fontId="0" fillId="0" borderId="12" xfId="0" applyBorder="1" applyAlignment="1" applyProtection="1">
      <alignment horizontal="center"/>
    </xf>
    <xf numFmtId="164" fontId="0" fillId="0" borderId="12" xfId="0" applyNumberFormat="1" applyBorder="1" applyProtection="1"/>
    <xf numFmtId="164" fontId="0" fillId="0" borderId="15" xfId="0" applyNumberFormat="1" applyBorder="1" applyProtection="1"/>
    <xf numFmtId="0" fontId="1" fillId="2" borderId="11" xfId="0" applyFont="1" applyFill="1" applyBorder="1" applyProtection="1"/>
    <xf numFmtId="0" fontId="1" fillId="2" borderId="11" xfId="0" applyFont="1" applyFill="1" applyBorder="1" applyAlignment="1" applyProtection="1">
      <alignment horizontal="center"/>
    </xf>
    <xf numFmtId="164" fontId="1" fillId="2" borderId="11" xfId="0" applyNumberFormat="1" applyFont="1" applyFill="1" applyBorder="1" applyProtection="1"/>
    <xf numFmtId="0" fontId="0" fillId="0" borderId="0" xfId="0" applyAlignment="1" applyProtection="1">
      <alignment horizontal="center"/>
    </xf>
    <xf numFmtId="164" fontId="0" fillId="0" borderId="0" xfId="0" applyNumberFormat="1" applyProtection="1"/>
    <xf numFmtId="164" fontId="4" fillId="2" borderId="11" xfId="0" applyNumberFormat="1" applyFont="1" applyFill="1" applyBorder="1" applyAlignment="1" applyProtection="1">
      <alignment horizontal="center" vertical="center" wrapText="1"/>
    </xf>
    <xf numFmtId="0" fontId="0" fillId="0" borderId="10" xfId="0" applyBorder="1" applyProtection="1"/>
    <xf numFmtId="164" fontId="0" fillId="0" borderId="14" xfId="0" applyNumberFormat="1" applyBorder="1" applyProtection="1"/>
    <xf numFmtId="0" fontId="4" fillId="2" borderId="11" xfId="0" applyFont="1" applyFill="1" applyBorder="1" applyAlignment="1" applyProtection="1">
      <alignment horizontal="center" vertical="center" wrapText="1"/>
    </xf>
    <xf numFmtId="0" fontId="0" fillId="0" borderId="2" xfId="0" applyBorder="1" applyProtection="1"/>
    <xf numFmtId="0" fontId="45" fillId="0" borderId="3" xfId="0" applyFont="1" applyBorder="1" applyProtection="1"/>
    <xf numFmtId="164" fontId="1" fillId="2" borderId="11" xfId="0" applyNumberFormat="1" applyFont="1" applyFill="1" applyBorder="1" applyAlignment="1" applyProtection="1">
      <alignment horizontal="center"/>
    </xf>
    <xf numFmtId="164" fontId="0" fillId="7" borderId="1" xfId="0" applyNumberFormat="1" applyFill="1" applyBorder="1" applyProtection="1">
      <protection locked="0"/>
    </xf>
    <xf numFmtId="164" fontId="0" fillId="7" borderId="13" xfId="0" applyNumberFormat="1" applyFill="1" applyBorder="1" applyProtection="1">
      <protection locked="0"/>
    </xf>
    <xf numFmtId="164" fontId="14" fillId="7" borderId="1" xfId="0" applyNumberFormat="1" applyFont="1" applyFill="1" applyBorder="1" applyAlignment="1" applyProtection="1">
      <alignment horizontal="center" vertical="center" wrapText="1"/>
      <protection locked="0"/>
    </xf>
    <xf numFmtId="164" fontId="14" fillId="7" borderId="1" xfId="0" applyNumberFormat="1" applyFont="1" applyFill="1" applyBorder="1" applyAlignment="1" applyProtection="1">
      <alignment vertical="center" wrapText="1"/>
      <protection locked="0"/>
    </xf>
    <xf numFmtId="164" fontId="14" fillId="7" borderId="13" xfId="0" applyNumberFormat="1" applyFont="1" applyFill="1" applyBorder="1" applyAlignment="1" applyProtection="1">
      <alignment vertical="center" wrapText="1"/>
      <protection locked="0"/>
    </xf>
    <xf numFmtId="164" fontId="13" fillId="7" borderId="1" xfId="0" applyNumberFormat="1" applyFont="1" applyFill="1" applyBorder="1" applyAlignment="1" applyProtection="1">
      <alignment vertical="center"/>
      <protection locked="0"/>
    </xf>
    <xf numFmtId="164" fontId="13" fillId="7" borderId="1" xfId="0" applyNumberFormat="1" applyFont="1" applyFill="1" applyBorder="1" applyAlignment="1" applyProtection="1">
      <alignment horizontal="right" vertical="center"/>
      <protection locked="0"/>
    </xf>
    <xf numFmtId="164" fontId="14" fillId="7" borderId="1" xfId="0" applyNumberFormat="1" applyFont="1" applyFill="1" applyBorder="1" applyAlignment="1" applyProtection="1">
      <alignment horizontal="right" vertical="center" wrapText="1"/>
      <protection locked="0"/>
    </xf>
    <xf numFmtId="164" fontId="12" fillId="7" borderId="13" xfId="0" applyNumberFormat="1" applyFont="1" applyFill="1" applyBorder="1" applyAlignment="1" applyProtection="1">
      <alignment horizontal="right" vertical="center" wrapText="1"/>
      <protection locked="0"/>
    </xf>
    <xf numFmtId="164" fontId="12" fillId="7" borderId="1" xfId="0" applyNumberFormat="1" applyFont="1" applyFill="1" applyBorder="1" applyAlignment="1" applyProtection="1">
      <alignment horizontal="right" vertical="center" wrapText="1"/>
      <protection locked="0"/>
    </xf>
    <xf numFmtId="164" fontId="0" fillId="7" borderId="13" xfId="0" applyNumberFormat="1" applyFill="1" applyBorder="1" applyAlignment="1" applyProtection="1">
      <alignment vertical="center"/>
      <protection locked="0"/>
    </xf>
    <xf numFmtId="164" fontId="0" fillId="0" borderId="1" xfId="0" applyNumberFormat="1" applyFill="1" applyBorder="1" applyProtection="1"/>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tabSelected="1" zoomScale="85" zoomScaleNormal="85" workbookViewId="0">
      <selection activeCell="B10" sqref="B10"/>
    </sheetView>
  </sheetViews>
  <sheetFormatPr defaultRowHeight="14.4" x14ac:dyDescent="0.3"/>
  <cols>
    <col min="1" max="1" width="7.44140625" customWidth="1"/>
    <col min="2" max="2" width="84.6640625" customWidth="1"/>
    <col min="3" max="3" width="13.6640625" customWidth="1"/>
    <col min="4" max="4" width="18.5546875" style="1" customWidth="1"/>
    <col min="5" max="5" width="17.33203125" customWidth="1"/>
    <col min="6" max="6" width="21.5546875" customWidth="1"/>
  </cols>
  <sheetData>
    <row r="1" spans="1:6" ht="18" x14ac:dyDescent="0.35">
      <c r="B1" s="241" t="s">
        <v>146</v>
      </c>
      <c r="C1" s="241"/>
      <c r="D1" s="241"/>
      <c r="E1" s="241"/>
      <c r="F1" s="241"/>
    </row>
    <row r="2" spans="1:6" ht="18" x14ac:dyDescent="0.35">
      <c r="B2" s="242" t="s">
        <v>147</v>
      </c>
      <c r="C2" s="242"/>
      <c r="D2" s="242"/>
      <c r="E2" s="242"/>
      <c r="F2" s="242"/>
    </row>
    <row r="3" spans="1:6" ht="18" x14ac:dyDescent="0.35">
      <c r="B3" s="243" t="s">
        <v>148</v>
      </c>
      <c r="C3" s="243"/>
      <c r="D3" s="243"/>
      <c r="E3" s="243"/>
      <c r="F3" s="243"/>
    </row>
    <row r="4" spans="1:6" ht="18" x14ac:dyDescent="0.35">
      <c r="B4" s="243" t="s">
        <v>277</v>
      </c>
      <c r="C4" s="243"/>
      <c r="D4" s="243"/>
      <c r="E4" s="243"/>
      <c r="F4" s="243"/>
    </row>
    <row r="5" spans="1:6" ht="15" thickBot="1" x14ac:dyDescent="0.35">
      <c r="B5" s="1"/>
      <c r="C5" s="1"/>
      <c r="D5" s="193"/>
    </row>
    <row r="6" spans="1:6" ht="27" customHeight="1" thickBot="1" x14ac:dyDescent="0.35">
      <c r="A6" s="17" t="s">
        <v>20</v>
      </c>
      <c r="B6" s="14" t="s">
        <v>0</v>
      </c>
      <c r="C6" s="11" t="s">
        <v>3</v>
      </c>
      <c r="D6" s="11" t="s">
        <v>143</v>
      </c>
      <c r="E6" s="11" t="s">
        <v>144</v>
      </c>
      <c r="F6" s="11" t="s">
        <v>145</v>
      </c>
    </row>
    <row r="7" spans="1:6" ht="21" customHeight="1" x14ac:dyDescent="0.4">
      <c r="A7" s="12" t="s">
        <v>47</v>
      </c>
      <c r="B7" s="2" t="s">
        <v>48</v>
      </c>
      <c r="C7" s="22">
        <v>1</v>
      </c>
      <c r="D7" s="176">
        <f>'A-STAVBA + TECHNOLOGIE'!F131</f>
        <v>0</v>
      </c>
      <c r="E7" s="177">
        <f>F7-D7</f>
        <v>0</v>
      </c>
      <c r="F7" s="178">
        <f>D7*1.21</f>
        <v>0</v>
      </c>
    </row>
    <row r="8" spans="1:6" ht="21" customHeight="1" x14ac:dyDescent="0.4">
      <c r="A8" s="9"/>
      <c r="B8" s="31"/>
      <c r="C8" s="23"/>
      <c r="D8" s="179"/>
      <c r="E8" s="180"/>
      <c r="F8" s="181"/>
    </row>
    <row r="9" spans="1:6" ht="21" customHeight="1" x14ac:dyDescent="0.4">
      <c r="A9" s="9" t="s">
        <v>49</v>
      </c>
      <c r="B9" s="6" t="s">
        <v>21</v>
      </c>
      <c r="C9" s="23">
        <v>1</v>
      </c>
      <c r="D9" s="179">
        <f>'B-VODNÍ HOSPODÁŘSTVÍ'!F25</f>
        <v>0</v>
      </c>
      <c r="E9" s="180">
        <f>F9-D9</f>
        <v>0</v>
      </c>
      <c r="F9" s="181">
        <f>D9*1.21</f>
        <v>0</v>
      </c>
    </row>
    <row r="10" spans="1:6" ht="21" customHeight="1" x14ac:dyDescent="0.4">
      <c r="A10" s="32"/>
      <c r="B10" s="31"/>
      <c r="C10" s="23"/>
      <c r="D10" s="179"/>
      <c r="E10" s="180"/>
      <c r="F10" s="181"/>
    </row>
    <row r="11" spans="1:6" ht="21" customHeight="1" x14ac:dyDescent="0.4">
      <c r="A11" s="9" t="s">
        <v>50</v>
      </c>
      <c r="B11" s="33" t="s">
        <v>51</v>
      </c>
      <c r="C11" s="23">
        <v>1</v>
      </c>
      <c r="D11" s="179">
        <f>'C-VZT'!F37</f>
        <v>0</v>
      </c>
      <c r="E11" s="180">
        <f>F11-D11</f>
        <v>0</v>
      </c>
      <c r="F11" s="181">
        <f>D11*1.21</f>
        <v>0</v>
      </c>
    </row>
    <row r="12" spans="1:6" ht="21" customHeight="1" x14ac:dyDescent="0.4">
      <c r="A12" s="9"/>
      <c r="B12" s="31"/>
      <c r="C12" s="23"/>
      <c r="D12" s="179"/>
      <c r="E12" s="180"/>
      <c r="F12" s="181"/>
    </row>
    <row r="13" spans="1:6" ht="21" customHeight="1" x14ac:dyDescent="0.4">
      <c r="A13" s="9" t="s">
        <v>52</v>
      </c>
      <c r="B13" s="31" t="s">
        <v>53</v>
      </c>
      <c r="C13" s="23">
        <v>1</v>
      </c>
      <c r="D13" s="179">
        <f>'D-TČ'!F66</f>
        <v>0</v>
      </c>
      <c r="E13" s="180">
        <f>F13-D13</f>
        <v>0</v>
      </c>
      <c r="F13" s="181">
        <f>D13*1.21</f>
        <v>0</v>
      </c>
    </row>
    <row r="14" spans="1:6" ht="21" customHeight="1" x14ac:dyDescent="0.4">
      <c r="A14" s="9"/>
      <c r="B14" s="18"/>
      <c r="C14" s="23"/>
      <c r="D14" s="179"/>
      <c r="E14" s="180"/>
      <c r="F14" s="181"/>
    </row>
    <row r="15" spans="1:6" ht="21" customHeight="1" x14ac:dyDescent="0.4">
      <c r="A15" s="9" t="s">
        <v>54</v>
      </c>
      <c r="B15" s="18" t="s">
        <v>55</v>
      </c>
      <c r="C15" s="23">
        <v>1</v>
      </c>
      <c r="D15" s="179">
        <f>'E-MaR'!F44</f>
        <v>0</v>
      </c>
      <c r="E15" s="180">
        <f>F15-D15</f>
        <v>0</v>
      </c>
      <c r="F15" s="181">
        <f>D15*1.21</f>
        <v>0</v>
      </c>
    </row>
    <row r="16" spans="1:6" ht="21" customHeight="1" x14ac:dyDescent="0.4">
      <c r="A16" s="9"/>
      <c r="B16" s="18"/>
      <c r="C16" s="23"/>
      <c r="D16" s="179"/>
      <c r="E16" s="180"/>
      <c r="F16" s="181"/>
    </row>
    <row r="17" spans="1:7" ht="21" customHeight="1" x14ac:dyDescent="0.4">
      <c r="A17" s="9" t="s">
        <v>142</v>
      </c>
      <c r="B17" s="18" t="s">
        <v>46</v>
      </c>
      <c r="C17" s="23">
        <v>1</v>
      </c>
      <c r="D17" s="179">
        <f>'F-VÝSTAVNÍ ČÁST'!D171</f>
        <v>0</v>
      </c>
      <c r="E17" s="180">
        <f>F17-D17</f>
        <v>0</v>
      </c>
      <c r="F17" s="181">
        <f>D17*1.21</f>
        <v>0</v>
      </c>
    </row>
    <row r="18" spans="1:7" ht="21" customHeight="1" x14ac:dyDescent="0.4">
      <c r="A18" s="9"/>
      <c r="B18" s="34"/>
      <c r="C18" s="23"/>
      <c r="D18" s="179"/>
      <c r="E18" s="180"/>
      <c r="F18" s="181"/>
    </row>
    <row r="19" spans="1:7" ht="21" customHeight="1" x14ac:dyDescent="0.4">
      <c r="A19" s="9" t="s">
        <v>440</v>
      </c>
      <c r="B19" s="18" t="s">
        <v>441</v>
      </c>
      <c r="C19" s="23">
        <v>1</v>
      </c>
      <c r="D19" s="179"/>
      <c r="E19" s="180"/>
      <c r="F19" s="181"/>
    </row>
    <row r="20" spans="1:7" ht="21" customHeight="1" x14ac:dyDescent="0.4">
      <c r="A20" s="9"/>
      <c r="B20" s="196" t="s">
        <v>442</v>
      </c>
      <c r="C20" s="23"/>
      <c r="D20" s="179"/>
      <c r="E20" s="180"/>
      <c r="F20" s="181"/>
    </row>
    <row r="21" spans="1:7" ht="21" customHeight="1" x14ac:dyDescent="0.4">
      <c r="A21" s="32"/>
      <c r="B21" s="31"/>
      <c r="C21" s="23"/>
      <c r="D21" s="179"/>
      <c r="E21" s="180"/>
      <c r="F21" s="181"/>
    </row>
    <row r="22" spans="1:7" ht="21" customHeight="1" x14ac:dyDescent="0.4">
      <c r="A22" s="9"/>
      <c r="B22" s="31"/>
      <c r="C22" s="23"/>
      <c r="D22" s="179"/>
      <c r="E22" s="180"/>
      <c r="F22" s="181"/>
    </row>
    <row r="23" spans="1:7" ht="21" customHeight="1" x14ac:dyDescent="0.4">
      <c r="A23" s="9"/>
      <c r="B23" s="31"/>
      <c r="C23" s="23"/>
      <c r="D23" s="179"/>
      <c r="E23" s="180"/>
      <c r="F23" s="181"/>
    </row>
    <row r="24" spans="1:7" ht="21" customHeight="1" x14ac:dyDescent="0.4">
      <c r="A24" s="9"/>
      <c r="B24" s="31"/>
      <c r="C24" s="23"/>
      <c r="D24" s="179"/>
      <c r="E24" s="180"/>
      <c r="F24" s="181"/>
    </row>
    <row r="25" spans="1:7" ht="21" customHeight="1" x14ac:dyDescent="0.4">
      <c r="A25" s="9"/>
      <c r="B25" s="31"/>
      <c r="C25" s="23"/>
      <c r="D25" s="179"/>
      <c r="E25" s="180"/>
      <c r="F25" s="181"/>
    </row>
    <row r="26" spans="1:7" ht="21" customHeight="1" x14ac:dyDescent="0.4">
      <c r="A26" s="9"/>
      <c r="B26" s="31"/>
      <c r="C26" s="23"/>
      <c r="D26" s="179"/>
      <c r="E26" s="180"/>
      <c r="F26" s="181"/>
    </row>
    <row r="27" spans="1:7" ht="21" customHeight="1" x14ac:dyDescent="0.3">
      <c r="A27" s="10"/>
      <c r="B27" s="7"/>
      <c r="C27" s="19"/>
      <c r="D27" s="182"/>
      <c r="E27" s="183"/>
      <c r="F27" s="184"/>
    </row>
    <row r="28" spans="1:7" ht="33" customHeight="1" x14ac:dyDescent="0.3">
      <c r="A28" s="10"/>
      <c r="B28" s="8" t="s">
        <v>276</v>
      </c>
      <c r="C28" s="20">
        <v>1</v>
      </c>
      <c r="D28" s="182">
        <f>SUM(D7:D17)*0.04</f>
        <v>0</v>
      </c>
      <c r="E28" s="183">
        <f>F28-D28</f>
        <v>0</v>
      </c>
      <c r="F28" s="184">
        <f t="shared" ref="F28:F29" si="0">D28*1.21</f>
        <v>0</v>
      </c>
    </row>
    <row r="29" spans="1:7" ht="21" customHeight="1" thickBot="1" x14ac:dyDescent="0.35">
      <c r="A29" s="15"/>
      <c r="B29" s="16" t="s">
        <v>6</v>
      </c>
      <c r="C29" s="21">
        <v>6</v>
      </c>
      <c r="D29" s="185">
        <v>0</v>
      </c>
      <c r="E29" s="186">
        <f>F29-D29</f>
        <v>0</v>
      </c>
      <c r="F29" s="187">
        <f t="shared" si="0"/>
        <v>0</v>
      </c>
    </row>
    <row r="30" spans="1:7" ht="21.6" thickBot="1" x14ac:dyDescent="0.45">
      <c r="A30" s="244" t="s">
        <v>1</v>
      </c>
      <c r="B30" s="245"/>
      <c r="C30" s="35"/>
      <c r="D30" s="188">
        <f>SUM(D7:D29)</f>
        <v>0</v>
      </c>
      <c r="E30" s="189">
        <f>SUM(E7:E29)</f>
        <v>0</v>
      </c>
      <c r="F30" s="189">
        <f>SUM(F7:F29)</f>
        <v>0</v>
      </c>
    </row>
    <row r="31" spans="1:7" x14ac:dyDescent="0.3">
      <c r="F31" s="44"/>
      <c r="G31" s="190"/>
    </row>
  </sheetData>
  <sheetProtection algorithmName="SHA-512" hashValue="G/vMm9uVHupFfyuoEaqMaFQ0LiuW2HLRJj6usnGfV3jiQ0CPkHTRaIqmiDkPWJDLwgB/LQc9zVXOipsX9YyOkA==" saltValue="8bX5Fc3I2z1mNyp5O055Qg==" spinCount="100000" sheet="1" objects="1" scenarios="1"/>
  <mergeCells count="5">
    <mergeCell ref="B1:F1"/>
    <mergeCell ref="B2:F2"/>
    <mergeCell ref="B4:F4"/>
    <mergeCell ref="A30:B30"/>
    <mergeCell ref="B3:F3"/>
  </mergeCells>
  <printOptions horizontalCentered="1"/>
  <pageMargins left="0.25" right="0.25"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4"/>
  <sheetViews>
    <sheetView view="pageBreakPreview" zoomScaleNormal="100" zoomScaleSheetLayoutView="100" workbookViewId="0">
      <selection activeCell="E10" sqref="E8:E10"/>
    </sheetView>
  </sheetViews>
  <sheetFormatPr defaultRowHeight="14.4" x14ac:dyDescent="0.3"/>
  <cols>
    <col min="2" max="2" width="84.6640625" customWidth="1"/>
    <col min="3" max="3" width="11" customWidth="1"/>
    <col min="4" max="4" width="14.109375" bestFit="1" customWidth="1"/>
    <col min="5" max="5" width="13.6640625" style="44" customWidth="1"/>
    <col min="6" max="6" width="18.88671875" style="44" customWidth="1"/>
    <col min="7" max="7" width="19.109375" style="44" customWidth="1"/>
    <col min="8" max="8" width="21.5546875" style="44" customWidth="1"/>
  </cols>
  <sheetData>
    <row r="1" spans="1:8" ht="18" x14ac:dyDescent="0.35">
      <c r="B1" s="241" t="s">
        <v>146</v>
      </c>
      <c r="C1" s="241"/>
      <c r="D1" s="241"/>
      <c r="E1" s="241"/>
      <c r="F1" s="241"/>
      <c r="G1" s="241"/>
      <c r="H1" s="241"/>
    </row>
    <row r="2" spans="1:8" ht="18" x14ac:dyDescent="0.35">
      <c r="B2" s="242" t="s">
        <v>147</v>
      </c>
      <c r="C2" s="242"/>
      <c r="D2" s="242"/>
      <c r="E2" s="242"/>
      <c r="F2" s="242"/>
      <c r="G2" s="242"/>
      <c r="H2" s="242"/>
    </row>
    <row r="3" spans="1:8" ht="18" x14ac:dyDescent="0.35">
      <c r="B3" s="243" t="s">
        <v>149</v>
      </c>
      <c r="C3" s="243"/>
      <c r="D3" s="243"/>
      <c r="E3" s="243"/>
      <c r="F3" s="243"/>
      <c r="G3" s="243"/>
      <c r="H3" s="243"/>
    </row>
    <row r="4" spans="1:8" ht="18" x14ac:dyDescent="0.35">
      <c r="B4" s="243" t="s">
        <v>277</v>
      </c>
      <c r="C4" s="243"/>
      <c r="D4" s="243"/>
      <c r="E4" s="243"/>
      <c r="F4" s="243"/>
      <c r="G4" s="243"/>
      <c r="H4" s="243"/>
    </row>
    <row r="5" spans="1:8" ht="15" thickBot="1" x14ac:dyDescent="0.35">
      <c r="B5" s="1"/>
      <c r="C5" s="1"/>
      <c r="D5" s="1"/>
      <c r="E5" s="43"/>
    </row>
    <row r="6" spans="1:8" ht="47.25" customHeight="1" thickBot="1" x14ac:dyDescent="0.35">
      <c r="A6" s="13" t="s">
        <v>20</v>
      </c>
      <c r="B6" s="14" t="s">
        <v>0</v>
      </c>
      <c r="C6" s="14" t="s">
        <v>113</v>
      </c>
      <c r="D6" s="11" t="s">
        <v>453</v>
      </c>
      <c r="E6" s="45" t="s">
        <v>2</v>
      </c>
      <c r="F6" s="45" t="s">
        <v>143</v>
      </c>
      <c r="G6" s="45" t="s">
        <v>144</v>
      </c>
      <c r="H6" s="45" t="s">
        <v>145</v>
      </c>
    </row>
    <row r="7" spans="1:8" ht="21" x14ac:dyDescent="0.4">
      <c r="A7" s="131">
        <v>1</v>
      </c>
      <c r="B7" s="132" t="s">
        <v>116</v>
      </c>
      <c r="C7" s="209"/>
      <c r="D7" s="36"/>
      <c r="E7" s="46"/>
      <c r="F7" s="46"/>
      <c r="G7" s="46"/>
      <c r="H7" s="47"/>
    </row>
    <row r="8" spans="1:8" ht="21.75" customHeight="1" x14ac:dyDescent="0.4">
      <c r="A8" s="131"/>
      <c r="B8" s="133" t="s">
        <v>131</v>
      </c>
      <c r="C8" s="36" t="s">
        <v>446</v>
      </c>
      <c r="D8" s="36">
        <v>25</v>
      </c>
      <c r="E8" s="310"/>
      <c r="F8" s="46">
        <f>D8*E8</f>
        <v>0</v>
      </c>
      <c r="G8" s="46">
        <f>H8-F8</f>
        <v>0</v>
      </c>
      <c r="H8" s="47">
        <f>F8*1.21</f>
        <v>0</v>
      </c>
    </row>
    <row r="9" spans="1:8" ht="46.5" customHeight="1" x14ac:dyDescent="0.3">
      <c r="A9" s="171"/>
      <c r="B9" s="172" t="s">
        <v>212</v>
      </c>
      <c r="C9" s="235" t="s">
        <v>154</v>
      </c>
      <c r="D9" s="173">
        <v>1</v>
      </c>
      <c r="E9" s="319"/>
      <c r="F9" s="174">
        <f>D9*E9</f>
        <v>0</v>
      </c>
      <c r="G9" s="174">
        <f>H9-F9</f>
        <v>0</v>
      </c>
      <c r="H9" s="175">
        <f>F9*1.21</f>
        <v>0</v>
      </c>
    </row>
    <row r="10" spans="1:8" ht="15" customHeight="1" x14ac:dyDescent="0.3">
      <c r="A10" s="10"/>
      <c r="B10" s="3" t="s">
        <v>11</v>
      </c>
      <c r="C10" s="36" t="s">
        <v>446</v>
      </c>
      <c r="D10" s="37">
        <v>173</v>
      </c>
      <c r="E10" s="309"/>
      <c r="F10" s="48">
        <f>D10*E10</f>
        <v>0</v>
      </c>
      <c r="G10" s="48">
        <f>H10-F10</f>
        <v>0</v>
      </c>
      <c r="H10" s="49">
        <f>F10*1.21</f>
        <v>0</v>
      </c>
    </row>
    <row r="11" spans="1:8" x14ac:dyDescent="0.3">
      <c r="A11" s="10"/>
      <c r="B11" s="134" t="s">
        <v>138</v>
      </c>
      <c r="C11" s="236"/>
      <c r="D11" s="37"/>
      <c r="E11" s="320"/>
      <c r="F11" s="48"/>
      <c r="G11" s="48"/>
      <c r="H11" s="49"/>
    </row>
    <row r="12" spans="1:8" x14ac:dyDescent="0.3">
      <c r="A12" s="10"/>
      <c r="B12" s="3" t="s">
        <v>139</v>
      </c>
      <c r="C12" s="36" t="s">
        <v>446</v>
      </c>
      <c r="D12" s="37">
        <v>173</v>
      </c>
      <c r="E12" s="309"/>
      <c r="F12" s="48">
        <f>D12*E12</f>
        <v>0</v>
      </c>
      <c r="G12" s="48">
        <f>H12-F12</f>
        <v>0</v>
      </c>
      <c r="H12" s="49">
        <f>F12*1.21</f>
        <v>0</v>
      </c>
    </row>
    <row r="13" spans="1:8" x14ac:dyDescent="0.3">
      <c r="A13" s="10"/>
      <c r="B13" s="134"/>
      <c r="C13" s="236"/>
      <c r="D13" s="37"/>
      <c r="E13" s="320"/>
      <c r="F13" s="48"/>
      <c r="G13" s="48"/>
      <c r="H13" s="49"/>
    </row>
    <row r="14" spans="1:8" x14ac:dyDescent="0.3">
      <c r="A14" s="10"/>
      <c r="B14" s="4" t="s">
        <v>12</v>
      </c>
      <c r="C14" s="36" t="s">
        <v>446</v>
      </c>
      <c r="D14" s="37">
        <v>28</v>
      </c>
      <c r="E14" s="309"/>
      <c r="F14" s="48">
        <f t="shared" ref="F14:F20" si="0">D14*E14</f>
        <v>0</v>
      </c>
      <c r="G14" s="48">
        <f t="shared" ref="G14:G19" si="1">H14-F14</f>
        <v>0</v>
      </c>
      <c r="H14" s="49">
        <f t="shared" ref="H14:H20" si="2">F14*1.21</f>
        <v>0</v>
      </c>
    </row>
    <row r="15" spans="1:8" x14ac:dyDescent="0.3">
      <c r="A15" s="10"/>
      <c r="B15" s="4" t="s">
        <v>130</v>
      </c>
      <c r="C15" s="36" t="s">
        <v>446</v>
      </c>
      <c r="D15" s="37">
        <v>55</v>
      </c>
      <c r="E15" s="309"/>
      <c r="F15" s="48">
        <f t="shared" si="0"/>
        <v>0</v>
      </c>
      <c r="G15" s="48">
        <f t="shared" si="1"/>
        <v>0</v>
      </c>
      <c r="H15" s="49">
        <f t="shared" si="2"/>
        <v>0</v>
      </c>
    </row>
    <row r="16" spans="1:8" ht="28.8" x14ac:dyDescent="0.3">
      <c r="A16" s="38"/>
      <c r="B16" s="39" t="s">
        <v>213</v>
      </c>
      <c r="C16" s="211" t="s">
        <v>72</v>
      </c>
      <c r="D16" s="19">
        <v>2</v>
      </c>
      <c r="E16" s="309"/>
      <c r="F16" s="50">
        <f>D16*E16</f>
        <v>0</v>
      </c>
      <c r="G16" s="50">
        <f>H16-F16</f>
        <v>0</v>
      </c>
      <c r="H16" s="51">
        <f>F16*1.21</f>
        <v>0</v>
      </c>
    </row>
    <row r="17" spans="1:8" ht="28.8" x14ac:dyDescent="0.3">
      <c r="A17" s="38"/>
      <c r="B17" s="39" t="s">
        <v>132</v>
      </c>
      <c r="C17" s="211" t="s">
        <v>72</v>
      </c>
      <c r="D17" s="19">
        <v>15</v>
      </c>
      <c r="E17" s="309"/>
      <c r="F17" s="50">
        <f t="shared" si="0"/>
        <v>0</v>
      </c>
      <c r="G17" s="50">
        <f t="shared" si="1"/>
        <v>0</v>
      </c>
      <c r="H17" s="51">
        <f t="shared" si="2"/>
        <v>0</v>
      </c>
    </row>
    <row r="18" spans="1:8" x14ac:dyDescent="0.3">
      <c r="A18" s="10"/>
      <c r="B18" s="5" t="s">
        <v>137</v>
      </c>
      <c r="C18" s="212" t="s">
        <v>72</v>
      </c>
      <c r="D18" s="37">
        <v>15</v>
      </c>
      <c r="E18" s="309"/>
      <c r="F18" s="48">
        <f t="shared" si="0"/>
        <v>0</v>
      </c>
      <c r="G18" s="48">
        <f t="shared" si="1"/>
        <v>0</v>
      </c>
      <c r="H18" s="49">
        <f t="shared" si="2"/>
        <v>0</v>
      </c>
    </row>
    <row r="19" spans="1:8" x14ac:dyDescent="0.3">
      <c r="A19" s="10"/>
      <c r="B19" s="5" t="s">
        <v>127</v>
      </c>
      <c r="C19" s="212" t="s">
        <v>72</v>
      </c>
      <c r="D19" s="37">
        <v>2</v>
      </c>
      <c r="E19" s="309"/>
      <c r="F19" s="48">
        <f t="shared" si="0"/>
        <v>0</v>
      </c>
      <c r="G19" s="48">
        <f t="shared" si="1"/>
        <v>0</v>
      </c>
      <c r="H19" s="49">
        <f t="shared" si="2"/>
        <v>0</v>
      </c>
    </row>
    <row r="20" spans="1:8" x14ac:dyDescent="0.3">
      <c r="A20" s="10"/>
      <c r="B20" s="5" t="s">
        <v>454</v>
      </c>
      <c r="C20" s="212" t="s">
        <v>154</v>
      </c>
      <c r="D20" s="37">
        <v>1</v>
      </c>
      <c r="E20" s="309"/>
      <c r="F20" s="48">
        <f t="shared" si="0"/>
        <v>0</v>
      </c>
      <c r="G20" s="48">
        <f>H20-F20</f>
        <v>0</v>
      </c>
      <c r="H20" s="49">
        <f t="shared" si="2"/>
        <v>0</v>
      </c>
    </row>
    <row r="21" spans="1:8" x14ac:dyDescent="0.3">
      <c r="A21" s="10"/>
      <c r="B21" s="5" t="s">
        <v>214</v>
      </c>
      <c r="C21" s="212"/>
      <c r="D21" s="37"/>
      <c r="E21" s="320"/>
      <c r="F21" s="48"/>
      <c r="G21" s="48"/>
      <c r="H21" s="49"/>
    </row>
    <row r="22" spans="1:8" x14ac:dyDescent="0.3">
      <c r="A22" s="10"/>
      <c r="B22" s="170" t="s">
        <v>215</v>
      </c>
      <c r="C22" s="213" t="s">
        <v>154</v>
      </c>
      <c r="D22" s="37">
        <v>1</v>
      </c>
      <c r="E22" s="309"/>
      <c r="F22" s="48">
        <f>D22*E22</f>
        <v>0</v>
      </c>
      <c r="G22" s="48">
        <f>H22-F22</f>
        <v>0</v>
      </c>
      <c r="H22" s="49">
        <f>F22*1.21</f>
        <v>0</v>
      </c>
    </row>
    <row r="23" spans="1:8" ht="28.8" x14ac:dyDescent="0.3">
      <c r="A23" s="10"/>
      <c r="B23" s="237" t="s">
        <v>444</v>
      </c>
      <c r="C23" s="214"/>
      <c r="D23" s="37"/>
      <c r="E23" s="320"/>
      <c r="F23" s="48"/>
      <c r="G23" s="48"/>
      <c r="H23" s="49"/>
    </row>
    <row r="24" spans="1:8" x14ac:dyDescent="0.3">
      <c r="A24" s="10"/>
      <c r="B24" s="4" t="s">
        <v>13</v>
      </c>
      <c r="C24" s="210" t="s">
        <v>154</v>
      </c>
      <c r="D24" s="37">
        <v>1</v>
      </c>
      <c r="E24" s="309"/>
      <c r="F24" s="48">
        <f>D24*E24</f>
        <v>0</v>
      </c>
      <c r="G24" s="48">
        <f>H24-F24</f>
        <v>0</v>
      </c>
      <c r="H24" s="49">
        <f>F24*1.21</f>
        <v>0</v>
      </c>
    </row>
    <row r="25" spans="1:8" x14ac:dyDescent="0.3">
      <c r="A25" s="10"/>
      <c r="B25" s="135" t="s">
        <v>140</v>
      </c>
      <c r="C25" s="215"/>
      <c r="D25" s="37"/>
      <c r="E25" s="320"/>
      <c r="F25" s="48"/>
      <c r="G25" s="48"/>
      <c r="H25" s="49"/>
    </row>
    <row r="26" spans="1:8" x14ac:dyDescent="0.3">
      <c r="A26" s="10"/>
      <c r="B26" s="4" t="s">
        <v>445</v>
      </c>
      <c r="C26" s="210" t="s">
        <v>154</v>
      </c>
      <c r="D26" s="37">
        <v>1</v>
      </c>
      <c r="E26" s="309"/>
      <c r="F26" s="48">
        <f>D26*E26</f>
        <v>0</v>
      </c>
      <c r="G26" s="48">
        <f>H26-F26</f>
        <v>0</v>
      </c>
      <c r="H26" s="49">
        <f>F26*1.21</f>
        <v>0</v>
      </c>
    </row>
    <row r="27" spans="1:8" x14ac:dyDescent="0.3">
      <c r="A27" s="10"/>
      <c r="B27" s="7" t="s">
        <v>455</v>
      </c>
      <c r="C27" s="210" t="s">
        <v>72</v>
      </c>
      <c r="D27" s="37">
        <v>1</v>
      </c>
      <c r="E27" s="309"/>
      <c r="F27" s="48">
        <f>D27*E27</f>
        <v>0</v>
      </c>
      <c r="G27" s="48">
        <f>H27-F27</f>
        <v>0</v>
      </c>
      <c r="H27" s="49">
        <f>F27*1.21</f>
        <v>0</v>
      </c>
    </row>
    <row r="28" spans="1:8" x14ac:dyDescent="0.3">
      <c r="A28" s="10"/>
      <c r="B28" s="4" t="s">
        <v>134</v>
      </c>
      <c r="C28" s="210" t="s">
        <v>447</v>
      </c>
      <c r="D28" s="37">
        <v>3</v>
      </c>
      <c r="E28" s="309"/>
      <c r="F28" s="48">
        <f>D28*E28</f>
        <v>0</v>
      </c>
      <c r="G28" s="48">
        <f>H28-F28</f>
        <v>0</v>
      </c>
      <c r="H28" s="49">
        <f>F28*1.21</f>
        <v>0</v>
      </c>
    </row>
    <row r="29" spans="1:8" x14ac:dyDescent="0.3">
      <c r="A29" s="38"/>
      <c r="B29" s="39" t="s">
        <v>141</v>
      </c>
      <c r="C29" s="210" t="s">
        <v>447</v>
      </c>
      <c r="D29" s="19">
        <v>2</v>
      </c>
      <c r="E29" s="309"/>
      <c r="F29" s="50">
        <f>D29*E29</f>
        <v>0</v>
      </c>
      <c r="G29" s="50">
        <f>H29-F29</f>
        <v>0</v>
      </c>
      <c r="H29" s="51">
        <f>F29*1.21</f>
        <v>0</v>
      </c>
    </row>
    <row r="30" spans="1:8" x14ac:dyDescent="0.3">
      <c r="A30" s="38"/>
      <c r="B30" s="39" t="s">
        <v>216</v>
      </c>
      <c r="C30" s="211" t="s">
        <v>448</v>
      </c>
      <c r="D30" s="19">
        <v>1</v>
      </c>
      <c r="E30" s="309"/>
      <c r="F30" s="50">
        <f>D30*E30</f>
        <v>0</v>
      </c>
      <c r="G30" s="50">
        <f>H30-F30</f>
        <v>0</v>
      </c>
      <c r="H30" s="51">
        <f>F30*1.21</f>
        <v>0</v>
      </c>
    </row>
    <row r="31" spans="1:8" x14ac:dyDescent="0.3">
      <c r="A31" s="38"/>
      <c r="B31" s="39"/>
      <c r="C31" s="211"/>
      <c r="D31" s="19"/>
      <c r="E31" s="50"/>
      <c r="F31" s="50"/>
      <c r="G31" s="50"/>
      <c r="H31" s="51"/>
    </row>
    <row r="32" spans="1:8" ht="18" x14ac:dyDescent="0.35">
      <c r="A32" s="10"/>
      <c r="B32" s="136" t="s">
        <v>120</v>
      </c>
      <c r="C32" s="216"/>
      <c r="D32" s="137"/>
      <c r="E32" s="163"/>
      <c r="F32" s="163">
        <f>SUM(F8:F30)</f>
        <v>0</v>
      </c>
      <c r="G32" s="163">
        <f>SUM(G8:G30)</f>
        <v>0</v>
      </c>
      <c r="H32" s="164">
        <f>SUM(H8:H30)</f>
        <v>0</v>
      </c>
    </row>
    <row r="33" spans="1:11" x14ac:dyDescent="0.3">
      <c r="A33" s="10"/>
      <c r="B33" s="4"/>
      <c r="C33" s="210"/>
      <c r="D33" s="37"/>
      <c r="E33" s="48"/>
      <c r="F33" s="48"/>
      <c r="G33" s="48"/>
      <c r="H33" s="49"/>
    </row>
    <row r="34" spans="1:11" x14ac:dyDescent="0.3">
      <c r="A34" s="10"/>
      <c r="B34" s="4"/>
      <c r="C34" s="210"/>
      <c r="D34" s="37"/>
      <c r="E34" s="48"/>
      <c r="F34" s="48"/>
      <c r="G34" s="48"/>
      <c r="H34" s="49"/>
    </row>
    <row r="35" spans="1:11" ht="21" x14ac:dyDescent="0.4">
      <c r="A35" s="138">
        <v>2</v>
      </c>
      <c r="B35" s="139" t="s">
        <v>14</v>
      </c>
      <c r="C35" s="217"/>
      <c r="D35" s="37"/>
      <c r="E35" s="48"/>
      <c r="F35" s="48"/>
      <c r="G35" s="48"/>
      <c r="H35" s="49"/>
    </row>
    <row r="36" spans="1:11" ht="18" x14ac:dyDescent="0.35">
      <c r="A36" s="140" t="s">
        <v>22</v>
      </c>
      <c r="B36" s="136" t="s">
        <v>15</v>
      </c>
      <c r="C36" s="216"/>
      <c r="D36" s="37"/>
      <c r="E36" s="48"/>
      <c r="F36" s="48"/>
      <c r="G36" s="48"/>
      <c r="H36" s="49"/>
    </row>
    <row r="37" spans="1:11" x14ac:dyDescent="0.3">
      <c r="A37" s="10"/>
      <c r="B37" s="4" t="s">
        <v>16</v>
      </c>
      <c r="C37" s="36" t="s">
        <v>446</v>
      </c>
      <c r="D37" s="37">
        <v>110</v>
      </c>
      <c r="E37" s="309"/>
      <c r="F37" s="48">
        <f>D37*E37</f>
        <v>0</v>
      </c>
      <c r="G37" s="48">
        <f>H37-F37</f>
        <v>0</v>
      </c>
      <c r="H37" s="49">
        <f>F37*1.21</f>
        <v>0</v>
      </c>
    </row>
    <row r="38" spans="1:11" ht="36" x14ac:dyDescent="0.3">
      <c r="A38" s="10"/>
      <c r="B38" s="238" t="s">
        <v>456</v>
      </c>
      <c r="C38" s="218"/>
      <c r="D38" s="37"/>
      <c r="E38" s="48"/>
      <c r="F38" s="48"/>
      <c r="G38" s="48"/>
      <c r="H38" s="49"/>
    </row>
    <row r="39" spans="1:11" x14ac:dyDescent="0.3">
      <c r="A39" s="10"/>
      <c r="B39" s="4" t="s">
        <v>17</v>
      </c>
      <c r="C39" s="210" t="s">
        <v>154</v>
      </c>
      <c r="D39" s="37">
        <v>1</v>
      </c>
      <c r="E39" s="309"/>
      <c r="F39" s="48">
        <f>D39*E39</f>
        <v>0</v>
      </c>
      <c r="G39" s="48">
        <f>H39-F39</f>
        <v>0</v>
      </c>
      <c r="H39" s="49">
        <f>F39*1.21</f>
        <v>0</v>
      </c>
    </row>
    <row r="40" spans="1:11" ht="36.6" x14ac:dyDescent="0.3">
      <c r="A40" s="10"/>
      <c r="B40" s="141" t="s">
        <v>135</v>
      </c>
      <c r="C40" s="219"/>
      <c r="D40" s="37"/>
      <c r="E40" s="48"/>
      <c r="F40" s="48"/>
      <c r="G40" s="48"/>
      <c r="H40" s="49"/>
    </row>
    <row r="41" spans="1:11" x14ac:dyDescent="0.3">
      <c r="A41" s="10"/>
      <c r="B41" s="142" t="s">
        <v>25</v>
      </c>
      <c r="C41" s="220" t="s">
        <v>154</v>
      </c>
      <c r="D41" s="37">
        <v>1</v>
      </c>
      <c r="E41" s="309"/>
      <c r="F41" s="48">
        <f>D41*E41</f>
        <v>0</v>
      </c>
      <c r="G41" s="48">
        <f>H41-F41</f>
        <v>0</v>
      </c>
      <c r="H41" s="49">
        <f>F41*1.21</f>
        <v>0</v>
      </c>
    </row>
    <row r="42" spans="1:11" ht="24.6" x14ac:dyDescent="0.3">
      <c r="A42" s="10"/>
      <c r="B42" s="143" t="s">
        <v>117</v>
      </c>
      <c r="C42" s="221"/>
      <c r="D42" s="37"/>
      <c r="E42" s="48"/>
      <c r="F42" s="48"/>
      <c r="G42" s="48"/>
      <c r="H42" s="49"/>
    </row>
    <row r="43" spans="1:11" x14ac:dyDescent="0.3">
      <c r="A43" s="10"/>
      <c r="B43" s="142" t="s">
        <v>133</v>
      </c>
      <c r="C43" s="36" t="s">
        <v>446</v>
      </c>
      <c r="D43" s="37">
        <v>110</v>
      </c>
      <c r="E43" s="309"/>
      <c r="F43" s="48">
        <f>D43*E43</f>
        <v>0</v>
      </c>
      <c r="G43" s="48">
        <f>H43-F43</f>
        <v>0</v>
      </c>
      <c r="H43" s="49">
        <f>F43*1.21</f>
        <v>0</v>
      </c>
      <c r="K43" s="44"/>
    </row>
    <row r="44" spans="1:11" ht="28.8" x14ac:dyDescent="0.3">
      <c r="A44" s="10"/>
      <c r="B44" s="239" t="s">
        <v>457</v>
      </c>
      <c r="C44" s="222"/>
      <c r="D44" s="37">
        <v>1</v>
      </c>
      <c r="E44" s="309"/>
      <c r="F44" s="48">
        <f>D44*E44</f>
        <v>0</v>
      </c>
      <c r="G44" s="48">
        <f>H44-F44</f>
        <v>0</v>
      </c>
      <c r="H44" s="49">
        <f>F44*1.21</f>
        <v>0</v>
      </c>
    </row>
    <row r="45" spans="1:11" x14ac:dyDescent="0.3">
      <c r="A45" s="198"/>
      <c r="B45" s="199" t="s">
        <v>119</v>
      </c>
      <c r="C45" s="223" t="s">
        <v>448</v>
      </c>
      <c r="D45" s="200">
        <v>1</v>
      </c>
      <c r="E45" s="309"/>
      <c r="F45" s="201">
        <f>E45*D45</f>
        <v>0</v>
      </c>
      <c r="G45" s="201">
        <f>H45-F45</f>
        <v>0</v>
      </c>
      <c r="H45" s="202">
        <f>F45*1.21</f>
        <v>0</v>
      </c>
    </row>
    <row r="46" spans="1:11" x14ac:dyDescent="0.3">
      <c r="A46" s="10"/>
      <c r="B46" s="142" t="s">
        <v>118</v>
      </c>
      <c r="C46" s="220" t="s">
        <v>154</v>
      </c>
      <c r="D46" s="37">
        <v>1</v>
      </c>
      <c r="E46" s="309"/>
      <c r="F46" s="48">
        <f>E46*D46</f>
        <v>0</v>
      </c>
      <c r="G46" s="48">
        <f>H46-F46</f>
        <v>0</v>
      </c>
      <c r="H46" s="49">
        <f>F46*1.21</f>
        <v>0</v>
      </c>
    </row>
    <row r="47" spans="1:11" ht="18" x14ac:dyDescent="0.35">
      <c r="A47" s="10"/>
      <c r="B47" s="136" t="s">
        <v>121</v>
      </c>
      <c r="C47" s="216"/>
      <c r="D47" s="137"/>
      <c r="E47" s="163"/>
      <c r="F47" s="163">
        <f>SUM(F37:F46)</f>
        <v>0</v>
      </c>
      <c r="G47" s="163">
        <f>SUM(G37:G46)</f>
        <v>0</v>
      </c>
      <c r="H47" s="164">
        <f>SUM(H37:H46)</f>
        <v>0</v>
      </c>
    </row>
    <row r="48" spans="1:11" x14ac:dyDescent="0.3">
      <c r="A48" s="10"/>
      <c r="B48" s="4"/>
      <c r="C48" s="210"/>
      <c r="D48" s="37"/>
      <c r="E48" s="48"/>
      <c r="F48" s="48"/>
      <c r="G48" s="48"/>
      <c r="H48" s="49"/>
    </row>
    <row r="49" spans="1:8" ht="18" x14ac:dyDescent="0.35">
      <c r="A49" s="144" t="s">
        <v>23</v>
      </c>
      <c r="B49" s="145" t="s">
        <v>18</v>
      </c>
      <c r="C49" s="224"/>
      <c r="D49" s="37"/>
      <c r="E49" s="48"/>
      <c r="F49" s="48"/>
      <c r="G49" s="48"/>
      <c r="H49" s="49"/>
    </row>
    <row r="50" spans="1:8" ht="14.4" customHeight="1" x14ac:dyDescent="0.3">
      <c r="A50" s="10"/>
      <c r="B50" s="146" t="s">
        <v>217</v>
      </c>
      <c r="C50" s="151" t="s">
        <v>72</v>
      </c>
      <c r="D50" s="147">
        <v>1</v>
      </c>
      <c r="E50" s="309"/>
      <c r="F50" s="46">
        <f t="shared" ref="F50:F100" si="3">D50*E50</f>
        <v>0</v>
      </c>
      <c r="G50" s="48">
        <f t="shared" ref="G50:G100" si="4">F50*0.21</f>
        <v>0</v>
      </c>
      <c r="H50" s="49">
        <f t="shared" ref="H50:H100" si="5">G50+F50</f>
        <v>0</v>
      </c>
    </row>
    <row r="51" spans="1:8" x14ac:dyDescent="0.3">
      <c r="A51" s="10"/>
      <c r="B51" s="148" t="s">
        <v>218</v>
      </c>
      <c r="C51" s="225" t="s">
        <v>72</v>
      </c>
      <c r="D51" s="149">
        <v>7</v>
      </c>
      <c r="E51" s="309"/>
      <c r="F51" s="46">
        <f t="shared" si="3"/>
        <v>0</v>
      </c>
      <c r="G51" s="48">
        <f t="shared" si="4"/>
        <v>0</v>
      </c>
      <c r="H51" s="49">
        <f t="shared" si="5"/>
        <v>0</v>
      </c>
    </row>
    <row r="52" spans="1:8" x14ac:dyDescent="0.3">
      <c r="A52" s="10"/>
      <c r="B52" s="150" t="s">
        <v>219</v>
      </c>
      <c r="C52" s="153" t="s">
        <v>72</v>
      </c>
      <c r="D52" s="37">
        <v>3</v>
      </c>
      <c r="E52" s="309"/>
      <c r="F52" s="46">
        <f t="shared" si="3"/>
        <v>0</v>
      </c>
      <c r="G52" s="48">
        <f t="shared" si="4"/>
        <v>0</v>
      </c>
      <c r="H52" s="49">
        <f t="shared" si="5"/>
        <v>0</v>
      </c>
    </row>
    <row r="53" spans="1:8" x14ac:dyDescent="0.3">
      <c r="A53" s="10"/>
      <c r="B53" s="150" t="s">
        <v>220</v>
      </c>
      <c r="C53" s="153" t="s">
        <v>72</v>
      </c>
      <c r="D53" s="37">
        <v>1</v>
      </c>
      <c r="E53" s="309"/>
      <c r="F53" s="46">
        <f t="shared" si="3"/>
        <v>0</v>
      </c>
      <c r="G53" s="48">
        <f t="shared" si="4"/>
        <v>0</v>
      </c>
      <c r="H53" s="49">
        <f t="shared" si="5"/>
        <v>0</v>
      </c>
    </row>
    <row r="54" spans="1:8" x14ac:dyDescent="0.3">
      <c r="A54" s="10"/>
      <c r="B54" s="150" t="s">
        <v>221</v>
      </c>
      <c r="C54" s="153" t="s">
        <v>100</v>
      </c>
      <c r="D54" s="151">
        <v>210</v>
      </c>
      <c r="E54" s="309"/>
      <c r="F54" s="46">
        <f t="shared" si="3"/>
        <v>0</v>
      </c>
      <c r="G54" s="48">
        <f t="shared" si="4"/>
        <v>0</v>
      </c>
      <c r="H54" s="49">
        <f t="shared" si="5"/>
        <v>0</v>
      </c>
    </row>
    <row r="55" spans="1:8" x14ac:dyDescent="0.3">
      <c r="A55" s="10"/>
      <c r="B55" s="150" t="s">
        <v>449</v>
      </c>
      <c r="C55" s="153" t="s">
        <v>72</v>
      </c>
      <c r="D55" s="151">
        <v>5</v>
      </c>
      <c r="E55" s="309"/>
      <c r="F55" s="46">
        <f t="shared" si="3"/>
        <v>0</v>
      </c>
      <c r="G55" s="48">
        <f t="shared" si="4"/>
        <v>0</v>
      </c>
      <c r="H55" s="49">
        <f t="shared" si="5"/>
        <v>0</v>
      </c>
    </row>
    <row r="56" spans="1:8" x14ac:dyDescent="0.3">
      <c r="A56" s="10"/>
      <c r="B56" s="150" t="s">
        <v>222</v>
      </c>
      <c r="C56" s="153" t="s">
        <v>100</v>
      </c>
      <c r="D56" s="151">
        <v>30</v>
      </c>
      <c r="E56" s="309"/>
      <c r="F56" s="46">
        <f t="shared" si="3"/>
        <v>0</v>
      </c>
      <c r="G56" s="48">
        <f t="shared" si="4"/>
        <v>0</v>
      </c>
      <c r="H56" s="49">
        <f t="shared" si="5"/>
        <v>0</v>
      </c>
    </row>
    <row r="57" spans="1:8" x14ac:dyDescent="0.3">
      <c r="A57" s="10"/>
      <c r="B57" s="150" t="s">
        <v>223</v>
      </c>
      <c r="C57" s="153" t="s">
        <v>100</v>
      </c>
      <c r="D57" s="151">
        <v>60</v>
      </c>
      <c r="E57" s="309"/>
      <c r="F57" s="46">
        <f t="shared" si="3"/>
        <v>0</v>
      </c>
      <c r="G57" s="48">
        <f t="shared" si="4"/>
        <v>0</v>
      </c>
      <c r="H57" s="49">
        <f t="shared" si="5"/>
        <v>0</v>
      </c>
    </row>
    <row r="58" spans="1:8" x14ac:dyDescent="0.3">
      <c r="A58" s="10"/>
      <c r="B58" s="150" t="s">
        <v>224</v>
      </c>
      <c r="C58" s="153" t="s">
        <v>100</v>
      </c>
      <c r="D58" s="151">
        <v>350</v>
      </c>
      <c r="E58" s="309"/>
      <c r="F58" s="46">
        <f t="shared" si="3"/>
        <v>0</v>
      </c>
      <c r="G58" s="48">
        <f t="shared" si="4"/>
        <v>0</v>
      </c>
      <c r="H58" s="49">
        <f t="shared" si="5"/>
        <v>0</v>
      </c>
    </row>
    <row r="59" spans="1:8" x14ac:dyDescent="0.3">
      <c r="A59" s="10"/>
      <c r="B59" s="150" t="s">
        <v>225</v>
      </c>
      <c r="C59" s="153" t="s">
        <v>100</v>
      </c>
      <c r="D59" s="151">
        <v>120</v>
      </c>
      <c r="E59" s="309"/>
      <c r="F59" s="46">
        <f t="shared" si="3"/>
        <v>0</v>
      </c>
      <c r="G59" s="48">
        <f t="shared" si="4"/>
        <v>0</v>
      </c>
      <c r="H59" s="49">
        <f t="shared" si="5"/>
        <v>0</v>
      </c>
    </row>
    <row r="60" spans="1:8" x14ac:dyDescent="0.3">
      <c r="A60" s="10"/>
      <c r="B60" s="150" t="s">
        <v>226</v>
      </c>
      <c r="C60" s="153" t="s">
        <v>100</v>
      </c>
      <c r="D60" s="151">
        <v>150</v>
      </c>
      <c r="E60" s="309"/>
      <c r="F60" s="46">
        <f t="shared" si="3"/>
        <v>0</v>
      </c>
      <c r="G60" s="48">
        <f t="shared" si="4"/>
        <v>0</v>
      </c>
      <c r="H60" s="49">
        <f t="shared" si="5"/>
        <v>0</v>
      </c>
    </row>
    <row r="61" spans="1:8" x14ac:dyDescent="0.3">
      <c r="A61" s="10"/>
      <c r="B61" s="150" t="s">
        <v>227</v>
      </c>
      <c r="C61" s="153" t="s">
        <v>100</v>
      </c>
      <c r="D61" s="151">
        <v>120</v>
      </c>
      <c r="E61" s="309"/>
      <c r="F61" s="46">
        <f t="shared" si="3"/>
        <v>0</v>
      </c>
      <c r="G61" s="48">
        <f t="shared" si="4"/>
        <v>0</v>
      </c>
      <c r="H61" s="49">
        <f t="shared" si="5"/>
        <v>0</v>
      </c>
    </row>
    <row r="62" spans="1:8" x14ac:dyDescent="0.3">
      <c r="A62" s="10"/>
      <c r="B62" s="150" t="s">
        <v>228</v>
      </c>
      <c r="C62" s="153" t="s">
        <v>72</v>
      </c>
      <c r="D62" s="151">
        <v>28</v>
      </c>
      <c r="E62" s="309"/>
      <c r="F62" s="46">
        <f t="shared" si="3"/>
        <v>0</v>
      </c>
      <c r="G62" s="48">
        <f t="shared" si="4"/>
        <v>0</v>
      </c>
      <c r="H62" s="49">
        <f t="shared" si="5"/>
        <v>0</v>
      </c>
    </row>
    <row r="63" spans="1:8" x14ac:dyDescent="0.3">
      <c r="A63" s="10"/>
      <c r="B63" s="150" t="s">
        <v>229</v>
      </c>
      <c r="C63" s="153" t="s">
        <v>100</v>
      </c>
      <c r="D63" s="151">
        <v>16</v>
      </c>
      <c r="E63" s="309"/>
      <c r="F63" s="46">
        <f t="shared" si="3"/>
        <v>0</v>
      </c>
      <c r="G63" s="48">
        <f t="shared" si="4"/>
        <v>0</v>
      </c>
      <c r="H63" s="49">
        <f t="shared" si="5"/>
        <v>0</v>
      </c>
    </row>
    <row r="64" spans="1:8" x14ac:dyDescent="0.3">
      <c r="A64" s="10"/>
      <c r="B64" s="150" t="s">
        <v>230</v>
      </c>
      <c r="C64" s="153" t="s">
        <v>100</v>
      </c>
      <c r="D64" s="151">
        <v>42</v>
      </c>
      <c r="E64" s="309"/>
      <c r="F64" s="46">
        <f t="shared" si="3"/>
        <v>0</v>
      </c>
      <c r="G64" s="48">
        <f t="shared" si="4"/>
        <v>0</v>
      </c>
      <c r="H64" s="49">
        <f t="shared" si="5"/>
        <v>0</v>
      </c>
    </row>
    <row r="65" spans="1:8" x14ac:dyDescent="0.3">
      <c r="A65" s="10"/>
      <c r="B65" s="150" t="s">
        <v>231</v>
      </c>
      <c r="C65" s="153" t="s">
        <v>450</v>
      </c>
      <c r="D65" s="151">
        <v>35</v>
      </c>
      <c r="E65" s="309"/>
      <c r="F65" s="46">
        <f t="shared" si="3"/>
        <v>0</v>
      </c>
      <c r="G65" s="48">
        <f t="shared" si="4"/>
        <v>0</v>
      </c>
      <c r="H65" s="49">
        <f t="shared" si="5"/>
        <v>0</v>
      </c>
    </row>
    <row r="66" spans="1:8" x14ac:dyDescent="0.3">
      <c r="A66" s="10"/>
      <c r="B66" s="150" t="s">
        <v>232</v>
      </c>
      <c r="C66" s="153" t="s">
        <v>100</v>
      </c>
      <c r="D66" s="151">
        <v>60</v>
      </c>
      <c r="E66" s="309"/>
      <c r="F66" s="46">
        <f t="shared" si="3"/>
        <v>0</v>
      </c>
      <c r="G66" s="48">
        <f t="shared" si="4"/>
        <v>0</v>
      </c>
      <c r="H66" s="49">
        <f t="shared" si="5"/>
        <v>0</v>
      </c>
    </row>
    <row r="67" spans="1:8" x14ac:dyDescent="0.3">
      <c r="A67" s="10"/>
      <c r="B67" s="150" t="s">
        <v>233</v>
      </c>
      <c r="C67" s="153" t="s">
        <v>100</v>
      </c>
      <c r="D67" s="151">
        <v>60</v>
      </c>
      <c r="E67" s="309"/>
      <c r="F67" s="46">
        <f t="shared" si="3"/>
        <v>0</v>
      </c>
      <c r="G67" s="48">
        <f t="shared" si="4"/>
        <v>0</v>
      </c>
      <c r="H67" s="49">
        <f t="shared" si="5"/>
        <v>0</v>
      </c>
    </row>
    <row r="68" spans="1:8" x14ac:dyDescent="0.3">
      <c r="A68" s="10"/>
      <c r="B68" s="150" t="s">
        <v>234</v>
      </c>
      <c r="C68" s="153" t="s">
        <v>100</v>
      </c>
      <c r="D68" s="151">
        <v>60</v>
      </c>
      <c r="E68" s="309"/>
      <c r="F68" s="46">
        <f t="shared" si="3"/>
        <v>0</v>
      </c>
      <c r="G68" s="48">
        <f t="shared" si="4"/>
        <v>0</v>
      </c>
      <c r="H68" s="49">
        <f t="shared" si="5"/>
        <v>0</v>
      </c>
    </row>
    <row r="69" spans="1:8" x14ac:dyDescent="0.3">
      <c r="A69" s="10"/>
      <c r="B69" s="150" t="s">
        <v>235</v>
      </c>
      <c r="C69" s="153" t="s">
        <v>100</v>
      </c>
      <c r="D69" s="151">
        <v>70</v>
      </c>
      <c r="E69" s="309"/>
      <c r="F69" s="46">
        <f t="shared" si="3"/>
        <v>0</v>
      </c>
      <c r="G69" s="48">
        <f t="shared" si="4"/>
        <v>0</v>
      </c>
      <c r="H69" s="49">
        <f t="shared" si="5"/>
        <v>0</v>
      </c>
    </row>
    <row r="70" spans="1:8" x14ac:dyDescent="0.3">
      <c r="A70" s="10"/>
      <c r="B70" s="150" t="s">
        <v>236</v>
      </c>
      <c r="C70" s="153" t="s">
        <v>100</v>
      </c>
      <c r="D70" s="151">
        <v>40</v>
      </c>
      <c r="E70" s="309"/>
      <c r="F70" s="46">
        <f t="shared" si="3"/>
        <v>0</v>
      </c>
      <c r="G70" s="48">
        <f t="shared" si="4"/>
        <v>0</v>
      </c>
      <c r="H70" s="49">
        <f t="shared" si="5"/>
        <v>0</v>
      </c>
    </row>
    <row r="71" spans="1:8" x14ac:dyDescent="0.3">
      <c r="A71" s="10"/>
      <c r="B71" s="150" t="s">
        <v>237</v>
      </c>
      <c r="C71" s="153" t="s">
        <v>448</v>
      </c>
      <c r="D71" s="151">
        <v>1</v>
      </c>
      <c r="E71" s="309"/>
      <c r="F71" s="46">
        <f t="shared" si="3"/>
        <v>0</v>
      </c>
      <c r="G71" s="48">
        <f t="shared" si="4"/>
        <v>0</v>
      </c>
      <c r="H71" s="49">
        <f t="shared" si="5"/>
        <v>0</v>
      </c>
    </row>
    <row r="72" spans="1:8" x14ac:dyDescent="0.3">
      <c r="A72" s="10"/>
      <c r="B72" s="150" t="s">
        <v>238</v>
      </c>
      <c r="C72" s="153" t="s">
        <v>72</v>
      </c>
      <c r="D72" s="151">
        <v>32</v>
      </c>
      <c r="E72" s="309"/>
      <c r="F72" s="46">
        <f t="shared" si="3"/>
        <v>0</v>
      </c>
      <c r="G72" s="48">
        <f t="shared" si="4"/>
        <v>0</v>
      </c>
      <c r="H72" s="49">
        <f t="shared" si="5"/>
        <v>0</v>
      </c>
    </row>
    <row r="73" spans="1:8" x14ac:dyDescent="0.3">
      <c r="A73" s="10"/>
      <c r="B73" s="150" t="s">
        <v>239</v>
      </c>
      <c r="C73" s="153" t="s">
        <v>72</v>
      </c>
      <c r="D73" s="151">
        <v>1</v>
      </c>
      <c r="E73" s="309"/>
      <c r="F73" s="46">
        <f t="shared" si="3"/>
        <v>0</v>
      </c>
      <c r="G73" s="48">
        <f t="shared" si="4"/>
        <v>0</v>
      </c>
      <c r="H73" s="49">
        <f t="shared" si="5"/>
        <v>0</v>
      </c>
    </row>
    <row r="74" spans="1:8" x14ac:dyDescent="0.3">
      <c r="A74" s="10"/>
      <c r="B74" s="150" t="s">
        <v>240</v>
      </c>
      <c r="C74" s="153" t="s">
        <v>448</v>
      </c>
      <c r="D74" s="151">
        <v>1</v>
      </c>
      <c r="E74" s="309"/>
      <c r="F74" s="46">
        <f t="shared" si="3"/>
        <v>0</v>
      </c>
      <c r="G74" s="48">
        <f t="shared" si="4"/>
        <v>0</v>
      </c>
      <c r="H74" s="49">
        <f t="shared" si="5"/>
        <v>0</v>
      </c>
    </row>
    <row r="75" spans="1:8" x14ac:dyDescent="0.3">
      <c r="A75" s="10"/>
      <c r="B75" s="150" t="s">
        <v>241</v>
      </c>
      <c r="C75" s="153" t="s">
        <v>154</v>
      </c>
      <c r="D75" s="151">
        <v>1</v>
      </c>
      <c r="E75" s="309"/>
      <c r="F75" s="46">
        <f t="shared" si="3"/>
        <v>0</v>
      </c>
      <c r="G75" s="48">
        <f t="shared" si="4"/>
        <v>0</v>
      </c>
      <c r="H75" s="49">
        <f t="shared" si="5"/>
        <v>0</v>
      </c>
    </row>
    <row r="76" spans="1:8" x14ac:dyDescent="0.3">
      <c r="A76" s="10"/>
      <c r="B76" s="150" t="s">
        <v>242</v>
      </c>
      <c r="C76" s="153" t="s">
        <v>72</v>
      </c>
      <c r="D76" s="151">
        <v>10</v>
      </c>
      <c r="E76" s="309"/>
      <c r="F76" s="46">
        <f t="shared" si="3"/>
        <v>0</v>
      </c>
      <c r="G76" s="48">
        <f t="shared" si="4"/>
        <v>0</v>
      </c>
      <c r="H76" s="49">
        <f t="shared" si="5"/>
        <v>0</v>
      </c>
    </row>
    <row r="77" spans="1:8" x14ac:dyDescent="0.3">
      <c r="A77" s="10"/>
      <c r="B77" s="150" t="s">
        <v>243</v>
      </c>
      <c r="C77" s="153" t="s">
        <v>72</v>
      </c>
      <c r="D77" s="151">
        <v>10</v>
      </c>
      <c r="E77" s="309"/>
      <c r="F77" s="46">
        <f t="shared" si="3"/>
        <v>0</v>
      </c>
      <c r="G77" s="48">
        <f t="shared" si="4"/>
        <v>0</v>
      </c>
      <c r="H77" s="49">
        <f t="shared" si="5"/>
        <v>0</v>
      </c>
    </row>
    <row r="78" spans="1:8" x14ac:dyDescent="0.3">
      <c r="A78" s="10"/>
      <c r="B78" s="150" t="s">
        <v>244</v>
      </c>
      <c r="C78" s="153" t="s">
        <v>72</v>
      </c>
      <c r="D78" s="37">
        <v>12</v>
      </c>
      <c r="E78" s="309"/>
      <c r="F78" s="46">
        <f t="shared" si="3"/>
        <v>0</v>
      </c>
      <c r="G78" s="48">
        <f t="shared" si="4"/>
        <v>0</v>
      </c>
      <c r="H78" s="49">
        <f t="shared" si="5"/>
        <v>0</v>
      </c>
    </row>
    <row r="79" spans="1:8" x14ac:dyDescent="0.3">
      <c r="A79" s="10"/>
      <c r="B79" s="150" t="s">
        <v>245</v>
      </c>
      <c r="C79" s="153" t="s">
        <v>154</v>
      </c>
      <c r="D79" s="37">
        <v>1</v>
      </c>
      <c r="E79" s="309"/>
      <c r="F79" s="46">
        <f t="shared" si="3"/>
        <v>0</v>
      </c>
      <c r="G79" s="48">
        <f t="shared" si="4"/>
        <v>0</v>
      </c>
      <c r="H79" s="49">
        <f t="shared" si="5"/>
        <v>0</v>
      </c>
    </row>
    <row r="80" spans="1:8" x14ac:dyDescent="0.3">
      <c r="A80" s="10"/>
      <c r="B80" s="150" t="s">
        <v>246</v>
      </c>
      <c r="C80" s="153" t="s">
        <v>154</v>
      </c>
      <c r="D80" s="37">
        <v>1</v>
      </c>
      <c r="E80" s="309"/>
      <c r="F80" s="46">
        <f t="shared" si="3"/>
        <v>0</v>
      </c>
      <c r="G80" s="48">
        <f t="shared" si="4"/>
        <v>0</v>
      </c>
      <c r="H80" s="49">
        <f t="shared" si="5"/>
        <v>0</v>
      </c>
    </row>
    <row r="81" spans="1:8" x14ac:dyDescent="0.3">
      <c r="A81" s="10"/>
      <c r="B81" s="150" t="s">
        <v>247</v>
      </c>
      <c r="C81" s="153" t="s">
        <v>448</v>
      </c>
      <c r="D81" s="37">
        <v>1</v>
      </c>
      <c r="E81" s="309"/>
      <c r="F81" s="46">
        <f t="shared" si="3"/>
        <v>0</v>
      </c>
      <c r="G81" s="48">
        <f t="shared" si="4"/>
        <v>0</v>
      </c>
      <c r="H81" s="49">
        <f t="shared" si="5"/>
        <v>0</v>
      </c>
    </row>
    <row r="82" spans="1:8" x14ac:dyDescent="0.3">
      <c r="A82" s="10"/>
      <c r="B82" s="150" t="s">
        <v>248</v>
      </c>
      <c r="C82" s="153" t="s">
        <v>154</v>
      </c>
      <c r="D82" s="37">
        <v>1</v>
      </c>
      <c r="E82" s="309"/>
      <c r="F82" s="46">
        <f t="shared" si="3"/>
        <v>0</v>
      </c>
      <c r="G82" s="48">
        <f t="shared" si="4"/>
        <v>0</v>
      </c>
      <c r="H82" s="49">
        <f t="shared" si="5"/>
        <v>0</v>
      </c>
    </row>
    <row r="83" spans="1:8" x14ac:dyDescent="0.3">
      <c r="A83" s="10"/>
      <c r="B83" s="150" t="s">
        <v>249</v>
      </c>
      <c r="C83" s="153" t="s">
        <v>72</v>
      </c>
      <c r="D83" s="37">
        <v>10</v>
      </c>
      <c r="E83" s="309"/>
      <c r="F83" s="46">
        <f t="shared" si="3"/>
        <v>0</v>
      </c>
      <c r="G83" s="48">
        <f t="shared" si="4"/>
        <v>0</v>
      </c>
      <c r="H83" s="49">
        <f t="shared" si="5"/>
        <v>0</v>
      </c>
    </row>
    <row r="84" spans="1:8" x14ac:dyDescent="0.3">
      <c r="A84" s="10"/>
      <c r="B84" s="150" t="s">
        <v>250</v>
      </c>
      <c r="C84" s="153" t="s">
        <v>154</v>
      </c>
      <c r="D84" s="37">
        <v>1</v>
      </c>
      <c r="E84" s="309"/>
      <c r="F84" s="46">
        <f t="shared" si="3"/>
        <v>0</v>
      </c>
      <c r="G84" s="48">
        <f t="shared" si="4"/>
        <v>0</v>
      </c>
      <c r="H84" s="49">
        <f t="shared" si="5"/>
        <v>0</v>
      </c>
    </row>
    <row r="85" spans="1:8" x14ac:dyDescent="0.3">
      <c r="A85" s="191"/>
      <c r="B85" s="133" t="s">
        <v>129</v>
      </c>
      <c r="C85" s="37" t="s">
        <v>154</v>
      </c>
      <c r="D85" s="37">
        <v>1</v>
      </c>
      <c r="E85" s="309"/>
      <c r="F85" s="46">
        <f t="shared" si="3"/>
        <v>0</v>
      </c>
      <c r="G85" s="48">
        <f t="shared" si="4"/>
        <v>0</v>
      </c>
      <c r="H85" s="49">
        <f t="shared" si="5"/>
        <v>0</v>
      </c>
    </row>
    <row r="86" spans="1:8" x14ac:dyDescent="0.3">
      <c r="A86" s="10"/>
      <c r="B86" s="150" t="s">
        <v>251</v>
      </c>
      <c r="C86" s="153" t="s">
        <v>72</v>
      </c>
      <c r="D86" s="37">
        <v>16</v>
      </c>
      <c r="E86" s="309"/>
      <c r="F86" s="46">
        <f t="shared" si="3"/>
        <v>0</v>
      </c>
      <c r="G86" s="48">
        <f t="shared" si="4"/>
        <v>0</v>
      </c>
      <c r="H86" s="49">
        <f t="shared" si="5"/>
        <v>0</v>
      </c>
    </row>
    <row r="87" spans="1:8" ht="27" x14ac:dyDescent="0.3">
      <c r="A87" s="10"/>
      <c r="B87" s="152" t="s">
        <v>451</v>
      </c>
      <c r="C87" s="226" t="s">
        <v>450</v>
      </c>
      <c r="D87" s="37">
        <v>16</v>
      </c>
      <c r="E87" s="309"/>
      <c r="F87" s="46">
        <f t="shared" si="3"/>
        <v>0</v>
      </c>
      <c r="G87" s="48">
        <f t="shared" si="4"/>
        <v>0</v>
      </c>
      <c r="H87" s="49">
        <f t="shared" si="5"/>
        <v>0</v>
      </c>
    </row>
    <row r="88" spans="1:8" x14ac:dyDescent="0.3">
      <c r="A88" s="10"/>
      <c r="B88" s="150" t="s">
        <v>252</v>
      </c>
      <c r="C88" s="153" t="s">
        <v>72</v>
      </c>
      <c r="D88" s="37">
        <v>1</v>
      </c>
      <c r="E88" s="309"/>
      <c r="F88" s="46">
        <f t="shared" si="3"/>
        <v>0</v>
      </c>
      <c r="G88" s="48">
        <f t="shared" si="4"/>
        <v>0</v>
      </c>
      <c r="H88" s="49">
        <f t="shared" si="5"/>
        <v>0</v>
      </c>
    </row>
    <row r="89" spans="1:8" x14ac:dyDescent="0.3">
      <c r="A89" s="10"/>
      <c r="B89" s="150" t="s">
        <v>253</v>
      </c>
      <c r="C89" s="153" t="s">
        <v>448</v>
      </c>
      <c r="D89" s="37">
        <v>1</v>
      </c>
      <c r="E89" s="309"/>
      <c r="F89" s="46">
        <f t="shared" si="3"/>
        <v>0</v>
      </c>
      <c r="G89" s="48">
        <f t="shared" si="4"/>
        <v>0</v>
      </c>
      <c r="H89" s="49">
        <f t="shared" si="5"/>
        <v>0</v>
      </c>
    </row>
    <row r="90" spans="1:8" x14ac:dyDescent="0.3">
      <c r="A90" s="10"/>
      <c r="B90" s="150" t="s">
        <v>254</v>
      </c>
      <c r="C90" s="153" t="s">
        <v>154</v>
      </c>
      <c r="D90" s="37">
        <v>1</v>
      </c>
      <c r="E90" s="309"/>
      <c r="F90" s="46">
        <f t="shared" si="3"/>
        <v>0</v>
      </c>
      <c r="G90" s="48">
        <f t="shared" si="4"/>
        <v>0</v>
      </c>
      <c r="H90" s="49">
        <f t="shared" si="5"/>
        <v>0</v>
      </c>
    </row>
    <row r="91" spans="1:8" x14ac:dyDescent="0.3">
      <c r="A91" s="10"/>
      <c r="B91" s="150" t="s">
        <v>255</v>
      </c>
      <c r="C91" s="153" t="s">
        <v>72</v>
      </c>
      <c r="D91" s="37">
        <v>1</v>
      </c>
      <c r="E91" s="309"/>
      <c r="F91" s="46">
        <f t="shared" si="3"/>
        <v>0</v>
      </c>
      <c r="G91" s="48">
        <f t="shared" si="4"/>
        <v>0</v>
      </c>
      <c r="H91" s="49">
        <f t="shared" si="5"/>
        <v>0</v>
      </c>
    </row>
    <row r="92" spans="1:8" x14ac:dyDescent="0.3">
      <c r="A92" s="10"/>
      <c r="B92" s="150" t="s">
        <v>256</v>
      </c>
      <c r="C92" s="153" t="s">
        <v>72</v>
      </c>
      <c r="D92" s="37">
        <v>10</v>
      </c>
      <c r="E92" s="309"/>
      <c r="F92" s="46">
        <f t="shared" si="3"/>
        <v>0</v>
      </c>
      <c r="G92" s="48">
        <f t="shared" si="4"/>
        <v>0</v>
      </c>
      <c r="H92" s="49">
        <f t="shared" si="5"/>
        <v>0</v>
      </c>
    </row>
    <row r="93" spans="1:8" x14ac:dyDescent="0.3">
      <c r="A93" s="10"/>
      <c r="B93" s="150" t="s">
        <v>257</v>
      </c>
      <c r="C93" s="153" t="s">
        <v>452</v>
      </c>
      <c r="D93" s="37">
        <v>20</v>
      </c>
      <c r="E93" s="309"/>
      <c r="F93" s="46">
        <f t="shared" si="3"/>
        <v>0</v>
      </c>
      <c r="G93" s="48">
        <f t="shared" si="4"/>
        <v>0</v>
      </c>
      <c r="H93" s="49">
        <f t="shared" si="5"/>
        <v>0</v>
      </c>
    </row>
    <row r="94" spans="1:8" x14ac:dyDescent="0.3">
      <c r="A94" s="10"/>
      <c r="B94" s="150" t="s">
        <v>258</v>
      </c>
      <c r="C94" s="153" t="s">
        <v>72</v>
      </c>
      <c r="D94" s="37">
        <v>1</v>
      </c>
      <c r="E94" s="309"/>
      <c r="F94" s="46">
        <f t="shared" si="3"/>
        <v>0</v>
      </c>
      <c r="G94" s="48">
        <f t="shared" si="4"/>
        <v>0</v>
      </c>
      <c r="H94" s="49">
        <f t="shared" si="5"/>
        <v>0</v>
      </c>
    </row>
    <row r="95" spans="1:8" x14ac:dyDescent="0.3">
      <c r="A95" s="10"/>
      <c r="B95" s="150" t="s">
        <v>259</v>
      </c>
      <c r="C95" s="153" t="s">
        <v>154</v>
      </c>
      <c r="D95" s="37">
        <v>1</v>
      </c>
      <c r="E95" s="309"/>
      <c r="F95" s="46">
        <f t="shared" si="3"/>
        <v>0</v>
      </c>
      <c r="G95" s="48">
        <f t="shared" si="4"/>
        <v>0</v>
      </c>
      <c r="H95" s="49">
        <f t="shared" si="5"/>
        <v>0</v>
      </c>
    </row>
    <row r="96" spans="1:8" x14ac:dyDescent="0.3">
      <c r="A96" s="10"/>
      <c r="B96" s="150" t="s">
        <v>260</v>
      </c>
      <c r="C96" s="153" t="s">
        <v>154</v>
      </c>
      <c r="D96" s="153">
        <v>1</v>
      </c>
      <c r="E96" s="309"/>
      <c r="F96" s="46">
        <f t="shared" si="3"/>
        <v>0</v>
      </c>
      <c r="G96" s="48">
        <f t="shared" si="4"/>
        <v>0</v>
      </c>
      <c r="H96" s="49">
        <f t="shared" si="5"/>
        <v>0</v>
      </c>
    </row>
    <row r="97" spans="1:8" x14ac:dyDescent="0.3">
      <c r="A97" s="10"/>
      <c r="B97" s="150" t="s">
        <v>261</v>
      </c>
      <c r="C97" s="153" t="s">
        <v>154</v>
      </c>
      <c r="D97" s="153">
        <v>1</v>
      </c>
      <c r="E97" s="309"/>
      <c r="F97" s="46">
        <f t="shared" si="3"/>
        <v>0</v>
      </c>
      <c r="G97" s="48">
        <f t="shared" si="4"/>
        <v>0</v>
      </c>
      <c r="H97" s="49">
        <f t="shared" si="5"/>
        <v>0</v>
      </c>
    </row>
    <row r="98" spans="1:8" x14ac:dyDescent="0.3">
      <c r="A98" s="10"/>
      <c r="B98" s="150" t="s">
        <v>262</v>
      </c>
      <c r="C98" s="153" t="s">
        <v>452</v>
      </c>
      <c r="D98" s="153">
        <v>40</v>
      </c>
      <c r="E98" s="309"/>
      <c r="F98" s="46">
        <f t="shared" si="3"/>
        <v>0</v>
      </c>
      <c r="G98" s="48">
        <f t="shared" si="4"/>
        <v>0</v>
      </c>
      <c r="H98" s="49">
        <f t="shared" si="5"/>
        <v>0</v>
      </c>
    </row>
    <row r="99" spans="1:8" x14ac:dyDescent="0.3">
      <c r="A99" s="10"/>
      <c r="B99" s="150" t="s">
        <v>263</v>
      </c>
      <c r="C99" s="153" t="s">
        <v>448</v>
      </c>
      <c r="D99" s="153">
        <v>1</v>
      </c>
      <c r="E99" s="309"/>
      <c r="F99" s="46">
        <f t="shared" si="3"/>
        <v>0</v>
      </c>
      <c r="G99" s="48">
        <f t="shared" si="4"/>
        <v>0</v>
      </c>
      <c r="H99" s="49">
        <f t="shared" si="5"/>
        <v>0</v>
      </c>
    </row>
    <row r="100" spans="1:8" x14ac:dyDescent="0.3">
      <c r="A100" s="10"/>
      <c r="B100" s="152" t="s">
        <v>264</v>
      </c>
      <c r="C100" s="226" t="s">
        <v>448</v>
      </c>
      <c r="D100" s="37">
        <v>1</v>
      </c>
      <c r="E100" s="309"/>
      <c r="F100" s="46">
        <f t="shared" si="3"/>
        <v>0</v>
      </c>
      <c r="G100" s="48">
        <f t="shared" si="4"/>
        <v>0</v>
      </c>
      <c r="H100" s="49">
        <f t="shared" si="5"/>
        <v>0</v>
      </c>
    </row>
    <row r="101" spans="1:8" ht="18" x14ac:dyDescent="0.35">
      <c r="A101" s="10"/>
      <c r="B101" s="136" t="s">
        <v>122</v>
      </c>
      <c r="C101" s="216"/>
      <c r="D101" s="137">
        <v>1</v>
      </c>
      <c r="E101" s="163"/>
      <c r="F101" s="163">
        <f>SUM(F50:F100)</f>
        <v>0</v>
      </c>
      <c r="G101" s="163">
        <f>SUM(G50:G100)</f>
        <v>0</v>
      </c>
      <c r="H101" s="164">
        <f>SUM(H50:H100)</f>
        <v>0</v>
      </c>
    </row>
    <row r="102" spans="1:8" x14ac:dyDescent="0.3">
      <c r="A102" s="10"/>
      <c r="B102" s="4"/>
      <c r="C102" s="210"/>
      <c r="D102" s="37"/>
      <c r="E102" s="48"/>
      <c r="F102" s="48"/>
      <c r="G102" s="48"/>
      <c r="H102" s="49"/>
    </row>
    <row r="103" spans="1:8" ht="18" x14ac:dyDescent="0.35">
      <c r="A103" s="144" t="s">
        <v>24</v>
      </c>
      <c r="B103" s="136" t="s">
        <v>19</v>
      </c>
      <c r="C103" s="216"/>
      <c r="D103" s="37"/>
      <c r="E103" s="48"/>
      <c r="F103" s="48"/>
      <c r="G103" s="48"/>
      <c r="H103" s="49"/>
    </row>
    <row r="104" spans="1:8" ht="27" x14ac:dyDescent="0.3">
      <c r="A104" s="10"/>
      <c r="B104" s="152" t="s">
        <v>265</v>
      </c>
      <c r="C104" s="226" t="s">
        <v>154</v>
      </c>
      <c r="D104" s="153">
        <v>1</v>
      </c>
      <c r="E104" s="309"/>
      <c r="F104" s="46">
        <f t="shared" ref="F104:F114" si="6">D104*E104</f>
        <v>0</v>
      </c>
      <c r="G104" s="48">
        <f t="shared" ref="G104:G114" si="7">F104*0.21</f>
        <v>0</v>
      </c>
      <c r="H104" s="49">
        <f t="shared" ref="H104:H114" si="8">G104+F104</f>
        <v>0</v>
      </c>
    </row>
    <row r="105" spans="1:8" x14ac:dyDescent="0.3">
      <c r="A105" s="10"/>
      <c r="B105" s="152" t="s">
        <v>266</v>
      </c>
      <c r="C105" s="226" t="s">
        <v>154</v>
      </c>
      <c r="D105" s="153">
        <v>2</v>
      </c>
      <c r="E105" s="309"/>
      <c r="F105" s="46">
        <f t="shared" si="6"/>
        <v>0</v>
      </c>
      <c r="G105" s="48">
        <f t="shared" si="7"/>
        <v>0</v>
      </c>
      <c r="H105" s="49">
        <f t="shared" si="8"/>
        <v>0</v>
      </c>
    </row>
    <row r="106" spans="1:8" ht="27" x14ac:dyDescent="0.3">
      <c r="A106" s="10"/>
      <c r="B106" s="152" t="s">
        <v>267</v>
      </c>
      <c r="C106" s="226" t="s">
        <v>154</v>
      </c>
      <c r="D106" s="37">
        <v>1</v>
      </c>
      <c r="E106" s="309"/>
      <c r="F106" s="46">
        <f t="shared" si="6"/>
        <v>0</v>
      </c>
      <c r="G106" s="48">
        <f t="shared" si="7"/>
        <v>0</v>
      </c>
      <c r="H106" s="49">
        <f t="shared" si="8"/>
        <v>0</v>
      </c>
    </row>
    <row r="107" spans="1:8" ht="27" x14ac:dyDescent="0.3">
      <c r="A107" s="10"/>
      <c r="B107" s="152" t="s">
        <v>268</v>
      </c>
      <c r="C107" s="226" t="s">
        <v>154</v>
      </c>
      <c r="D107" s="37">
        <v>7</v>
      </c>
      <c r="E107" s="309"/>
      <c r="F107" s="46">
        <f t="shared" si="6"/>
        <v>0</v>
      </c>
      <c r="G107" s="48">
        <f t="shared" si="7"/>
        <v>0</v>
      </c>
      <c r="H107" s="49">
        <f t="shared" si="8"/>
        <v>0</v>
      </c>
    </row>
    <row r="108" spans="1:8" x14ac:dyDescent="0.3">
      <c r="A108" s="10"/>
      <c r="B108" s="150" t="s">
        <v>269</v>
      </c>
      <c r="C108" s="153" t="s">
        <v>72</v>
      </c>
      <c r="D108" s="37">
        <v>3</v>
      </c>
      <c r="E108" s="309"/>
      <c r="F108" s="46">
        <f t="shared" si="6"/>
        <v>0</v>
      </c>
      <c r="G108" s="48">
        <f t="shared" si="7"/>
        <v>0</v>
      </c>
      <c r="H108" s="49">
        <f t="shared" si="8"/>
        <v>0</v>
      </c>
    </row>
    <row r="109" spans="1:8" x14ac:dyDescent="0.3">
      <c r="A109" s="10"/>
      <c r="B109" s="152" t="s">
        <v>270</v>
      </c>
      <c r="C109" s="226" t="s">
        <v>448</v>
      </c>
      <c r="D109" s="37">
        <v>1</v>
      </c>
      <c r="E109" s="309"/>
      <c r="F109" s="46">
        <f t="shared" si="6"/>
        <v>0</v>
      </c>
      <c r="G109" s="48">
        <f t="shared" si="7"/>
        <v>0</v>
      </c>
      <c r="H109" s="49">
        <f t="shared" si="8"/>
        <v>0</v>
      </c>
    </row>
    <row r="110" spans="1:8" x14ac:dyDescent="0.3">
      <c r="A110" s="10"/>
      <c r="B110" s="150" t="s">
        <v>224</v>
      </c>
      <c r="C110" s="153" t="s">
        <v>100</v>
      </c>
      <c r="D110" s="151">
        <v>105</v>
      </c>
      <c r="E110" s="309"/>
      <c r="F110" s="46">
        <f t="shared" si="6"/>
        <v>0</v>
      </c>
      <c r="G110" s="48">
        <f t="shared" si="7"/>
        <v>0</v>
      </c>
      <c r="H110" s="49">
        <f t="shared" si="8"/>
        <v>0</v>
      </c>
    </row>
    <row r="111" spans="1:8" x14ac:dyDescent="0.3">
      <c r="A111" s="10"/>
      <c r="B111" s="150" t="s">
        <v>271</v>
      </c>
      <c r="C111" s="153" t="s">
        <v>100</v>
      </c>
      <c r="D111" s="151">
        <v>4</v>
      </c>
      <c r="E111" s="309"/>
      <c r="F111" s="46">
        <f t="shared" si="6"/>
        <v>0</v>
      </c>
      <c r="G111" s="48">
        <f t="shared" si="7"/>
        <v>0</v>
      </c>
      <c r="H111" s="49">
        <f t="shared" si="8"/>
        <v>0</v>
      </c>
    </row>
    <row r="112" spans="1:8" x14ac:dyDescent="0.3">
      <c r="A112" s="10"/>
      <c r="B112" s="150" t="s">
        <v>227</v>
      </c>
      <c r="C112" s="153" t="s">
        <v>100</v>
      </c>
      <c r="D112" s="151">
        <v>120</v>
      </c>
      <c r="E112" s="309"/>
      <c r="F112" s="46">
        <f t="shared" si="6"/>
        <v>0</v>
      </c>
      <c r="G112" s="48">
        <f t="shared" si="7"/>
        <v>0</v>
      </c>
      <c r="H112" s="49">
        <f t="shared" si="8"/>
        <v>0</v>
      </c>
    </row>
    <row r="113" spans="1:8" ht="27" x14ac:dyDescent="0.3">
      <c r="A113" s="10"/>
      <c r="B113" s="152" t="s">
        <v>272</v>
      </c>
      <c r="C113" s="226" t="s">
        <v>154</v>
      </c>
      <c r="D113" s="37">
        <v>1</v>
      </c>
      <c r="E113" s="309"/>
      <c r="F113" s="46">
        <f t="shared" si="6"/>
        <v>0</v>
      </c>
      <c r="G113" s="48">
        <f t="shared" si="7"/>
        <v>0</v>
      </c>
      <c r="H113" s="49">
        <f t="shared" si="8"/>
        <v>0</v>
      </c>
    </row>
    <row r="114" spans="1:8" ht="27" x14ac:dyDescent="0.3">
      <c r="A114" s="10"/>
      <c r="B114" s="154" t="s">
        <v>273</v>
      </c>
      <c r="C114" s="227" t="s">
        <v>154</v>
      </c>
      <c r="D114" s="37">
        <v>1</v>
      </c>
      <c r="E114" s="309"/>
      <c r="F114" s="46">
        <f t="shared" si="6"/>
        <v>0</v>
      </c>
      <c r="G114" s="48">
        <f t="shared" si="7"/>
        <v>0</v>
      </c>
      <c r="H114" s="49">
        <f t="shared" si="8"/>
        <v>0</v>
      </c>
    </row>
    <row r="115" spans="1:8" x14ac:dyDescent="0.3">
      <c r="A115" s="10"/>
      <c r="B115" s="154" t="s">
        <v>274</v>
      </c>
      <c r="C115" s="227" t="s">
        <v>154</v>
      </c>
      <c r="D115" s="37"/>
      <c r="E115" s="309"/>
      <c r="F115" s="48"/>
      <c r="G115" s="48"/>
      <c r="H115" s="49"/>
    </row>
    <row r="116" spans="1:8" x14ac:dyDescent="0.3">
      <c r="A116" s="10"/>
      <c r="B116" s="150" t="s">
        <v>275</v>
      </c>
      <c r="C116" s="153" t="s">
        <v>448</v>
      </c>
      <c r="D116" s="153">
        <v>1</v>
      </c>
      <c r="E116" s="309"/>
      <c r="F116" s="46">
        <f>D116*E116</f>
        <v>0</v>
      </c>
      <c r="G116" s="48">
        <f>F116*0.21</f>
        <v>0</v>
      </c>
      <c r="H116" s="49">
        <f>G116+F116</f>
        <v>0</v>
      </c>
    </row>
    <row r="117" spans="1:8" x14ac:dyDescent="0.3">
      <c r="A117" s="10"/>
      <c r="B117" s="150" t="s">
        <v>262</v>
      </c>
      <c r="C117" s="153" t="s">
        <v>452</v>
      </c>
      <c r="D117" s="153">
        <v>40</v>
      </c>
      <c r="E117" s="309"/>
      <c r="F117" s="46">
        <f>D117*E117</f>
        <v>0</v>
      </c>
      <c r="G117" s="48">
        <f>F117*0.21</f>
        <v>0</v>
      </c>
      <c r="H117" s="49">
        <f>G117+F117</f>
        <v>0</v>
      </c>
    </row>
    <row r="118" spans="1:8" x14ac:dyDescent="0.3">
      <c r="A118" s="10"/>
      <c r="B118" s="4"/>
      <c r="C118" s="210"/>
      <c r="D118" s="37"/>
      <c r="E118" s="48"/>
      <c r="F118" s="48"/>
      <c r="G118" s="48"/>
      <c r="H118" s="49"/>
    </row>
    <row r="119" spans="1:8" ht="18" x14ac:dyDescent="0.35">
      <c r="A119" s="10"/>
      <c r="B119" s="155" t="s">
        <v>123</v>
      </c>
      <c r="C119" s="228"/>
      <c r="D119" s="137"/>
      <c r="E119" s="163"/>
      <c r="F119" s="163">
        <f>SUM(F104:F118)</f>
        <v>0</v>
      </c>
      <c r="G119" s="163">
        <f>SUM(G108:G118)</f>
        <v>0</v>
      </c>
      <c r="H119" s="164">
        <f>SUM(H104:H117)</f>
        <v>0</v>
      </c>
    </row>
    <row r="120" spans="1:8" x14ac:dyDescent="0.3">
      <c r="A120" s="10"/>
      <c r="B120" s="142"/>
      <c r="C120" s="220"/>
      <c r="D120" s="37"/>
      <c r="E120" s="48"/>
      <c r="F120" s="48"/>
      <c r="G120" s="48"/>
      <c r="H120" s="49"/>
    </row>
    <row r="121" spans="1:8" ht="21" x14ac:dyDescent="0.4">
      <c r="A121" s="138">
        <v>3</v>
      </c>
      <c r="B121" s="156" t="s">
        <v>124</v>
      </c>
      <c r="C121" s="229"/>
      <c r="D121" s="37"/>
      <c r="E121" s="48"/>
      <c r="F121" s="48"/>
      <c r="G121" s="48"/>
      <c r="H121" s="49"/>
    </row>
    <row r="122" spans="1:8" s="208" customFormat="1" x14ac:dyDescent="0.3">
      <c r="A122" s="203"/>
      <c r="B122" s="204"/>
      <c r="C122" s="230"/>
      <c r="D122" s="205"/>
      <c r="E122" s="206"/>
      <c r="F122" s="206"/>
      <c r="G122" s="206"/>
      <c r="H122" s="207"/>
    </row>
    <row r="123" spans="1:8" x14ac:dyDescent="0.3">
      <c r="A123" s="10"/>
      <c r="B123" s="4" t="s">
        <v>128</v>
      </c>
      <c r="C123" s="210" t="s">
        <v>452</v>
      </c>
      <c r="D123" s="37">
        <v>80</v>
      </c>
      <c r="E123" s="309"/>
      <c r="F123" s="48">
        <f t="shared" ref="F123:F129" si="9">D123*E123</f>
        <v>0</v>
      </c>
      <c r="G123" s="48">
        <f t="shared" ref="G123:G129" si="10">H123-F123</f>
        <v>0</v>
      </c>
      <c r="H123" s="49">
        <f t="shared" ref="H123:H129" si="11">F123*1.21</f>
        <v>0</v>
      </c>
    </row>
    <row r="124" spans="1:8" x14ac:dyDescent="0.3">
      <c r="A124" s="10"/>
      <c r="B124" s="4" t="s">
        <v>9</v>
      </c>
      <c r="C124" s="210" t="s">
        <v>448</v>
      </c>
      <c r="D124" s="37">
        <v>1</v>
      </c>
      <c r="E124" s="309"/>
      <c r="F124" s="48">
        <f t="shared" si="9"/>
        <v>0</v>
      </c>
      <c r="G124" s="48">
        <f t="shared" si="10"/>
        <v>0</v>
      </c>
      <c r="H124" s="49">
        <f t="shared" si="11"/>
        <v>0</v>
      </c>
    </row>
    <row r="125" spans="1:8" x14ac:dyDescent="0.3">
      <c r="A125" s="10"/>
      <c r="B125" s="4" t="s">
        <v>7</v>
      </c>
      <c r="C125" s="210" t="s">
        <v>154</v>
      </c>
      <c r="D125" s="37">
        <v>1</v>
      </c>
      <c r="E125" s="309"/>
      <c r="F125" s="48">
        <f t="shared" si="9"/>
        <v>0</v>
      </c>
      <c r="G125" s="48">
        <f t="shared" si="10"/>
        <v>0</v>
      </c>
      <c r="H125" s="49">
        <f t="shared" si="11"/>
        <v>0</v>
      </c>
    </row>
    <row r="126" spans="1:8" x14ac:dyDescent="0.3">
      <c r="A126" s="10"/>
      <c r="B126" s="4" t="s">
        <v>5</v>
      </c>
      <c r="C126" s="210" t="s">
        <v>154</v>
      </c>
      <c r="D126" s="37">
        <v>1</v>
      </c>
      <c r="E126" s="309"/>
      <c r="F126" s="48">
        <f t="shared" si="9"/>
        <v>0</v>
      </c>
      <c r="G126" s="48">
        <f t="shared" si="10"/>
        <v>0</v>
      </c>
      <c r="H126" s="49">
        <f t="shared" si="11"/>
        <v>0</v>
      </c>
    </row>
    <row r="127" spans="1:8" x14ac:dyDescent="0.3">
      <c r="A127" s="10"/>
      <c r="B127" s="157"/>
      <c r="C127" s="231"/>
      <c r="D127" s="37"/>
      <c r="E127" s="48"/>
      <c r="F127" s="48"/>
      <c r="G127" s="48"/>
      <c r="H127" s="49"/>
    </row>
    <row r="128" spans="1:8" ht="28.8" x14ac:dyDescent="0.3">
      <c r="A128" s="10"/>
      <c r="B128" s="240" t="s">
        <v>458</v>
      </c>
      <c r="C128" s="232" t="s">
        <v>154</v>
      </c>
      <c r="D128" s="158">
        <v>1</v>
      </c>
      <c r="E128" s="309"/>
      <c r="F128" s="48">
        <f t="shared" si="9"/>
        <v>0</v>
      </c>
      <c r="G128" s="48">
        <f t="shared" si="10"/>
        <v>0</v>
      </c>
      <c r="H128" s="49">
        <f t="shared" si="11"/>
        <v>0</v>
      </c>
    </row>
    <row r="129" spans="1:8" x14ac:dyDescent="0.3">
      <c r="A129" s="40"/>
      <c r="B129" s="41" t="s">
        <v>6</v>
      </c>
      <c r="C129" s="233" t="s">
        <v>448</v>
      </c>
      <c r="D129" s="159">
        <v>6</v>
      </c>
      <c r="E129" s="309"/>
      <c r="F129" s="52">
        <f t="shared" si="9"/>
        <v>0</v>
      </c>
      <c r="G129" s="52">
        <f t="shared" si="10"/>
        <v>0</v>
      </c>
      <c r="H129" s="53">
        <f t="shared" si="11"/>
        <v>0</v>
      </c>
    </row>
    <row r="130" spans="1:8" ht="18.600000000000001" thickBot="1" x14ac:dyDescent="0.4">
      <c r="A130" s="15"/>
      <c r="B130" s="160" t="s">
        <v>125</v>
      </c>
      <c r="C130" s="234"/>
      <c r="D130" s="161"/>
      <c r="E130" s="165"/>
      <c r="F130" s="166">
        <f>SUM(F122:F129)</f>
        <v>0</v>
      </c>
      <c r="G130" s="166">
        <f>SUM(G122:G129)</f>
        <v>0</v>
      </c>
      <c r="H130" s="167">
        <f>SUM(H122:H129)</f>
        <v>0</v>
      </c>
    </row>
    <row r="131" spans="1:8" ht="21.6" thickBot="1" x14ac:dyDescent="0.45">
      <c r="A131" s="246" t="s">
        <v>126</v>
      </c>
      <c r="B131" s="247"/>
      <c r="C131" s="247"/>
      <c r="D131" s="248"/>
      <c r="E131" s="194"/>
      <c r="F131" s="195">
        <f>F32+F47+F101+F119+F130</f>
        <v>0</v>
      </c>
      <c r="G131" s="168">
        <f>G32+G47+G101+G119+G130</f>
        <v>0</v>
      </c>
      <c r="H131" s="168">
        <f>H32+H47+H101+H119+H130</f>
        <v>0</v>
      </c>
    </row>
    <row r="133" spans="1:8" x14ac:dyDescent="0.3">
      <c r="B133" t="s">
        <v>136</v>
      </c>
    </row>
    <row r="134" spans="1:8" ht="15.6" x14ac:dyDescent="0.3">
      <c r="B134" s="162"/>
      <c r="C134" s="162"/>
      <c r="D134" s="162"/>
      <c r="E134" s="169"/>
      <c r="F134" s="54"/>
    </row>
  </sheetData>
  <sheetProtection algorithmName="SHA-512" hashValue="NZ+mMdpdTxNxDgxJXGO6K8Az0blFFvcxfl/dh4Jl5nxgThlATGmJHCIcgWDK+YK/CcYbBdxVWAzUptfczMQ+YQ==" saltValue="hMjAxmgepSgS5MgG3TNgug==" spinCount="100000" sheet="1" objects="1" scenarios="1"/>
  <mergeCells count="5">
    <mergeCell ref="B1:H1"/>
    <mergeCell ref="B2:H2"/>
    <mergeCell ref="B4:H4"/>
    <mergeCell ref="B3:H3"/>
    <mergeCell ref="A131:D131"/>
  </mergeCells>
  <printOptions horizontalCentered="1"/>
  <pageMargins left="0.23622047244094491" right="0.23622047244094491" top="0.74803149606299213" bottom="0.74803149606299213" header="0.31496062992125984" footer="0.31496062992125984"/>
  <pageSetup paperSize="9" scale="62" fitToHeight="3" orientation="landscape" r:id="rId1"/>
  <rowBreaks count="1" manualBreakCount="1">
    <brk id="3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5"/>
  <sheetViews>
    <sheetView zoomScale="115" zoomScaleNormal="115" workbookViewId="0">
      <selection activeCell="E13" sqref="E13"/>
    </sheetView>
  </sheetViews>
  <sheetFormatPr defaultRowHeight="14.4" x14ac:dyDescent="0.3"/>
  <cols>
    <col min="2" max="2" width="83.109375" customWidth="1"/>
    <col min="3" max="4" width="8.88671875" style="55"/>
    <col min="5" max="5" width="10.6640625" style="44" customWidth="1"/>
    <col min="6" max="6" width="12.44140625" style="44" customWidth="1"/>
  </cols>
  <sheetData>
    <row r="1" spans="1:6" ht="18" x14ac:dyDescent="0.35">
      <c r="A1" s="241" t="s">
        <v>146</v>
      </c>
      <c r="B1" s="241"/>
      <c r="C1" s="241"/>
      <c r="D1" s="241"/>
      <c r="E1" s="241"/>
      <c r="F1" s="241"/>
    </row>
    <row r="2" spans="1:6" ht="18" x14ac:dyDescent="0.35">
      <c r="A2" s="242" t="s">
        <v>147</v>
      </c>
      <c r="B2" s="242"/>
      <c r="C2" s="242"/>
      <c r="D2" s="242"/>
      <c r="E2" s="242"/>
      <c r="F2" s="242"/>
    </row>
    <row r="3" spans="1:6" ht="18" x14ac:dyDescent="0.35">
      <c r="A3" s="243" t="s">
        <v>155</v>
      </c>
      <c r="B3" s="243"/>
      <c r="C3" s="243"/>
      <c r="D3" s="243"/>
      <c r="E3" s="243"/>
      <c r="F3" s="243"/>
    </row>
    <row r="4" spans="1:6" ht="18" x14ac:dyDescent="0.35">
      <c r="A4" s="243" t="s">
        <v>277</v>
      </c>
      <c r="B4" s="243"/>
      <c r="C4" s="243"/>
      <c r="D4" s="243"/>
      <c r="E4" s="243"/>
      <c r="F4" s="243"/>
    </row>
    <row r="6" spans="1:6" ht="15" thickBot="1" x14ac:dyDescent="0.35"/>
    <row r="7" spans="1:6" ht="15" thickBot="1" x14ac:dyDescent="0.35">
      <c r="A7" s="76" t="s">
        <v>20</v>
      </c>
      <c r="B7" s="77" t="s">
        <v>0</v>
      </c>
      <c r="C7" s="63" t="s">
        <v>112</v>
      </c>
      <c r="D7" s="63" t="s">
        <v>156</v>
      </c>
      <c r="E7" s="64" t="s">
        <v>157</v>
      </c>
      <c r="F7" s="64" t="s">
        <v>115</v>
      </c>
    </row>
    <row r="8" spans="1:6" x14ac:dyDescent="0.3">
      <c r="A8" s="24">
        <v>1</v>
      </c>
      <c r="B8" s="60" t="s">
        <v>376</v>
      </c>
      <c r="C8" s="56">
        <v>1</v>
      </c>
      <c r="D8" s="57" t="s">
        <v>154</v>
      </c>
      <c r="E8" s="317"/>
      <c r="F8" s="65">
        <f>SUM(C8*E8)</f>
        <v>0</v>
      </c>
    </row>
    <row r="9" spans="1:6" ht="25.5" customHeight="1" x14ac:dyDescent="0.3">
      <c r="A9" s="25">
        <v>2</v>
      </c>
      <c r="B9" s="26" t="s">
        <v>377</v>
      </c>
      <c r="C9" s="58">
        <v>1</v>
      </c>
      <c r="D9" s="59" t="s">
        <v>154</v>
      </c>
      <c r="E9" s="318"/>
      <c r="F9" s="66">
        <f t="shared" ref="F9:F19" si="0">SUM(C9*E9)</f>
        <v>0</v>
      </c>
    </row>
    <row r="10" spans="1:6" ht="18" customHeight="1" x14ac:dyDescent="0.3">
      <c r="A10" s="25">
        <v>3</v>
      </c>
      <c r="B10" s="61" t="s">
        <v>459</v>
      </c>
      <c r="C10" s="58">
        <v>1</v>
      </c>
      <c r="D10" s="59" t="s">
        <v>154</v>
      </c>
      <c r="E10" s="318"/>
      <c r="F10" s="66">
        <f t="shared" si="0"/>
        <v>0</v>
      </c>
    </row>
    <row r="11" spans="1:6" ht="18.75" customHeight="1" x14ac:dyDescent="0.3">
      <c r="A11" s="25">
        <v>4</v>
      </c>
      <c r="B11" s="61" t="s">
        <v>378</v>
      </c>
      <c r="C11" s="58">
        <v>1</v>
      </c>
      <c r="D11" s="59" t="s">
        <v>154</v>
      </c>
      <c r="E11" s="318"/>
      <c r="F11" s="66">
        <f t="shared" si="0"/>
        <v>0</v>
      </c>
    </row>
    <row r="12" spans="1:6" x14ac:dyDescent="0.3">
      <c r="A12" s="25">
        <v>5</v>
      </c>
      <c r="B12" s="27" t="s">
        <v>61</v>
      </c>
      <c r="C12" s="58">
        <v>1</v>
      </c>
      <c r="D12" s="59" t="s">
        <v>154</v>
      </c>
      <c r="E12" s="318"/>
      <c r="F12" s="66">
        <f t="shared" si="0"/>
        <v>0</v>
      </c>
    </row>
    <row r="13" spans="1:6" ht="45.75" customHeight="1" x14ac:dyDescent="0.3">
      <c r="A13" s="25">
        <v>6</v>
      </c>
      <c r="B13" s="26" t="s">
        <v>62</v>
      </c>
      <c r="C13" s="58">
        <v>1</v>
      </c>
      <c r="D13" s="59" t="s">
        <v>154</v>
      </c>
      <c r="E13" s="318"/>
      <c r="F13" s="66">
        <f t="shared" si="0"/>
        <v>0</v>
      </c>
    </row>
    <row r="14" spans="1:6" x14ac:dyDescent="0.3">
      <c r="A14" s="25">
        <v>7</v>
      </c>
      <c r="B14" s="27" t="s">
        <v>63</v>
      </c>
      <c r="C14" s="58">
        <v>1</v>
      </c>
      <c r="D14" s="59" t="s">
        <v>154</v>
      </c>
      <c r="E14" s="318"/>
      <c r="F14" s="66">
        <f t="shared" si="0"/>
        <v>0</v>
      </c>
    </row>
    <row r="15" spans="1:6" x14ac:dyDescent="0.3">
      <c r="A15" s="25">
        <v>8</v>
      </c>
      <c r="B15" s="27" t="s">
        <v>64</v>
      </c>
      <c r="C15" s="58">
        <v>1</v>
      </c>
      <c r="D15" s="59" t="s">
        <v>154</v>
      </c>
      <c r="E15" s="318"/>
      <c r="F15" s="66">
        <f t="shared" si="0"/>
        <v>0</v>
      </c>
    </row>
    <row r="16" spans="1:6" x14ac:dyDescent="0.3">
      <c r="A16" s="25">
        <v>9</v>
      </c>
      <c r="B16" s="27" t="s">
        <v>65</v>
      </c>
      <c r="C16" s="58">
        <v>1</v>
      </c>
      <c r="D16" s="59" t="s">
        <v>154</v>
      </c>
      <c r="E16" s="318"/>
      <c r="F16" s="66">
        <f t="shared" si="0"/>
        <v>0</v>
      </c>
    </row>
    <row r="17" spans="1:6" ht="30.75" customHeight="1" x14ac:dyDescent="0.3">
      <c r="A17" s="25">
        <v>10</v>
      </c>
      <c r="B17" s="26" t="s">
        <v>66</v>
      </c>
      <c r="C17" s="58">
        <v>1</v>
      </c>
      <c r="D17" s="59" t="s">
        <v>154</v>
      </c>
      <c r="E17" s="318"/>
      <c r="F17" s="66">
        <f t="shared" si="0"/>
        <v>0</v>
      </c>
    </row>
    <row r="18" spans="1:6" x14ac:dyDescent="0.3">
      <c r="A18" s="25">
        <v>11</v>
      </c>
      <c r="B18" s="27" t="s">
        <v>67</v>
      </c>
      <c r="C18" s="58">
        <v>1</v>
      </c>
      <c r="D18" s="59" t="s">
        <v>154</v>
      </c>
      <c r="E18" s="318"/>
      <c r="F18" s="66">
        <f t="shared" si="0"/>
        <v>0</v>
      </c>
    </row>
    <row r="19" spans="1:6" ht="16.5" customHeight="1" x14ac:dyDescent="0.3">
      <c r="A19" s="25">
        <v>12</v>
      </c>
      <c r="B19" s="62" t="s">
        <v>379</v>
      </c>
      <c r="C19" s="58">
        <v>1</v>
      </c>
      <c r="D19" s="59" t="s">
        <v>154</v>
      </c>
      <c r="E19" s="318"/>
      <c r="F19" s="66">
        <f t="shared" si="0"/>
        <v>0</v>
      </c>
    </row>
    <row r="20" spans="1:6" x14ac:dyDescent="0.3">
      <c r="A20" s="69"/>
      <c r="B20" s="70"/>
      <c r="C20" s="71"/>
      <c r="D20" s="59"/>
      <c r="E20" s="67"/>
      <c r="F20" s="68"/>
    </row>
    <row r="21" spans="1:6" x14ac:dyDescent="0.3">
      <c r="A21" s="252" t="s">
        <v>150</v>
      </c>
      <c r="B21" s="253"/>
      <c r="C21" s="58">
        <v>1</v>
      </c>
      <c r="D21" s="59" t="s">
        <v>154</v>
      </c>
      <c r="E21" s="318"/>
      <c r="F21" s="66">
        <f>SUM(1*E21)</f>
        <v>0</v>
      </c>
    </row>
    <row r="22" spans="1:6" x14ac:dyDescent="0.3">
      <c r="A22" s="252" t="s">
        <v>151</v>
      </c>
      <c r="B22" s="253"/>
      <c r="C22" s="58">
        <v>1</v>
      </c>
      <c r="D22" s="59" t="s">
        <v>154</v>
      </c>
      <c r="E22" s="318"/>
      <c r="F22" s="66">
        <f t="shared" ref="F22:F24" si="1">SUM(1*E22)</f>
        <v>0</v>
      </c>
    </row>
    <row r="23" spans="1:6" x14ac:dyDescent="0.3">
      <c r="A23" s="252" t="s">
        <v>152</v>
      </c>
      <c r="B23" s="253"/>
      <c r="C23" s="58">
        <v>1</v>
      </c>
      <c r="D23" s="59" t="s">
        <v>154</v>
      </c>
      <c r="E23" s="318"/>
      <c r="F23" s="66">
        <f t="shared" si="1"/>
        <v>0</v>
      </c>
    </row>
    <row r="24" spans="1:6" ht="15" thickBot="1" x14ac:dyDescent="0.35">
      <c r="A24" s="252" t="s">
        <v>153</v>
      </c>
      <c r="B24" s="253"/>
      <c r="C24" s="58">
        <v>1</v>
      </c>
      <c r="D24" s="59" t="s">
        <v>154</v>
      </c>
      <c r="E24" s="318"/>
      <c r="F24" s="66">
        <f t="shared" si="1"/>
        <v>0</v>
      </c>
    </row>
    <row r="25" spans="1:6" ht="15" thickBot="1" x14ac:dyDescent="0.35">
      <c r="A25" s="249" t="s">
        <v>162</v>
      </c>
      <c r="B25" s="250"/>
      <c r="C25" s="250"/>
      <c r="D25" s="251"/>
      <c r="E25" s="123"/>
      <c r="F25" s="124">
        <f>SUM(F8:F24)</f>
        <v>0</v>
      </c>
    </row>
  </sheetData>
  <sheetProtection algorithmName="SHA-512" hashValue="BH8yj/r/PzFC3rFa48B+DS6y1wgCJAJlG3LIfeBv4D0uS5EOeX3EnoOuFCXrQOBqwDgRwpZXSdXOYHxIHOWFeQ==" saltValue="JVhgZHw+oLn5x8OMLjbbJA==" spinCount="100000" sheet="1" objects="1" scenarios="1"/>
  <mergeCells count="9">
    <mergeCell ref="A1:F1"/>
    <mergeCell ref="A2:F2"/>
    <mergeCell ref="A4:F4"/>
    <mergeCell ref="A25:D25"/>
    <mergeCell ref="A3:F3"/>
    <mergeCell ref="A21:B21"/>
    <mergeCell ref="A22:B22"/>
    <mergeCell ref="A23:B23"/>
    <mergeCell ref="A24:B2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7"/>
  <sheetViews>
    <sheetView workbookViewId="0">
      <selection activeCell="E22" sqref="E22"/>
    </sheetView>
  </sheetViews>
  <sheetFormatPr defaultRowHeight="14.4" x14ac:dyDescent="0.3"/>
  <cols>
    <col min="1" max="1" width="5.5546875" style="42" bestFit="1" customWidth="1"/>
    <col min="2" max="2" width="63" customWidth="1"/>
    <col min="3" max="4" width="8.88671875" style="42"/>
    <col min="5" max="6" width="11.88671875" style="44" customWidth="1"/>
  </cols>
  <sheetData>
    <row r="1" spans="1:6" ht="18" x14ac:dyDescent="0.35">
      <c r="B1" s="241" t="s">
        <v>146</v>
      </c>
      <c r="C1" s="241"/>
      <c r="D1" s="241"/>
      <c r="E1" s="241"/>
      <c r="F1" s="241"/>
    </row>
    <row r="2" spans="1:6" ht="18" x14ac:dyDescent="0.35">
      <c r="B2" s="242" t="s">
        <v>147</v>
      </c>
      <c r="C2" s="242"/>
      <c r="D2" s="242"/>
      <c r="E2" s="242"/>
      <c r="F2" s="242"/>
    </row>
    <row r="3" spans="1:6" ht="18" x14ac:dyDescent="0.35">
      <c r="B3" s="243" t="s">
        <v>161</v>
      </c>
      <c r="C3" s="243"/>
      <c r="D3" s="243"/>
      <c r="E3" s="243"/>
      <c r="F3" s="243"/>
    </row>
    <row r="4" spans="1:6" ht="18" x14ac:dyDescent="0.35">
      <c r="B4" s="243" t="s">
        <v>277</v>
      </c>
      <c r="C4" s="243"/>
      <c r="D4" s="243"/>
      <c r="E4" s="243"/>
      <c r="F4" s="243"/>
    </row>
    <row r="5" spans="1:6" ht="15" thickBot="1" x14ac:dyDescent="0.35"/>
    <row r="6" spans="1:6" s="55" customFormat="1" ht="27" thickBot="1" x14ac:dyDescent="0.35">
      <c r="A6" s="74" t="s">
        <v>20</v>
      </c>
      <c r="B6" s="75" t="s">
        <v>0</v>
      </c>
      <c r="C6" s="75" t="s">
        <v>158</v>
      </c>
      <c r="D6" s="75" t="s">
        <v>112</v>
      </c>
      <c r="E6" s="78" t="s">
        <v>159</v>
      </c>
      <c r="F6" s="78" t="s">
        <v>160</v>
      </c>
    </row>
    <row r="7" spans="1:6" s="73" customFormat="1" ht="85.2" customHeight="1" x14ac:dyDescent="0.3">
      <c r="A7" s="82" t="s">
        <v>68</v>
      </c>
      <c r="B7" s="83" t="s">
        <v>305</v>
      </c>
      <c r="C7" s="84" t="s">
        <v>69</v>
      </c>
      <c r="D7" s="85">
        <v>1</v>
      </c>
      <c r="E7" s="313"/>
      <c r="F7" s="95">
        <f>E7*D7</f>
        <v>0</v>
      </c>
    </row>
    <row r="8" spans="1:6" ht="14.25" customHeight="1" x14ac:dyDescent="0.3">
      <c r="A8" s="82" t="s">
        <v>70</v>
      </c>
      <c r="B8" s="83" t="s">
        <v>71</v>
      </c>
      <c r="C8" s="84" t="s">
        <v>72</v>
      </c>
      <c r="D8" s="85">
        <v>4</v>
      </c>
      <c r="E8" s="313"/>
      <c r="F8" s="95">
        <f t="shared" ref="F8:F36" si="0">E8*D8</f>
        <v>0</v>
      </c>
    </row>
    <row r="9" spans="1:6" ht="16.5" customHeight="1" x14ac:dyDescent="0.3">
      <c r="A9" s="82" t="s">
        <v>73</v>
      </c>
      <c r="B9" s="83" t="s">
        <v>74</v>
      </c>
      <c r="C9" s="84" t="s">
        <v>72</v>
      </c>
      <c r="D9" s="85">
        <v>3</v>
      </c>
      <c r="E9" s="313"/>
      <c r="F9" s="95">
        <f t="shared" si="0"/>
        <v>0</v>
      </c>
    </row>
    <row r="10" spans="1:6" ht="18.75" customHeight="1" x14ac:dyDescent="0.3">
      <c r="A10" s="82" t="s">
        <v>75</v>
      </c>
      <c r="B10" s="83" t="s">
        <v>306</v>
      </c>
      <c r="C10" s="84" t="s">
        <v>72</v>
      </c>
      <c r="D10" s="85">
        <v>1</v>
      </c>
      <c r="E10" s="313"/>
      <c r="F10" s="95">
        <f t="shared" si="0"/>
        <v>0</v>
      </c>
    </row>
    <row r="11" spans="1:6" ht="16.5" customHeight="1" x14ac:dyDescent="0.3">
      <c r="A11" s="82" t="s">
        <v>76</v>
      </c>
      <c r="B11" s="83" t="s">
        <v>307</v>
      </c>
      <c r="C11" s="84" t="s">
        <v>72</v>
      </c>
      <c r="D11" s="85">
        <v>1</v>
      </c>
      <c r="E11" s="313"/>
      <c r="F11" s="95">
        <f t="shared" si="0"/>
        <v>0</v>
      </c>
    </row>
    <row r="12" spans="1:6" ht="14.25" customHeight="1" x14ac:dyDescent="0.3">
      <c r="A12" s="82" t="s">
        <v>77</v>
      </c>
      <c r="B12" s="83" t="s">
        <v>78</v>
      </c>
      <c r="C12" s="84" t="s">
        <v>72</v>
      </c>
      <c r="D12" s="85">
        <v>1</v>
      </c>
      <c r="E12" s="313"/>
      <c r="F12" s="95">
        <f t="shared" si="0"/>
        <v>0</v>
      </c>
    </row>
    <row r="13" spans="1:6" ht="15.75" customHeight="1" x14ac:dyDescent="0.3">
      <c r="A13" s="72" t="s">
        <v>79</v>
      </c>
      <c r="B13" s="28" t="s">
        <v>308</v>
      </c>
      <c r="C13" s="80" t="s">
        <v>69</v>
      </c>
      <c r="D13" s="81">
        <v>1</v>
      </c>
      <c r="E13" s="314"/>
      <c r="F13" s="96">
        <f t="shared" si="0"/>
        <v>0</v>
      </c>
    </row>
    <row r="14" spans="1:6" ht="15.75" customHeight="1" x14ac:dyDescent="0.3">
      <c r="A14" s="72" t="s">
        <v>80</v>
      </c>
      <c r="B14" s="28" t="s">
        <v>309</v>
      </c>
      <c r="C14" s="80" t="s">
        <v>69</v>
      </c>
      <c r="D14" s="81">
        <v>1</v>
      </c>
      <c r="E14" s="314"/>
      <c r="F14" s="96">
        <f t="shared" si="0"/>
        <v>0</v>
      </c>
    </row>
    <row r="15" spans="1:6" ht="12.75" customHeight="1" x14ac:dyDescent="0.3">
      <c r="A15" s="72" t="s">
        <v>81</v>
      </c>
      <c r="B15" s="28" t="s">
        <v>310</v>
      </c>
      <c r="C15" s="80" t="s">
        <v>69</v>
      </c>
      <c r="D15" s="81">
        <v>8</v>
      </c>
      <c r="E15" s="314"/>
      <c r="F15" s="96">
        <f t="shared" si="0"/>
        <v>0</v>
      </c>
    </row>
    <row r="16" spans="1:6" ht="15.75" customHeight="1" x14ac:dyDescent="0.3">
      <c r="A16" s="72" t="s">
        <v>82</v>
      </c>
      <c r="B16" s="28" t="s">
        <v>311</v>
      </c>
      <c r="C16" s="80" t="s">
        <v>69</v>
      </c>
      <c r="D16" s="81">
        <v>1</v>
      </c>
      <c r="E16" s="314"/>
      <c r="F16" s="96">
        <f t="shared" si="0"/>
        <v>0</v>
      </c>
    </row>
    <row r="17" spans="1:6" ht="15.75" customHeight="1" x14ac:dyDescent="0.3">
      <c r="A17" s="72" t="s">
        <v>83</v>
      </c>
      <c r="B17" s="28" t="s">
        <v>312</v>
      </c>
      <c r="C17" s="80" t="s">
        <v>69</v>
      </c>
      <c r="D17" s="81">
        <v>3</v>
      </c>
      <c r="E17" s="314"/>
      <c r="F17" s="96">
        <f t="shared" si="0"/>
        <v>0</v>
      </c>
    </row>
    <row r="18" spans="1:6" ht="14.25" customHeight="1" x14ac:dyDescent="0.3">
      <c r="A18" s="72" t="s">
        <v>84</v>
      </c>
      <c r="B18" s="28" t="s">
        <v>313</v>
      </c>
      <c r="C18" s="80" t="s">
        <v>69</v>
      </c>
      <c r="D18" s="81">
        <v>1</v>
      </c>
      <c r="E18" s="314"/>
      <c r="F18" s="96">
        <f t="shared" si="0"/>
        <v>0</v>
      </c>
    </row>
    <row r="19" spans="1:6" ht="15" customHeight="1" x14ac:dyDescent="0.3">
      <c r="A19" s="72" t="s">
        <v>85</v>
      </c>
      <c r="B19" s="28" t="s">
        <v>314</v>
      </c>
      <c r="C19" s="80" t="s">
        <v>69</v>
      </c>
      <c r="D19" s="81">
        <v>2</v>
      </c>
      <c r="E19" s="314"/>
      <c r="F19" s="96">
        <f t="shared" si="0"/>
        <v>0</v>
      </c>
    </row>
    <row r="20" spans="1:6" ht="16.5" customHeight="1" x14ac:dyDescent="0.3">
      <c r="A20" s="72" t="s">
        <v>86</v>
      </c>
      <c r="B20" s="28" t="s">
        <v>315</v>
      </c>
      <c r="C20" s="80" t="s">
        <v>69</v>
      </c>
      <c r="D20" s="81">
        <v>10</v>
      </c>
      <c r="E20" s="314"/>
      <c r="F20" s="96">
        <f t="shared" si="0"/>
        <v>0</v>
      </c>
    </row>
    <row r="21" spans="1:6" ht="15.75" customHeight="1" x14ac:dyDescent="0.3">
      <c r="A21" s="72" t="s">
        <v>87</v>
      </c>
      <c r="B21" s="28" t="s">
        <v>316</v>
      </c>
      <c r="C21" s="80" t="s">
        <v>69</v>
      </c>
      <c r="D21" s="81">
        <v>1</v>
      </c>
      <c r="E21" s="314"/>
      <c r="F21" s="96">
        <f t="shared" si="0"/>
        <v>0</v>
      </c>
    </row>
    <row r="22" spans="1:6" ht="13.5" customHeight="1" x14ac:dyDescent="0.3">
      <c r="A22" s="72" t="s">
        <v>88</v>
      </c>
      <c r="B22" s="28" t="s">
        <v>317</v>
      </c>
      <c r="C22" s="80" t="s">
        <v>69</v>
      </c>
      <c r="D22" s="81">
        <v>2</v>
      </c>
      <c r="E22" s="314"/>
      <c r="F22" s="96">
        <f t="shared" si="0"/>
        <v>0</v>
      </c>
    </row>
    <row r="23" spans="1:6" ht="16.5" customHeight="1" x14ac:dyDescent="0.3">
      <c r="A23" s="72" t="s">
        <v>89</v>
      </c>
      <c r="B23" s="28" t="s">
        <v>318</v>
      </c>
      <c r="C23" s="80" t="s">
        <v>90</v>
      </c>
      <c r="D23" s="81">
        <v>1</v>
      </c>
      <c r="E23" s="314"/>
      <c r="F23" s="96">
        <f t="shared" si="0"/>
        <v>0</v>
      </c>
    </row>
    <row r="24" spans="1:6" ht="15.75" customHeight="1" x14ac:dyDescent="0.3">
      <c r="A24" s="72" t="s">
        <v>91</v>
      </c>
      <c r="B24" s="28" t="s">
        <v>319</v>
      </c>
      <c r="C24" s="80" t="s">
        <v>90</v>
      </c>
      <c r="D24" s="81">
        <v>10</v>
      </c>
      <c r="E24" s="314"/>
      <c r="F24" s="96">
        <f t="shared" si="0"/>
        <v>0</v>
      </c>
    </row>
    <row r="25" spans="1:6" ht="30.75" customHeight="1" x14ac:dyDescent="0.3">
      <c r="A25" s="72" t="s">
        <v>92</v>
      </c>
      <c r="B25" s="86" t="s">
        <v>320</v>
      </c>
      <c r="C25" s="80" t="s">
        <v>90</v>
      </c>
      <c r="D25" s="81">
        <v>14</v>
      </c>
      <c r="E25" s="314"/>
      <c r="F25" s="96">
        <f t="shared" si="0"/>
        <v>0</v>
      </c>
    </row>
    <row r="26" spans="1:6" ht="19.5" customHeight="1" x14ac:dyDescent="0.3">
      <c r="A26" s="72" t="s">
        <v>93</v>
      </c>
      <c r="B26" s="28" t="s">
        <v>321</v>
      </c>
      <c r="C26" s="80" t="s">
        <v>90</v>
      </c>
      <c r="D26" s="81">
        <v>15</v>
      </c>
      <c r="E26" s="314"/>
      <c r="F26" s="96">
        <f t="shared" si="0"/>
        <v>0</v>
      </c>
    </row>
    <row r="27" spans="1:6" ht="30" customHeight="1" x14ac:dyDescent="0.3">
      <c r="A27" s="72" t="s">
        <v>94</v>
      </c>
      <c r="B27" s="28" t="s">
        <v>322</v>
      </c>
      <c r="C27" s="80" t="s">
        <v>90</v>
      </c>
      <c r="D27" s="81">
        <v>6</v>
      </c>
      <c r="E27" s="314"/>
      <c r="F27" s="96">
        <f t="shared" si="0"/>
        <v>0</v>
      </c>
    </row>
    <row r="28" spans="1:6" ht="26.4" x14ac:dyDescent="0.3">
      <c r="A28" s="72" t="s">
        <v>95</v>
      </c>
      <c r="B28" s="28" t="s">
        <v>323</v>
      </c>
      <c r="C28" s="80" t="s">
        <v>90</v>
      </c>
      <c r="D28" s="81">
        <v>10</v>
      </c>
      <c r="E28" s="314"/>
      <c r="F28" s="96">
        <f t="shared" si="0"/>
        <v>0</v>
      </c>
    </row>
    <row r="29" spans="1:6" ht="26.4" x14ac:dyDescent="0.3">
      <c r="A29" s="72" t="s">
        <v>96</v>
      </c>
      <c r="B29" s="28" t="s">
        <v>324</v>
      </c>
      <c r="C29" s="80" t="s">
        <v>90</v>
      </c>
      <c r="D29" s="81">
        <v>24</v>
      </c>
      <c r="E29" s="314"/>
      <c r="F29" s="96">
        <f t="shared" si="0"/>
        <v>0</v>
      </c>
    </row>
    <row r="30" spans="1:6" ht="26.4" x14ac:dyDescent="0.3">
      <c r="A30" s="72" t="s">
        <v>97</v>
      </c>
      <c r="B30" s="28" t="s">
        <v>325</v>
      </c>
      <c r="C30" s="80" t="s">
        <v>90</v>
      </c>
      <c r="D30" s="81">
        <v>35</v>
      </c>
      <c r="E30" s="314"/>
      <c r="F30" s="96">
        <f t="shared" si="0"/>
        <v>0</v>
      </c>
    </row>
    <row r="31" spans="1:6" ht="26.4" x14ac:dyDescent="0.3">
      <c r="A31" s="72" t="s">
        <v>98</v>
      </c>
      <c r="B31" s="28" t="s">
        <v>326</v>
      </c>
      <c r="C31" s="80" t="s">
        <v>90</v>
      </c>
      <c r="D31" s="81">
        <v>18</v>
      </c>
      <c r="E31" s="314"/>
      <c r="F31" s="96">
        <f t="shared" si="0"/>
        <v>0</v>
      </c>
    </row>
    <row r="32" spans="1:6" ht="26.4" x14ac:dyDescent="0.3">
      <c r="A32" s="87" t="s">
        <v>99</v>
      </c>
      <c r="B32" s="88" t="s">
        <v>327</v>
      </c>
      <c r="C32" s="89" t="s">
        <v>100</v>
      </c>
      <c r="D32" s="90">
        <v>10</v>
      </c>
      <c r="E32" s="315"/>
      <c r="F32" s="98">
        <f t="shared" si="0"/>
        <v>0</v>
      </c>
    </row>
    <row r="33" spans="1:6" ht="26.4" x14ac:dyDescent="0.3">
      <c r="A33" s="91" t="s">
        <v>101</v>
      </c>
      <c r="B33" s="28" t="s">
        <v>102</v>
      </c>
      <c r="C33" s="92" t="s">
        <v>103</v>
      </c>
      <c r="D33" s="93">
        <v>70</v>
      </c>
      <c r="E33" s="314"/>
      <c r="F33" s="96">
        <f t="shared" si="0"/>
        <v>0</v>
      </c>
    </row>
    <row r="34" spans="1:6" ht="26.4" x14ac:dyDescent="0.3">
      <c r="A34" s="91" t="s">
        <v>104</v>
      </c>
      <c r="B34" s="88" t="s">
        <v>105</v>
      </c>
      <c r="C34" s="92" t="s">
        <v>103</v>
      </c>
      <c r="D34" s="81">
        <v>15</v>
      </c>
      <c r="E34" s="314"/>
      <c r="F34" s="96">
        <f t="shared" si="0"/>
        <v>0</v>
      </c>
    </row>
    <row r="35" spans="1:6" x14ac:dyDescent="0.3">
      <c r="A35" s="94" t="s">
        <v>106</v>
      </c>
      <c r="B35" s="28" t="s">
        <v>107</v>
      </c>
      <c r="C35" s="80" t="s">
        <v>72</v>
      </c>
      <c r="D35" s="81">
        <v>1</v>
      </c>
      <c r="E35" s="312"/>
      <c r="F35" s="99">
        <f t="shared" si="0"/>
        <v>0</v>
      </c>
    </row>
    <row r="36" spans="1:6" x14ac:dyDescent="0.3">
      <c r="A36" s="197">
        <v>45658</v>
      </c>
      <c r="B36" s="28" t="s">
        <v>443</v>
      </c>
      <c r="C36" s="80" t="s">
        <v>154</v>
      </c>
      <c r="D36" s="81">
        <v>1</v>
      </c>
      <c r="E36" s="316"/>
      <c r="F36" s="99">
        <f t="shared" si="0"/>
        <v>0</v>
      </c>
    </row>
    <row r="37" spans="1:6" ht="18" customHeight="1" thickBot="1" x14ac:dyDescent="0.35">
      <c r="A37" s="254" t="s">
        <v>163</v>
      </c>
      <c r="B37" s="255"/>
      <c r="C37" s="255"/>
      <c r="D37" s="256"/>
      <c r="E37" s="257">
        <f>SUM(F7:F36)</f>
        <v>0</v>
      </c>
      <c r="F37" s="258"/>
    </row>
  </sheetData>
  <sheetProtection algorithmName="SHA-512" hashValue="ZiJjPe3kIShwB8lUWztVX8ZcCeJ8DG0i5KVeD6xJ+q91CLVG1lBFTrRQos2D7xr7h1EsW1li1w9MGjwg9MEkVw==" saltValue="To8p3NPEcraLshosdpS/uw==" spinCount="100000" sheet="1" objects="1" scenarios="1"/>
  <mergeCells count="6">
    <mergeCell ref="B1:F1"/>
    <mergeCell ref="B2:F2"/>
    <mergeCell ref="B4:F4"/>
    <mergeCell ref="B3:F3"/>
    <mergeCell ref="A37:D37"/>
    <mergeCell ref="E37:F37"/>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6"/>
  <sheetViews>
    <sheetView topLeftCell="A13" workbookViewId="0">
      <selection activeCell="E25" sqref="E8:E25"/>
    </sheetView>
  </sheetViews>
  <sheetFormatPr defaultRowHeight="14.4" x14ac:dyDescent="0.3"/>
  <cols>
    <col min="1" max="1" width="8.88671875" style="42"/>
    <col min="2" max="2" width="98.44140625" customWidth="1"/>
    <col min="3" max="4" width="8.88671875" style="42"/>
    <col min="5" max="5" width="12" style="44" customWidth="1"/>
    <col min="6" max="6" width="19.5546875" style="44" customWidth="1"/>
    <col min="7" max="7" width="9.6640625" bestFit="1" customWidth="1"/>
  </cols>
  <sheetData>
    <row r="1" spans="1:6" ht="18" customHeight="1" x14ac:dyDescent="0.35">
      <c r="A1" s="241" t="s">
        <v>146</v>
      </c>
      <c r="B1" s="241"/>
      <c r="C1" s="241"/>
      <c r="D1" s="241"/>
      <c r="E1" s="241"/>
      <c r="F1" s="241"/>
    </row>
    <row r="2" spans="1:6" ht="18" x14ac:dyDescent="0.35">
      <c r="A2" s="242" t="s">
        <v>147</v>
      </c>
      <c r="B2" s="242"/>
      <c r="C2" s="242"/>
      <c r="D2" s="242"/>
      <c r="E2" s="242"/>
      <c r="F2" s="242"/>
    </row>
    <row r="3" spans="1:6" ht="18" x14ac:dyDescent="0.35">
      <c r="A3" s="243" t="s">
        <v>164</v>
      </c>
      <c r="B3" s="243"/>
      <c r="C3" s="243"/>
      <c r="D3" s="243"/>
      <c r="E3" s="243"/>
      <c r="F3" s="243"/>
    </row>
    <row r="4" spans="1:6" ht="18" x14ac:dyDescent="0.35">
      <c r="A4" s="243" t="s">
        <v>277</v>
      </c>
      <c r="B4" s="243"/>
      <c r="C4" s="243"/>
      <c r="D4" s="243"/>
      <c r="E4" s="243"/>
      <c r="F4" s="243"/>
    </row>
    <row r="5" spans="1:6" ht="15" thickBot="1" x14ac:dyDescent="0.35"/>
    <row r="6" spans="1:6" s="100" customFormat="1" ht="13.8" x14ac:dyDescent="0.3">
      <c r="A6" s="263" t="s">
        <v>108</v>
      </c>
      <c r="B6" s="264"/>
      <c r="C6" s="264"/>
      <c r="D6" s="264"/>
      <c r="E6" s="264"/>
      <c r="F6" s="265"/>
    </row>
    <row r="7" spans="1:6" s="100" customFormat="1" ht="13.8" x14ac:dyDescent="0.3">
      <c r="A7" s="266" t="s">
        <v>166</v>
      </c>
      <c r="B7" s="267"/>
      <c r="C7" s="79" t="s">
        <v>56</v>
      </c>
      <c r="D7" s="79" t="s">
        <v>57</v>
      </c>
      <c r="E7" s="101" t="s">
        <v>58</v>
      </c>
      <c r="F7" s="102" t="s">
        <v>59</v>
      </c>
    </row>
    <row r="8" spans="1:6" s="104" customFormat="1" ht="26.4" x14ac:dyDescent="0.3">
      <c r="A8" s="103">
        <v>1</v>
      </c>
      <c r="B8" s="88" t="s">
        <v>363</v>
      </c>
      <c r="C8" s="81">
        <v>1</v>
      </c>
      <c r="D8" s="80" t="s">
        <v>60</v>
      </c>
      <c r="E8" s="312"/>
      <c r="F8" s="97">
        <f>SUM(C8*E8)</f>
        <v>0</v>
      </c>
    </row>
    <row r="9" spans="1:6" s="104" customFormat="1" ht="13.8" x14ac:dyDescent="0.3">
      <c r="A9" s="103">
        <v>2</v>
      </c>
      <c r="B9" s="28" t="s">
        <v>109</v>
      </c>
      <c r="C9" s="81">
        <v>1</v>
      </c>
      <c r="D9" s="80" t="s">
        <v>60</v>
      </c>
      <c r="E9" s="312"/>
      <c r="F9" s="97">
        <f t="shared" ref="F9:F25" si="0">SUM(C9*E9)</f>
        <v>0</v>
      </c>
    </row>
    <row r="10" spans="1:6" s="104" customFormat="1" ht="13.8" x14ac:dyDescent="0.3">
      <c r="A10" s="105"/>
      <c r="B10" s="28" t="s">
        <v>167</v>
      </c>
      <c r="C10" s="81">
        <v>1</v>
      </c>
      <c r="D10" s="80" t="s">
        <v>60</v>
      </c>
      <c r="E10" s="312"/>
      <c r="F10" s="97">
        <f t="shared" si="0"/>
        <v>0</v>
      </c>
    </row>
    <row r="11" spans="1:6" s="104" customFormat="1" ht="13.8" x14ac:dyDescent="0.3">
      <c r="A11" s="103">
        <v>3</v>
      </c>
      <c r="B11" s="28" t="s">
        <v>364</v>
      </c>
      <c r="C11" s="81">
        <v>1</v>
      </c>
      <c r="D11" s="80" t="s">
        <v>60</v>
      </c>
      <c r="E11" s="312"/>
      <c r="F11" s="97">
        <f t="shared" si="0"/>
        <v>0</v>
      </c>
    </row>
    <row r="12" spans="1:6" s="104" customFormat="1" ht="13.8" x14ac:dyDescent="0.3">
      <c r="A12" s="103">
        <v>4</v>
      </c>
      <c r="B12" s="28" t="s">
        <v>365</v>
      </c>
      <c r="C12" s="81">
        <v>1</v>
      </c>
      <c r="D12" s="80" t="s">
        <v>60</v>
      </c>
      <c r="E12" s="312"/>
      <c r="F12" s="97">
        <f t="shared" si="0"/>
        <v>0</v>
      </c>
    </row>
    <row r="13" spans="1:6" s="104" customFormat="1" ht="13.8" x14ac:dyDescent="0.3">
      <c r="A13" s="103">
        <v>5</v>
      </c>
      <c r="B13" s="28" t="s">
        <v>366</v>
      </c>
      <c r="C13" s="81">
        <v>1</v>
      </c>
      <c r="D13" s="80" t="s">
        <v>60</v>
      </c>
      <c r="E13" s="312"/>
      <c r="F13" s="97">
        <f t="shared" si="0"/>
        <v>0</v>
      </c>
    </row>
    <row r="14" spans="1:6" s="104" customFormat="1" ht="13.8" x14ac:dyDescent="0.3">
      <c r="A14" s="103">
        <v>6</v>
      </c>
      <c r="B14" s="28" t="s">
        <v>367</v>
      </c>
      <c r="C14" s="81">
        <v>1</v>
      </c>
      <c r="D14" s="80" t="s">
        <v>60</v>
      </c>
      <c r="E14" s="312"/>
      <c r="F14" s="97">
        <f t="shared" si="0"/>
        <v>0</v>
      </c>
    </row>
    <row r="15" spans="1:6" s="104" customFormat="1" ht="13.8" x14ac:dyDescent="0.3">
      <c r="A15" s="103">
        <v>7</v>
      </c>
      <c r="B15" s="28" t="s">
        <v>368</v>
      </c>
      <c r="C15" s="81">
        <v>1</v>
      </c>
      <c r="D15" s="80" t="s">
        <v>60</v>
      </c>
      <c r="E15" s="312"/>
      <c r="F15" s="97">
        <f t="shared" si="0"/>
        <v>0</v>
      </c>
    </row>
    <row r="16" spans="1:6" s="104" customFormat="1" ht="13.8" x14ac:dyDescent="0.3">
      <c r="A16" s="103">
        <v>8</v>
      </c>
      <c r="B16" s="28" t="s">
        <v>369</v>
      </c>
      <c r="C16" s="81">
        <v>1</v>
      </c>
      <c r="D16" s="80" t="s">
        <v>60</v>
      </c>
      <c r="E16" s="312"/>
      <c r="F16" s="97">
        <f t="shared" si="0"/>
        <v>0</v>
      </c>
    </row>
    <row r="17" spans="1:6" s="104" customFormat="1" ht="13.8" x14ac:dyDescent="0.3">
      <c r="A17" s="103">
        <v>9</v>
      </c>
      <c r="B17" s="28" t="s">
        <v>370</v>
      </c>
      <c r="C17" s="81">
        <v>1</v>
      </c>
      <c r="D17" s="80" t="s">
        <v>60</v>
      </c>
      <c r="E17" s="312"/>
      <c r="F17" s="97">
        <f t="shared" si="0"/>
        <v>0</v>
      </c>
    </row>
    <row r="18" spans="1:6" s="104" customFormat="1" ht="13.8" x14ac:dyDescent="0.3">
      <c r="A18" s="103">
        <v>10</v>
      </c>
      <c r="B18" s="28" t="s">
        <v>371</v>
      </c>
      <c r="C18" s="81">
        <v>1</v>
      </c>
      <c r="D18" s="80" t="s">
        <v>60</v>
      </c>
      <c r="E18" s="312"/>
      <c r="F18" s="97">
        <f t="shared" si="0"/>
        <v>0</v>
      </c>
    </row>
    <row r="19" spans="1:6" s="104" customFormat="1" ht="13.8" x14ac:dyDescent="0.3">
      <c r="A19" s="103">
        <v>11</v>
      </c>
      <c r="B19" s="28" t="s">
        <v>168</v>
      </c>
      <c r="C19" s="81">
        <v>1</v>
      </c>
      <c r="D19" s="80" t="s">
        <v>60</v>
      </c>
      <c r="E19" s="312"/>
      <c r="F19" s="97">
        <f t="shared" si="0"/>
        <v>0</v>
      </c>
    </row>
    <row r="20" spans="1:6" s="104" customFormat="1" ht="13.8" x14ac:dyDescent="0.3">
      <c r="A20" s="103">
        <v>12</v>
      </c>
      <c r="B20" s="28" t="s">
        <v>372</v>
      </c>
      <c r="C20" s="81">
        <v>1</v>
      </c>
      <c r="D20" s="80" t="s">
        <v>60</v>
      </c>
      <c r="E20" s="312"/>
      <c r="F20" s="97">
        <f t="shared" si="0"/>
        <v>0</v>
      </c>
    </row>
    <row r="21" spans="1:6" s="104" customFormat="1" ht="13.8" x14ac:dyDescent="0.3">
      <c r="A21" s="103">
        <v>13</v>
      </c>
      <c r="B21" s="28" t="s">
        <v>373</v>
      </c>
      <c r="C21" s="81">
        <v>1</v>
      </c>
      <c r="D21" s="80" t="s">
        <v>60</v>
      </c>
      <c r="E21" s="312"/>
      <c r="F21" s="97">
        <f t="shared" si="0"/>
        <v>0</v>
      </c>
    </row>
    <row r="22" spans="1:6" s="104" customFormat="1" ht="13.8" x14ac:dyDescent="0.3">
      <c r="A22" s="106" t="s">
        <v>169</v>
      </c>
      <c r="B22" s="28" t="s">
        <v>374</v>
      </c>
      <c r="C22" s="81">
        <v>2</v>
      </c>
      <c r="D22" s="80" t="s">
        <v>60</v>
      </c>
      <c r="E22" s="312"/>
      <c r="F22" s="97">
        <f t="shared" si="0"/>
        <v>0</v>
      </c>
    </row>
    <row r="23" spans="1:6" s="104" customFormat="1" ht="13.8" x14ac:dyDescent="0.3">
      <c r="A23" s="103">
        <v>16</v>
      </c>
      <c r="B23" s="28" t="s">
        <v>375</v>
      </c>
      <c r="C23" s="81">
        <v>1</v>
      </c>
      <c r="D23" s="80" t="s">
        <v>60</v>
      </c>
      <c r="E23" s="312"/>
      <c r="F23" s="97">
        <f t="shared" si="0"/>
        <v>0</v>
      </c>
    </row>
    <row r="24" spans="1:6" s="104" customFormat="1" ht="13.8" x14ac:dyDescent="0.3">
      <c r="A24" s="103">
        <v>17</v>
      </c>
      <c r="B24" s="28" t="s">
        <v>170</v>
      </c>
      <c r="C24" s="81">
        <v>1</v>
      </c>
      <c r="D24" s="80" t="s">
        <v>60</v>
      </c>
      <c r="E24" s="312"/>
      <c r="F24" s="97">
        <f t="shared" si="0"/>
        <v>0</v>
      </c>
    </row>
    <row r="25" spans="1:6" s="104" customFormat="1" ht="13.8" x14ac:dyDescent="0.3">
      <c r="A25" s="103">
        <v>18</v>
      </c>
      <c r="B25" s="28" t="s">
        <v>171</v>
      </c>
      <c r="C25" s="81">
        <v>1</v>
      </c>
      <c r="D25" s="80" t="s">
        <v>60</v>
      </c>
      <c r="E25" s="312"/>
      <c r="F25" s="97">
        <f t="shared" si="0"/>
        <v>0</v>
      </c>
    </row>
    <row r="26" spans="1:6" s="104" customFormat="1" ht="13.8" x14ac:dyDescent="0.3">
      <c r="A26" s="103"/>
      <c r="B26" s="28"/>
      <c r="C26" s="81"/>
      <c r="D26" s="80"/>
      <c r="E26" s="99"/>
      <c r="F26" s="107">
        <f>SUM(F8:F25)</f>
        <v>0</v>
      </c>
    </row>
    <row r="27" spans="1:6" s="104" customFormat="1" ht="13.8" x14ac:dyDescent="0.3">
      <c r="A27" s="268" t="s">
        <v>172</v>
      </c>
      <c r="B27" s="269"/>
      <c r="C27" s="80" t="s">
        <v>56</v>
      </c>
      <c r="D27" s="80" t="s">
        <v>57</v>
      </c>
      <c r="E27" s="108"/>
      <c r="F27" s="109" t="s">
        <v>59</v>
      </c>
    </row>
    <row r="28" spans="1:6" s="104" customFormat="1" ht="13.8" x14ac:dyDescent="0.3">
      <c r="A28" s="103">
        <v>1</v>
      </c>
      <c r="B28" s="28" t="s">
        <v>173</v>
      </c>
      <c r="C28" s="81">
        <v>16</v>
      </c>
      <c r="D28" s="80" t="s">
        <v>72</v>
      </c>
      <c r="E28" s="312"/>
      <c r="F28" s="97">
        <f t="shared" ref="F28:F39" si="1">SUM(C28*E28)</f>
        <v>0</v>
      </c>
    </row>
    <row r="29" spans="1:6" s="104" customFormat="1" ht="13.8" x14ac:dyDescent="0.3">
      <c r="A29" s="103">
        <v>2</v>
      </c>
      <c r="B29" s="28" t="s">
        <v>174</v>
      </c>
      <c r="C29" s="81">
        <v>12</v>
      </c>
      <c r="D29" s="80" t="s">
        <v>72</v>
      </c>
      <c r="E29" s="312"/>
      <c r="F29" s="97">
        <f t="shared" si="1"/>
        <v>0</v>
      </c>
    </row>
    <row r="30" spans="1:6" s="104" customFormat="1" ht="13.8" x14ac:dyDescent="0.3">
      <c r="A30" s="103">
        <v>3</v>
      </c>
      <c r="B30" s="28" t="s">
        <v>175</v>
      </c>
      <c r="C30" s="81">
        <v>4</v>
      </c>
      <c r="D30" s="80" t="s">
        <v>72</v>
      </c>
      <c r="E30" s="312"/>
      <c r="F30" s="97">
        <f t="shared" si="1"/>
        <v>0</v>
      </c>
    </row>
    <row r="31" spans="1:6" s="104" customFormat="1" ht="13.8" x14ac:dyDescent="0.3">
      <c r="A31" s="103">
        <v>4</v>
      </c>
      <c r="B31" s="28" t="s">
        <v>176</v>
      </c>
      <c r="C31" s="81">
        <v>1</v>
      </c>
      <c r="D31" s="80" t="s">
        <v>72</v>
      </c>
      <c r="E31" s="312"/>
      <c r="F31" s="97">
        <f t="shared" si="1"/>
        <v>0</v>
      </c>
    </row>
    <row r="32" spans="1:6" s="104" customFormat="1" ht="13.8" x14ac:dyDescent="0.3">
      <c r="A32" s="103">
        <v>5</v>
      </c>
      <c r="B32" s="28" t="s">
        <v>177</v>
      </c>
      <c r="C32" s="81">
        <v>5</v>
      </c>
      <c r="D32" s="80" t="s">
        <v>72</v>
      </c>
      <c r="E32" s="312"/>
      <c r="F32" s="97">
        <f t="shared" si="1"/>
        <v>0</v>
      </c>
    </row>
    <row r="33" spans="1:6" s="104" customFormat="1" ht="13.8" x14ac:dyDescent="0.3">
      <c r="A33" s="103">
        <v>6</v>
      </c>
      <c r="B33" s="28" t="s">
        <v>178</v>
      </c>
      <c r="C33" s="81">
        <v>18</v>
      </c>
      <c r="D33" s="80" t="s">
        <v>72</v>
      </c>
      <c r="E33" s="312"/>
      <c r="F33" s="97">
        <f t="shared" si="1"/>
        <v>0</v>
      </c>
    </row>
    <row r="34" spans="1:6" s="104" customFormat="1" ht="13.8" x14ac:dyDescent="0.3">
      <c r="A34" s="103">
        <v>7</v>
      </c>
      <c r="B34" s="28" t="s">
        <v>179</v>
      </c>
      <c r="C34" s="81">
        <v>12</v>
      </c>
      <c r="D34" s="80" t="s">
        <v>72</v>
      </c>
      <c r="E34" s="312"/>
      <c r="F34" s="97">
        <f t="shared" si="1"/>
        <v>0</v>
      </c>
    </row>
    <row r="35" spans="1:6" s="104" customFormat="1" ht="13.8" x14ac:dyDescent="0.3">
      <c r="A35" s="103">
        <v>8</v>
      </c>
      <c r="B35" s="28" t="s">
        <v>180</v>
      </c>
      <c r="C35" s="81">
        <v>2</v>
      </c>
      <c r="D35" s="80" t="s">
        <v>72</v>
      </c>
      <c r="E35" s="312"/>
      <c r="F35" s="97">
        <f t="shared" si="1"/>
        <v>0</v>
      </c>
    </row>
    <row r="36" spans="1:6" s="104" customFormat="1" ht="13.8" x14ac:dyDescent="0.3">
      <c r="A36" s="103">
        <v>9</v>
      </c>
      <c r="B36" s="28" t="s">
        <v>181</v>
      </c>
      <c r="C36" s="81">
        <v>1</v>
      </c>
      <c r="D36" s="80" t="s">
        <v>72</v>
      </c>
      <c r="E36" s="312"/>
      <c r="F36" s="97">
        <f t="shared" si="1"/>
        <v>0</v>
      </c>
    </row>
    <row r="37" spans="1:6" s="104" customFormat="1" ht="13.8" x14ac:dyDescent="0.3">
      <c r="A37" s="103">
        <v>10</v>
      </c>
      <c r="B37" s="28" t="s">
        <v>182</v>
      </c>
      <c r="C37" s="81">
        <v>10</v>
      </c>
      <c r="D37" s="80" t="s">
        <v>72</v>
      </c>
      <c r="E37" s="312"/>
      <c r="F37" s="97">
        <f t="shared" si="1"/>
        <v>0</v>
      </c>
    </row>
    <row r="38" spans="1:6" s="104" customFormat="1" ht="13.8" x14ac:dyDescent="0.3">
      <c r="A38" s="103">
        <v>11</v>
      </c>
      <c r="B38" s="28" t="s">
        <v>183</v>
      </c>
      <c r="C38" s="81">
        <v>1</v>
      </c>
      <c r="D38" s="80" t="s">
        <v>72</v>
      </c>
      <c r="E38" s="312"/>
      <c r="F38" s="97">
        <f t="shared" si="1"/>
        <v>0</v>
      </c>
    </row>
    <row r="39" spans="1:6" s="104" customFormat="1" ht="13.8" x14ac:dyDescent="0.3">
      <c r="A39" s="103">
        <v>12</v>
      </c>
      <c r="B39" s="28" t="s">
        <v>184</v>
      </c>
      <c r="C39" s="81">
        <v>12</v>
      </c>
      <c r="D39" s="80" t="s">
        <v>185</v>
      </c>
      <c r="E39" s="312"/>
      <c r="F39" s="97">
        <f t="shared" si="1"/>
        <v>0</v>
      </c>
    </row>
    <row r="40" spans="1:6" s="104" customFormat="1" ht="13.8" x14ac:dyDescent="0.3">
      <c r="A40" s="103"/>
      <c r="B40" s="28"/>
      <c r="C40" s="81"/>
      <c r="D40" s="80"/>
      <c r="E40" s="99"/>
      <c r="F40" s="107">
        <f>SUM(F28:F39)</f>
        <v>0</v>
      </c>
    </row>
    <row r="41" spans="1:6" s="104" customFormat="1" ht="13.8" x14ac:dyDescent="0.3">
      <c r="A41" s="268" t="s">
        <v>186</v>
      </c>
      <c r="B41" s="269"/>
      <c r="C41" s="80" t="s">
        <v>56</v>
      </c>
      <c r="D41" s="80" t="s">
        <v>57</v>
      </c>
      <c r="E41" s="108"/>
      <c r="F41" s="109" t="s">
        <v>59</v>
      </c>
    </row>
    <row r="42" spans="1:6" s="104" customFormat="1" ht="13.8" x14ac:dyDescent="0.3">
      <c r="A42" s="103">
        <v>1</v>
      </c>
      <c r="B42" s="28" t="s">
        <v>187</v>
      </c>
      <c r="C42" s="81">
        <v>6</v>
      </c>
      <c r="D42" s="80" t="s">
        <v>60</v>
      </c>
      <c r="E42" s="312"/>
      <c r="F42" s="97">
        <f>SUM(C42*E42)</f>
        <v>0</v>
      </c>
    </row>
    <row r="43" spans="1:6" s="104" customFormat="1" ht="13.8" x14ac:dyDescent="0.3">
      <c r="A43" s="103"/>
      <c r="B43" s="28"/>
      <c r="C43" s="81"/>
      <c r="D43" s="80"/>
      <c r="E43" s="99"/>
      <c r="F43" s="107">
        <f>SUM(F42)</f>
        <v>0</v>
      </c>
    </row>
    <row r="44" spans="1:6" s="104" customFormat="1" ht="13.95" customHeight="1" x14ac:dyDescent="0.3">
      <c r="A44" s="270" t="s">
        <v>188</v>
      </c>
      <c r="B44" s="271"/>
      <c r="C44" s="112"/>
      <c r="D44" s="112"/>
      <c r="E44" s="112"/>
      <c r="F44" s="192"/>
    </row>
    <row r="45" spans="1:6" s="104" customFormat="1" ht="26.4" x14ac:dyDescent="0.3">
      <c r="A45" s="72"/>
      <c r="B45" s="28" t="s">
        <v>110</v>
      </c>
      <c r="C45" s="80">
        <v>6</v>
      </c>
      <c r="D45" s="80" t="s">
        <v>60</v>
      </c>
      <c r="E45" s="312"/>
      <c r="F45" s="97">
        <f>SUM(E45*C45)</f>
        <v>0</v>
      </c>
    </row>
    <row r="46" spans="1:6" s="104" customFormat="1" ht="13.8" x14ac:dyDescent="0.3">
      <c r="A46" s="72"/>
      <c r="B46" s="28"/>
      <c r="C46" s="80"/>
      <c r="D46" s="80"/>
      <c r="E46" s="99"/>
      <c r="F46" s="107">
        <f>SUM(F45)</f>
        <v>0</v>
      </c>
    </row>
    <row r="47" spans="1:6" s="104" customFormat="1" ht="13.8" x14ac:dyDescent="0.3">
      <c r="A47" s="268" t="s">
        <v>189</v>
      </c>
      <c r="B47" s="269"/>
      <c r="C47" s="80" t="s">
        <v>56</v>
      </c>
      <c r="D47" s="80" t="s">
        <v>57</v>
      </c>
      <c r="E47" s="311"/>
      <c r="F47" s="109" t="s">
        <v>59</v>
      </c>
    </row>
    <row r="48" spans="1:6" s="104" customFormat="1" ht="13.8" x14ac:dyDescent="0.3">
      <c r="A48" s="103">
        <v>2</v>
      </c>
      <c r="B48" s="28" t="s">
        <v>190</v>
      </c>
      <c r="C48" s="81">
        <v>40</v>
      </c>
      <c r="D48" s="80" t="s">
        <v>185</v>
      </c>
      <c r="E48" s="312"/>
      <c r="F48" s="97">
        <f t="shared" ref="F48:F58" si="2">SUM(C48*E48)</f>
        <v>0</v>
      </c>
    </row>
    <row r="49" spans="1:7" s="104" customFormat="1" ht="13.8" x14ac:dyDescent="0.3">
      <c r="A49" s="103">
        <v>3</v>
      </c>
      <c r="B49" s="28" t="s">
        <v>191</v>
      </c>
      <c r="C49" s="81">
        <v>28</v>
      </c>
      <c r="D49" s="80" t="s">
        <v>185</v>
      </c>
      <c r="E49" s="312"/>
      <c r="F49" s="97">
        <f t="shared" si="2"/>
        <v>0</v>
      </c>
    </row>
    <row r="50" spans="1:7" s="104" customFormat="1" ht="13.8" x14ac:dyDescent="0.3">
      <c r="A50" s="103">
        <v>4</v>
      </c>
      <c r="B50" s="28" t="s">
        <v>192</v>
      </c>
      <c r="C50" s="81">
        <v>28</v>
      </c>
      <c r="D50" s="80" t="s">
        <v>185</v>
      </c>
      <c r="E50" s="312"/>
      <c r="F50" s="97">
        <f t="shared" si="2"/>
        <v>0</v>
      </c>
    </row>
    <row r="51" spans="1:7" s="104" customFormat="1" ht="13.8" x14ac:dyDescent="0.3">
      <c r="A51" s="103">
        <v>4</v>
      </c>
      <c r="B51" s="28" t="s">
        <v>193</v>
      </c>
      <c r="C51" s="81">
        <v>40</v>
      </c>
      <c r="D51" s="80" t="s">
        <v>185</v>
      </c>
      <c r="E51" s="312"/>
      <c r="F51" s="97">
        <f t="shared" si="2"/>
        <v>0</v>
      </c>
    </row>
    <row r="52" spans="1:7" s="104" customFormat="1" ht="13.8" x14ac:dyDescent="0.3">
      <c r="A52" s="103">
        <v>10</v>
      </c>
      <c r="B52" s="28" t="s">
        <v>194</v>
      </c>
      <c r="C52" s="81">
        <v>16</v>
      </c>
      <c r="D52" s="80" t="s">
        <v>185</v>
      </c>
      <c r="E52" s="312"/>
      <c r="F52" s="97">
        <f t="shared" si="2"/>
        <v>0</v>
      </c>
    </row>
    <row r="53" spans="1:7" s="104" customFormat="1" ht="13.8" x14ac:dyDescent="0.3">
      <c r="A53" s="103">
        <v>11</v>
      </c>
      <c r="B53" s="28" t="s">
        <v>195</v>
      </c>
      <c r="C53" s="81">
        <v>12</v>
      </c>
      <c r="D53" s="80" t="s">
        <v>185</v>
      </c>
      <c r="E53" s="312"/>
      <c r="F53" s="97">
        <f t="shared" si="2"/>
        <v>0</v>
      </c>
    </row>
    <row r="54" spans="1:7" s="104" customFormat="1" ht="13.8" x14ac:dyDescent="0.3">
      <c r="A54" s="103">
        <v>12</v>
      </c>
      <c r="B54" s="28" t="s">
        <v>196</v>
      </c>
      <c r="C54" s="81">
        <v>28</v>
      </c>
      <c r="D54" s="80" t="s">
        <v>185</v>
      </c>
      <c r="E54" s="312"/>
      <c r="F54" s="97">
        <f t="shared" si="2"/>
        <v>0</v>
      </c>
    </row>
    <row r="55" spans="1:7" s="104" customFormat="1" ht="13.8" x14ac:dyDescent="0.3">
      <c r="A55" s="103">
        <v>12</v>
      </c>
      <c r="B55" s="28" t="s">
        <v>197</v>
      </c>
      <c r="C55" s="81">
        <v>40</v>
      </c>
      <c r="D55" s="80" t="s">
        <v>185</v>
      </c>
      <c r="E55" s="312"/>
      <c r="F55" s="97">
        <f t="shared" si="2"/>
        <v>0</v>
      </c>
    </row>
    <row r="56" spans="1:7" s="104" customFormat="1" ht="13.8" x14ac:dyDescent="0.3">
      <c r="A56" s="103">
        <v>14</v>
      </c>
      <c r="B56" s="28" t="s">
        <v>198</v>
      </c>
      <c r="C56" s="81">
        <v>24</v>
      </c>
      <c r="D56" s="80" t="s">
        <v>185</v>
      </c>
      <c r="E56" s="312"/>
      <c r="F56" s="97">
        <f t="shared" si="2"/>
        <v>0</v>
      </c>
    </row>
    <row r="57" spans="1:7" s="104" customFormat="1" ht="13.8" x14ac:dyDescent="0.3">
      <c r="A57" s="103">
        <v>15</v>
      </c>
      <c r="B57" s="28" t="s">
        <v>199</v>
      </c>
      <c r="C57" s="81">
        <v>16</v>
      </c>
      <c r="D57" s="80" t="s">
        <v>185</v>
      </c>
      <c r="E57" s="312"/>
      <c r="F57" s="97">
        <f t="shared" si="2"/>
        <v>0</v>
      </c>
    </row>
    <row r="58" spans="1:7" s="104" customFormat="1" ht="13.8" x14ac:dyDescent="0.3">
      <c r="A58" s="103">
        <v>18</v>
      </c>
      <c r="B58" s="28" t="s">
        <v>200</v>
      </c>
      <c r="C58" s="81">
        <v>1</v>
      </c>
      <c r="D58" s="80" t="s">
        <v>60</v>
      </c>
      <c r="E58" s="312"/>
      <c r="F58" s="97">
        <f t="shared" si="2"/>
        <v>0</v>
      </c>
    </row>
    <row r="59" spans="1:7" s="104" customFormat="1" ht="13.8" x14ac:dyDescent="0.3">
      <c r="A59" s="103"/>
      <c r="B59" s="28"/>
      <c r="C59" s="81"/>
      <c r="D59" s="80"/>
      <c r="E59" s="99"/>
      <c r="F59" s="107">
        <f>SUM(F48:F58)</f>
        <v>0</v>
      </c>
    </row>
    <row r="60" spans="1:7" s="104" customFormat="1" ht="13.8" x14ac:dyDescent="0.3">
      <c r="A60" s="261" t="s">
        <v>150</v>
      </c>
      <c r="B60" s="262"/>
      <c r="C60" s="81">
        <v>1</v>
      </c>
      <c r="D60" s="80" t="s">
        <v>60</v>
      </c>
      <c r="E60" s="312"/>
      <c r="F60" s="97">
        <f>SUM(1*E60)</f>
        <v>0</v>
      </c>
    </row>
    <row r="61" spans="1:7" s="104" customFormat="1" ht="13.8" x14ac:dyDescent="0.3">
      <c r="A61" s="261" t="s">
        <v>151</v>
      </c>
      <c r="B61" s="262"/>
      <c r="C61" s="81">
        <v>1</v>
      </c>
      <c r="D61" s="80" t="s">
        <v>60</v>
      </c>
      <c r="E61" s="312"/>
      <c r="F61" s="97">
        <f t="shared" ref="F61:F63" si="3">SUM(1*E61)</f>
        <v>0</v>
      </c>
    </row>
    <row r="62" spans="1:7" s="104" customFormat="1" ht="13.8" x14ac:dyDescent="0.3">
      <c r="A62" s="261" t="s">
        <v>152</v>
      </c>
      <c r="B62" s="262"/>
      <c r="C62" s="81">
        <v>1</v>
      </c>
      <c r="D62" s="80" t="s">
        <v>60</v>
      </c>
      <c r="E62" s="312"/>
      <c r="F62" s="97">
        <f t="shared" si="3"/>
        <v>0</v>
      </c>
    </row>
    <row r="63" spans="1:7" s="104" customFormat="1" ht="13.8" x14ac:dyDescent="0.3">
      <c r="A63" s="261" t="s">
        <v>153</v>
      </c>
      <c r="B63" s="262"/>
      <c r="C63" s="81">
        <v>1</v>
      </c>
      <c r="D63" s="80" t="s">
        <v>60</v>
      </c>
      <c r="E63" s="312"/>
      <c r="F63" s="97">
        <f t="shared" si="3"/>
        <v>0</v>
      </c>
    </row>
    <row r="64" spans="1:7" s="104" customFormat="1" ht="13.8" x14ac:dyDescent="0.3">
      <c r="A64" s="110"/>
      <c r="B64" s="29"/>
      <c r="C64" s="81"/>
      <c r="D64" s="80"/>
      <c r="E64" s="99"/>
      <c r="F64" s="107">
        <f>SUM(F60:F63)</f>
        <v>0</v>
      </c>
      <c r="G64" s="116"/>
    </row>
    <row r="65" spans="1:6" s="104" customFormat="1" ht="13.8" x14ac:dyDescent="0.3">
      <c r="A65" s="111"/>
      <c r="B65" s="112"/>
      <c r="C65" s="113"/>
      <c r="D65" s="113"/>
      <c r="E65" s="114"/>
      <c r="F65" s="115"/>
    </row>
    <row r="66" spans="1:6" s="104" customFormat="1" ht="14.4" customHeight="1" thickBot="1" x14ac:dyDescent="0.35">
      <c r="A66" s="259" t="s">
        <v>165</v>
      </c>
      <c r="B66" s="260"/>
      <c r="C66" s="260"/>
      <c r="D66" s="260"/>
      <c r="E66" s="127"/>
      <c r="F66" s="128">
        <f>SUM(F64+F59+F46+F43+F40+F26)</f>
        <v>0</v>
      </c>
    </row>
  </sheetData>
  <sheetProtection algorithmName="SHA-512" hashValue="utcNp3W3+g+8snn54ocKz/8j1F0gEEkigSuaytMeFCBab5l2lE8IZtVHg4K9PcjpIGukdAZcrKjevfkjJtrRDA==" saltValue="2oM/eKVJBLAv/4kB24krrg==" spinCount="100000" sheet="1" objects="1" scenarios="1"/>
  <mergeCells count="15">
    <mergeCell ref="A7:B7"/>
    <mergeCell ref="A27:B27"/>
    <mergeCell ref="A41:B41"/>
    <mergeCell ref="A47:B47"/>
    <mergeCell ref="A44:B44"/>
    <mergeCell ref="A1:F1"/>
    <mergeCell ref="A2:F2"/>
    <mergeCell ref="A4:F4"/>
    <mergeCell ref="A3:F3"/>
    <mergeCell ref="A6:F6"/>
    <mergeCell ref="A66:D66"/>
    <mergeCell ref="A60:B60"/>
    <mergeCell ref="A61:B61"/>
    <mergeCell ref="A62:B62"/>
    <mergeCell ref="A63:B63"/>
  </mergeCells>
  <printOptions horizontalCentered="1"/>
  <pageMargins left="0.23622047244094491" right="0.23622047244094491" top="0.74803149606299213" bottom="0.74803149606299213" header="0.31496062992125984" footer="0.31496062992125984"/>
  <pageSetup paperSize="9"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5"/>
  <sheetViews>
    <sheetView view="pageBreakPreview" topLeftCell="A25" zoomScaleNormal="100" zoomScaleSheetLayoutView="100" workbookViewId="0">
      <selection activeCell="E17" sqref="E8:E17"/>
    </sheetView>
  </sheetViews>
  <sheetFormatPr defaultRowHeight="14.4" x14ac:dyDescent="0.3"/>
  <cols>
    <col min="2" max="2" width="65.6640625" customWidth="1"/>
    <col min="5" max="5" width="13.44140625" style="44" customWidth="1"/>
    <col min="6" max="6" width="17.33203125" style="44" customWidth="1"/>
  </cols>
  <sheetData>
    <row r="1" spans="1:6" ht="18" x14ac:dyDescent="0.35">
      <c r="A1" s="241" t="s">
        <v>146</v>
      </c>
      <c r="B1" s="241"/>
      <c r="C1" s="241"/>
      <c r="D1" s="241"/>
      <c r="E1" s="241"/>
      <c r="F1" s="241"/>
    </row>
    <row r="2" spans="1:6" ht="18" x14ac:dyDescent="0.35">
      <c r="A2" s="242" t="s">
        <v>147</v>
      </c>
      <c r="B2" s="242"/>
      <c r="C2" s="242"/>
      <c r="D2" s="242"/>
      <c r="E2" s="242"/>
      <c r="F2" s="242"/>
    </row>
    <row r="3" spans="1:6" ht="18" x14ac:dyDescent="0.35">
      <c r="A3" s="243" t="s">
        <v>278</v>
      </c>
      <c r="B3" s="243"/>
      <c r="C3" s="243"/>
      <c r="D3" s="243"/>
      <c r="E3" s="243"/>
      <c r="F3" s="243"/>
    </row>
    <row r="4" spans="1:6" ht="18" x14ac:dyDescent="0.35">
      <c r="A4" s="243" t="s">
        <v>277</v>
      </c>
      <c r="B4" s="243"/>
      <c r="C4" s="243"/>
      <c r="D4" s="243"/>
      <c r="E4" s="243"/>
      <c r="F4" s="243"/>
    </row>
    <row r="6" spans="1:6" ht="15" thickBot="1" x14ac:dyDescent="0.35"/>
    <row r="7" spans="1:6" x14ac:dyDescent="0.3">
      <c r="A7" s="130" t="s">
        <v>20</v>
      </c>
      <c r="B7" s="119" t="s">
        <v>0</v>
      </c>
      <c r="C7" s="119" t="s">
        <v>112</v>
      </c>
      <c r="D7" s="119" t="s">
        <v>113</v>
      </c>
      <c r="E7" s="120" t="s">
        <v>114</v>
      </c>
      <c r="F7" s="121" t="s">
        <v>115</v>
      </c>
    </row>
    <row r="8" spans="1:6" s="73" customFormat="1" ht="213" customHeight="1" x14ac:dyDescent="0.3">
      <c r="A8" s="129"/>
      <c r="B8" s="28" t="s">
        <v>328</v>
      </c>
      <c r="C8" s="117">
        <v>1</v>
      </c>
      <c r="D8" s="80" t="s">
        <v>69</v>
      </c>
      <c r="E8" s="311"/>
      <c r="F8" s="109">
        <f t="shared" ref="F8:F43" si="0">C8*E8</f>
        <v>0</v>
      </c>
    </row>
    <row r="9" spans="1:6" s="73" customFormat="1" x14ac:dyDescent="0.3">
      <c r="A9" s="129"/>
      <c r="B9" s="28" t="s">
        <v>329</v>
      </c>
      <c r="C9" s="117">
        <v>1</v>
      </c>
      <c r="D9" s="80" t="s">
        <v>69</v>
      </c>
      <c r="E9" s="311"/>
      <c r="F9" s="109">
        <f t="shared" si="0"/>
        <v>0</v>
      </c>
    </row>
    <row r="10" spans="1:6" s="73" customFormat="1" x14ac:dyDescent="0.3">
      <c r="A10" s="129"/>
      <c r="B10" s="28" t="s">
        <v>330</v>
      </c>
      <c r="C10" s="117">
        <v>1</v>
      </c>
      <c r="D10" s="80" t="s">
        <v>69</v>
      </c>
      <c r="E10" s="311"/>
      <c r="F10" s="109">
        <f t="shared" si="0"/>
        <v>0</v>
      </c>
    </row>
    <row r="11" spans="1:6" s="73" customFormat="1" x14ac:dyDescent="0.3">
      <c r="A11" s="129"/>
      <c r="B11" s="28" t="s">
        <v>331</v>
      </c>
      <c r="C11" s="117">
        <v>5</v>
      </c>
      <c r="D11" s="80" t="s">
        <v>69</v>
      </c>
      <c r="E11" s="311"/>
      <c r="F11" s="109">
        <f t="shared" si="0"/>
        <v>0</v>
      </c>
    </row>
    <row r="12" spans="1:6" s="73" customFormat="1" x14ac:dyDescent="0.3">
      <c r="A12" s="129"/>
      <c r="B12" s="28" t="s">
        <v>332</v>
      </c>
      <c r="C12" s="117">
        <v>1</v>
      </c>
      <c r="D12" s="80" t="s">
        <v>69</v>
      </c>
      <c r="E12" s="311"/>
      <c r="F12" s="109">
        <f t="shared" si="0"/>
        <v>0</v>
      </c>
    </row>
    <row r="13" spans="1:6" s="73" customFormat="1" x14ac:dyDescent="0.3">
      <c r="A13" s="129"/>
      <c r="B13" s="28" t="s">
        <v>333</v>
      </c>
      <c r="C13" s="117">
        <v>2</v>
      </c>
      <c r="D13" s="80" t="s">
        <v>69</v>
      </c>
      <c r="E13" s="311"/>
      <c r="F13" s="109">
        <f t="shared" si="0"/>
        <v>0</v>
      </c>
    </row>
    <row r="14" spans="1:6" s="73" customFormat="1" x14ac:dyDescent="0.3">
      <c r="A14" s="129"/>
      <c r="B14" s="28" t="s">
        <v>334</v>
      </c>
      <c r="C14" s="117">
        <v>1</v>
      </c>
      <c r="D14" s="80" t="s">
        <v>69</v>
      </c>
      <c r="E14" s="311"/>
      <c r="F14" s="109">
        <f t="shared" si="0"/>
        <v>0</v>
      </c>
    </row>
    <row r="15" spans="1:6" s="73" customFormat="1" x14ac:dyDescent="0.3">
      <c r="A15" s="129"/>
      <c r="B15" s="28" t="s">
        <v>335</v>
      </c>
      <c r="C15" s="117">
        <v>1</v>
      </c>
      <c r="D15" s="80" t="s">
        <v>69</v>
      </c>
      <c r="E15" s="311"/>
      <c r="F15" s="109">
        <f t="shared" si="0"/>
        <v>0</v>
      </c>
    </row>
    <row r="16" spans="1:6" s="73" customFormat="1" x14ac:dyDescent="0.3">
      <c r="A16" s="129"/>
      <c r="B16" s="28" t="s">
        <v>336</v>
      </c>
      <c r="C16" s="117">
        <v>1</v>
      </c>
      <c r="D16" s="80" t="s">
        <v>69</v>
      </c>
      <c r="E16" s="311"/>
      <c r="F16" s="109">
        <f t="shared" si="0"/>
        <v>0</v>
      </c>
    </row>
    <row r="17" spans="1:6" s="73" customFormat="1" x14ac:dyDescent="0.3">
      <c r="A17" s="129"/>
      <c r="B17" s="28" t="s">
        <v>337</v>
      </c>
      <c r="C17" s="117">
        <v>1</v>
      </c>
      <c r="D17" s="80" t="s">
        <v>69</v>
      </c>
      <c r="E17" s="311"/>
      <c r="F17" s="109">
        <f t="shared" si="0"/>
        <v>0</v>
      </c>
    </row>
    <row r="18" spans="1:6" s="73" customFormat="1" x14ac:dyDescent="0.3">
      <c r="A18" s="129"/>
      <c r="B18" s="28" t="s">
        <v>338</v>
      </c>
      <c r="C18" s="117">
        <v>1</v>
      </c>
      <c r="D18" s="80" t="s">
        <v>69</v>
      </c>
      <c r="E18" s="311"/>
      <c r="F18" s="109">
        <f t="shared" si="0"/>
        <v>0</v>
      </c>
    </row>
    <row r="19" spans="1:6" s="73" customFormat="1" x14ac:dyDescent="0.3">
      <c r="A19" s="129"/>
      <c r="B19" s="28" t="s">
        <v>339</v>
      </c>
      <c r="C19" s="117">
        <v>1</v>
      </c>
      <c r="D19" s="80" t="s">
        <v>69</v>
      </c>
      <c r="E19" s="311"/>
      <c r="F19" s="109">
        <f t="shared" si="0"/>
        <v>0</v>
      </c>
    </row>
    <row r="20" spans="1:6" s="73" customFormat="1" x14ac:dyDescent="0.3">
      <c r="A20" s="129"/>
      <c r="B20" s="28" t="s">
        <v>340</v>
      </c>
      <c r="C20" s="117">
        <v>1</v>
      </c>
      <c r="D20" s="80" t="s">
        <v>69</v>
      </c>
      <c r="E20" s="311"/>
      <c r="F20" s="109">
        <f t="shared" si="0"/>
        <v>0</v>
      </c>
    </row>
    <row r="21" spans="1:6" s="73" customFormat="1" x14ac:dyDescent="0.3">
      <c r="A21" s="129"/>
      <c r="B21" s="28" t="s">
        <v>341</v>
      </c>
      <c r="C21" s="117">
        <v>3</v>
      </c>
      <c r="D21" s="80" t="s">
        <v>69</v>
      </c>
      <c r="E21" s="311"/>
      <c r="F21" s="109">
        <f t="shared" si="0"/>
        <v>0</v>
      </c>
    </row>
    <row r="22" spans="1:6" s="73" customFormat="1" x14ac:dyDescent="0.3">
      <c r="A22" s="129"/>
      <c r="B22" s="28" t="s">
        <v>342</v>
      </c>
      <c r="C22" s="117">
        <v>7</v>
      </c>
      <c r="D22" s="80" t="s">
        <v>69</v>
      </c>
      <c r="E22" s="311"/>
      <c r="F22" s="109">
        <f t="shared" si="0"/>
        <v>0</v>
      </c>
    </row>
    <row r="23" spans="1:6" s="73" customFormat="1" x14ac:dyDescent="0.3">
      <c r="A23" s="129"/>
      <c r="B23" s="28" t="s">
        <v>343</v>
      </c>
      <c r="C23" s="117">
        <v>4</v>
      </c>
      <c r="D23" s="80" t="s">
        <v>69</v>
      </c>
      <c r="E23" s="311"/>
      <c r="F23" s="109">
        <f t="shared" si="0"/>
        <v>0</v>
      </c>
    </row>
    <row r="24" spans="1:6" s="73" customFormat="1" x14ac:dyDescent="0.3">
      <c r="A24" s="129"/>
      <c r="B24" s="28" t="s">
        <v>344</v>
      </c>
      <c r="C24" s="117">
        <v>1</v>
      </c>
      <c r="D24" s="80" t="s">
        <v>69</v>
      </c>
      <c r="E24" s="311"/>
      <c r="F24" s="109">
        <f t="shared" si="0"/>
        <v>0</v>
      </c>
    </row>
    <row r="25" spans="1:6" s="73" customFormat="1" x14ac:dyDescent="0.3">
      <c r="A25" s="129"/>
      <c r="B25" s="28" t="s">
        <v>345</v>
      </c>
      <c r="C25" s="117">
        <v>1</v>
      </c>
      <c r="D25" s="80" t="s">
        <v>69</v>
      </c>
      <c r="E25" s="311"/>
      <c r="F25" s="109">
        <f t="shared" si="0"/>
        <v>0</v>
      </c>
    </row>
    <row r="26" spans="1:6" s="73" customFormat="1" x14ac:dyDescent="0.3">
      <c r="A26" s="129"/>
      <c r="B26" s="28" t="s">
        <v>346</v>
      </c>
      <c r="C26" s="117">
        <v>3</v>
      </c>
      <c r="D26" s="80" t="s">
        <v>69</v>
      </c>
      <c r="E26" s="311"/>
      <c r="F26" s="109">
        <f t="shared" si="0"/>
        <v>0</v>
      </c>
    </row>
    <row r="27" spans="1:6" s="73" customFormat="1" x14ac:dyDescent="0.3">
      <c r="A27" s="129"/>
      <c r="B27" s="28" t="s">
        <v>347</v>
      </c>
      <c r="C27" s="117">
        <v>2</v>
      </c>
      <c r="D27" s="80" t="s">
        <v>69</v>
      </c>
      <c r="E27" s="311"/>
      <c r="F27" s="109">
        <f t="shared" si="0"/>
        <v>0</v>
      </c>
    </row>
    <row r="28" spans="1:6" s="73" customFormat="1" x14ac:dyDescent="0.3">
      <c r="A28" s="129"/>
      <c r="B28" s="28" t="s">
        <v>348</v>
      </c>
      <c r="C28" s="117">
        <v>2</v>
      </c>
      <c r="D28" s="80" t="s">
        <v>69</v>
      </c>
      <c r="E28" s="311"/>
      <c r="F28" s="109">
        <f t="shared" si="0"/>
        <v>0</v>
      </c>
    </row>
    <row r="29" spans="1:6" s="73" customFormat="1" x14ac:dyDescent="0.3">
      <c r="A29" s="129"/>
      <c r="B29" s="28" t="s">
        <v>349</v>
      </c>
      <c r="C29" s="117">
        <v>2</v>
      </c>
      <c r="D29" s="80" t="s">
        <v>69</v>
      </c>
      <c r="E29" s="311"/>
      <c r="F29" s="109">
        <f t="shared" si="0"/>
        <v>0</v>
      </c>
    </row>
    <row r="30" spans="1:6" s="73" customFormat="1" x14ac:dyDescent="0.3">
      <c r="A30" s="129"/>
      <c r="B30" s="28" t="s">
        <v>350</v>
      </c>
      <c r="C30" s="117">
        <v>2</v>
      </c>
      <c r="D30" s="80" t="s">
        <v>69</v>
      </c>
      <c r="E30" s="311"/>
      <c r="F30" s="109">
        <f t="shared" si="0"/>
        <v>0</v>
      </c>
    </row>
    <row r="31" spans="1:6" s="73" customFormat="1" x14ac:dyDescent="0.3">
      <c r="A31" s="129"/>
      <c r="B31" s="28" t="s">
        <v>351</v>
      </c>
      <c r="C31" s="117">
        <v>2</v>
      </c>
      <c r="D31" s="80" t="s">
        <v>69</v>
      </c>
      <c r="E31" s="311"/>
      <c r="F31" s="109">
        <f t="shared" si="0"/>
        <v>0</v>
      </c>
    </row>
    <row r="32" spans="1:6" s="73" customFormat="1" ht="27.6" x14ac:dyDescent="0.3">
      <c r="A32" s="129"/>
      <c r="B32" s="118" t="s">
        <v>352</v>
      </c>
      <c r="C32" s="117">
        <v>1</v>
      </c>
      <c r="D32" s="80" t="s">
        <v>69</v>
      </c>
      <c r="E32" s="311"/>
      <c r="F32" s="109">
        <f t="shared" si="0"/>
        <v>0</v>
      </c>
    </row>
    <row r="33" spans="1:6" s="73" customFormat="1" ht="27.6" x14ac:dyDescent="0.3">
      <c r="A33" s="129"/>
      <c r="B33" s="118" t="s">
        <v>353</v>
      </c>
      <c r="C33" s="117">
        <v>1</v>
      </c>
      <c r="D33" s="80" t="s">
        <v>69</v>
      </c>
      <c r="E33" s="311"/>
      <c r="F33" s="109">
        <f t="shared" si="0"/>
        <v>0</v>
      </c>
    </row>
    <row r="34" spans="1:6" s="73" customFormat="1" x14ac:dyDescent="0.3">
      <c r="A34" s="129"/>
      <c r="B34" s="28" t="s">
        <v>354</v>
      </c>
      <c r="C34" s="117">
        <v>89</v>
      </c>
      <c r="D34" s="80" t="s">
        <v>201</v>
      </c>
      <c r="E34" s="311"/>
      <c r="F34" s="109">
        <f t="shared" si="0"/>
        <v>0</v>
      </c>
    </row>
    <row r="35" spans="1:6" s="73" customFormat="1" x14ac:dyDescent="0.3">
      <c r="A35" s="129"/>
      <c r="B35" s="28" t="s">
        <v>355</v>
      </c>
      <c r="C35" s="117">
        <v>1</v>
      </c>
      <c r="D35" s="80" t="s">
        <v>202</v>
      </c>
      <c r="E35" s="311"/>
      <c r="F35" s="109">
        <f t="shared" si="0"/>
        <v>0</v>
      </c>
    </row>
    <row r="36" spans="1:6" s="73" customFormat="1" ht="39.6" x14ac:dyDescent="0.3">
      <c r="A36" s="129"/>
      <c r="B36" s="28" t="s">
        <v>356</v>
      </c>
      <c r="C36" s="117">
        <v>1</v>
      </c>
      <c r="D36" s="80" t="s">
        <v>202</v>
      </c>
      <c r="E36" s="311"/>
      <c r="F36" s="109">
        <f t="shared" si="0"/>
        <v>0</v>
      </c>
    </row>
    <row r="37" spans="1:6" s="73" customFormat="1" x14ac:dyDescent="0.3">
      <c r="A37" s="129"/>
      <c r="B37" s="28" t="s">
        <v>357</v>
      </c>
      <c r="C37" s="117">
        <v>1</v>
      </c>
      <c r="D37" s="80" t="s">
        <v>202</v>
      </c>
      <c r="E37" s="311"/>
      <c r="F37" s="109">
        <f t="shared" si="0"/>
        <v>0</v>
      </c>
    </row>
    <row r="38" spans="1:6" s="73" customFormat="1" x14ac:dyDescent="0.3">
      <c r="A38" s="129"/>
      <c r="B38" s="28" t="s">
        <v>358</v>
      </c>
      <c r="C38" s="117">
        <v>1</v>
      </c>
      <c r="D38" s="80" t="s">
        <v>202</v>
      </c>
      <c r="E38" s="311"/>
      <c r="F38" s="109">
        <f t="shared" si="0"/>
        <v>0</v>
      </c>
    </row>
    <row r="39" spans="1:6" s="73" customFormat="1" x14ac:dyDescent="0.3">
      <c r="A39" s="129"/>
      <c r="B39" s="28" t="s">
        <v>359</v>
      </c>
      <c r="C39" s="117">
        <v>1</v>
      </c>
      <c r="D39" s="80" t="s">
        <v>202</v>
      </c>
      <c r="E39" s="311"/>
      <c r="F39" s="109">
        <f t="shared" si="0"/>
        <v>0</v>
      </c>
    </row>
    <row r="40" spans="1:6" s="73" customFormat="1" ht="26.4" x14ac:dyDescent="0.3">
      <c r="A40" s="129"/>
      <c r="B40" s="28" t="s">
        <v>360</v>
      </c>
      <c r="C40" s="117">
        <v>1</v>
      </c>
      <c r="D40" s="80" t="s">
        <v>202</v>
      </c>
      <c r="E40" s="311"/>
      <c r="F40" s="109">
        <f t="shared" si="0"/>
        <v>0</v>
      </c>
    </row>
    <row r="41" spans="1:6" s="73" customFormat="1" ht="27.6" x14ac:dyDescent="0.3">
      <c r="A41" s="129"/>
      <c r="B41" s="118" t="s">
        <v>361</v>
      </c>
      <c r="C41" s="117">
        <v>1</v>
      </c>
      <c r="D41" s="80" t="s">
        <v>202</v>
      </c>
      <c r="E41" s="311"/>
      <c r="F41" s="109">
        <f t="shared" si="0"/>
        <v>0</v>
      </c>
    </row>
    <row r="42" spans="1:6" s="73" customFormat="1" x14ac:dyDescent="0.3">
      <c r="A42" s="129"/>
      <c r="B42" s="28" t="s">
        <v>111</v>
      </c>
      <c r="C42" s="117">
        <v>1</v>
      </c>
      <c r="D42" s="80" t="s">
        <v>202</v>
      </c>
      <c r="E42" s="311"/>
      <c r="F42" s="109">
        <f t="shared" si="0"/>
        <v>0</v>
      </c>
    </row>
    <row r="43" spans="1:6" s="73" customFormat="1" x14ac:dyDescent="0.3">
      <c r="A43" s="129"/>
      <c r="B43" s="28" t="s">
        <v>362</v>
      </c>
      <c r="C43" s="117">
        <v>1</v>
      </c>
      <c r="D43" s="80" t="s">
        <v>202</v>
      </c>
      <c r="E43" s="311"/>
      <c r="F43" s="109">
        <f t="shared" si="0"/>
        <v>0</v>
      </c>
    </row>
    <row r="44" spans="1:6" ht="20.399999999999999" customHeight="1" thickBot="1" x14ac:dyDescent="0.35">
      <c r="A44" s="272" t="s">
        <v>203</v>
      </c>
      <c r="B44" s="273"/>
      <c r="C44" s="273"/>
      <c r="D44" s="274"/>
      <c r="E44" s="125"/>
      <c r="F44" s="126">
        <f>SUM(F8:F43)</f>
        <v>0</v>
      </c>
    </row>
    <row r="45" spans="1:6" x14ac:dyDescent="0.3">
      <c r="B45" s="30"/>
      <c r="C45" s="30"/>
      <c r="D45" s="30"/>
      <c r="E45" s="122"/>
      <c r="F45" s="122"/>
    </row>
  </sheetData>
  <sheetProtection algorithmName="SHA-512" hashValue="+RqDK8Jq+yh0MJB7fbqahCzne+PQiAsVnxaz702Rc0K8Oz0hFaJQl9dQ+clu7hz1qP3d2vf9ffws4hmkcptjfA==" saltValue="Jx+/lLSk92WI2Zi/9hmseg==" spinCount="100000" sheet="1" objects="1" scenarios="1"/>
  <mergeCells count="5">
    <mergeCell ref="A44:D44"/>
    <mergeCell ref="A1:F1"/>
    <mergeCell ref="A2:F2"/>
    <mergeCell ref="A3:F3"/>
    <mergeCell ref="A4:F4"/>
  </mergeCells>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71"/>
  <sheetViews>
    <sheetView view="pageBreakPreview" zoomScaleNormal="100" zoomScaleSheetLayoutView="100" workbookViewId="0">
      <selection activeCell="E20" sqref="E20"/>
    </sheetView>
  </sheetViews>
  <sheetFormatPr defaultRowHeight="14.4" x14ac:dyDescent="0.3"/>
  <cols>
    <col min="1" max="1" width="84.6640625" style="276" customWidth="1"/>
    <col min="2" max="2" width="11.109375" style="300" customWidth="1"/>
    <col min="3" max="3" width="14.44140625" style="301" customWidth="1"/>
    <col min="4" max="4" width="13.88671875" style="301" customWidth="1"/>
    <col min="5" max="5" width="11.88671875" style="301" bestFit="1" customWidth="1"/>
    <col min="6" max="6" width="16.88671875" style="301" customWidth="1"/>
    <col min="7" max="16384" width="8.88671875" style="276"/>
  </cols>
  <sheetData>
    <row r="1" spans="1:6" ht="18" x14ac:dyDescent="0.35">
      <c r="A1" s="275" t="s">
        <v>146</v>
      </c>
      <c r="B1" s="275"/>
      <c r="C1" s="275"/>
      <c r="D1" s="275"/>
      <c r="E1" s="275"/>
      <c r="F1" s="275"/>
    </row>
    <row r="2" spans="1:6" ht="18" x14ac:dyDescent="0.35">
      <c r="A2" s="277" t="s">
        <v>147</v>
      </c>
      <c r="B2" s="277"/>
      <c r="C2" s="277"/>
      <c r="D2" s="277"/>
      <c r="E2" s="277"/>
      <c r="F2" s="277"/>
    </row>
    <row r="3" spans="1:6" ht="18" x14ac:dyDescent="0.35">
      <c r="A3" s="278" t="s">
        <v>208</v>
      </c>
      <c r="B3" s="278"/>
      <c r="C3" s="278"/>
      <c r="D3" s="278"/>
      <c r="E3" s="278"/>
      <c r="F3" s="278"/>
    </row>
    <row r="4" spans="1:6" ht="18" x14ac:dyDescent="0.35">
      <c r="A4" s="278" t="s">
        <v>277</v>
      </c>
      <c r="B4" s="278"/>
      <c r="C4" s="278"/>
      <c r="D4" s="278"/>
      <c r="E4" s="278"/>
      <c r="F4" s="278"/>
    </row>
    <row r="5" spans="1:6" ht="18.600000000000001" thickBot="1" x14ac:dyDescent="0.4">
      <c r="A5" s="279"/>
      <c r="B5" s="279"/>
      <c r="C5" s="279"/>
      <c r="D5" s="279"/>
      <c r="E5" s="279"/>
      <c r="F5" s="279"/>
    </row>
    <row r="6" spans="1:6" ht="15" thickBot="1" x14ac:dyDescent="0.35">
      <c r="A6" s="280" t="s">
        <v>209</v>
      </c>
      <c r="B6" s="281"/>
      <c r="C6" s="281"/>
      <c r="D6" s="281"/>
      <c r="E6" s="281"/>
      <c r="F6" s="282"/>
    </row>
    <row r="7" spans="1:6" ht="28.2" thickBot="1" x14ac:dyDescent="0.35">
      <c r="A7" s="283" t="s">
        <v>0</v>
      </c>
      <c r="B7" s="283" t="s">
        <v>3</v>
      </c>
      <c r="C7" s="284" t="s">
        <v>2</v>
      </c>
      <c r="D7" s="284" t="s">
        <v>143</v>
      </c>
      <c r="E7" s="284" t="s">
        <v>144</v>
      </c>
      <c r="F7" s="284" t="s">
        <v>145</v>
      </c>
    </row>
    <row r="8" spans="1:6" x14ac:dyDescent="0.3">
      <c r="A8" s="285" t="s">
        <v>380</v>
      </c>
      <c r="B8" s="286">
        <v>1</v>
      </c>
      <c r="C8" s="310"/>
      <c r="D8" s="288">
        <f>C8*B8</f>
        <v>0</v>
      </c>
      <c r="E8" s="288">
        <f>D8*0.21</f>
        <v>0</v>
      </c>
      <c r="F8" s="289">
        <f>SUM(D8:E8)</f>
        <v>0</v>
      </c>
    </row>
    <row r="9" spans="1:6" x14ac:dyDescent="0.3">
      <c r="A9" s="290" t="s">
        <v>381</v>
      </c>
      <c r="B9" s="291">
        <v>1</v>
      </c>
      <c r="C9" s="309"/>
      <c r="D9" s="288">
        <f>C9*B9</f>
        <v>0</v>
      </c>
      <c r="E9" s="288">
        <f>D9*0.21</f>
        <v>0</v>
      </c>
      <c r="F9" s="289">
        <f>SUM(D9:E9)</f>
        <v>0</v>
      </c>
    </row>
    <row r="10" spans="1:6" x14ac:dyDescent="0.3">
      <c r="A10" s="290" t="s">
        <v>382</v>
      </c>
      <c r="B10" s="291">
        <v>1</v>
      </c>
      <c r="C10" s="309"/>
      <c r="D10" s="288">
        <f t="shared" ref="D10:D71" si="0">C10*B10</f>
        <v>0</v>
      </c>
      <c r="E10" s="288">
        <f t="shared" ref="E10:E71" si="1">D10*0.21</f>
        <v>0</v>
      </c>
      <c r="F10" s="289">
        <f t="shared" ref="F10:F71" si="2">SUM(D10:E10)</f>
        <v>0</v>
      </c>
    </row>
    <row r="11" spans="1:6" x14ac:dyDescent="0.3">
      <c r="A11" s="290"/>
      <c r="B11" s="291"/>
      <c r="C11" s="288"/>
      <c r="D11" s="288"/>
      <c r="E11" s="288"/>
      <c r="F11" s="289"/>
    </row>
    <row r="12" spans="1:6" x14ac:dyDescent="0.3">
      <c r="A12" s="290" t="s">
        <v>281</v>
      </c>
      <c r="B12" s="291">
        <v>1</v>
      </c>
      <c r="C12" s="309"/>
      <c r="D12" s="288">
        <f t="shared" si="0"/>
        <v>0</v>
      </c>
      <c r="E12" s="288">
        <f t="shared" si="1"/>
        <v>0</v>
      </c>
      <c r="F12" s="289">
        <f t="shared" si="2"/>
        <v>0</v>
      </c>
    </row>
    <row r="13" spans="1:6" x14ac:dyDescent="0.3">
      <c r="A13" s="290" t="s">
        <v>282</v>
      </c>
      <c r="B13" s="291">
        <v>1</v>
      </c>
      <c r="C13" s="309"/>
      <c r="D13" s="288">
        <f t="shared" si="0"/>
        <v>0</v>
      </c>
      <c r="E13" s="288">
        <f t="shared" si="1"/>
        <v>0</v>
      </c>
      <c r="F13" s="289">
        <f t="shared" si="2"/>
        <v>0</v>
      </c>
    </row>
    <row r="14" spans="1:6" x14ac:dyDescent="0.3">
      <c r="A14" s="290"/>
      <c r="B14" s="291"/>
      <c r="C14" s="288"/>
      <c r="D14" s="288"/>
      <c r="E14" s="288"/>
      <c r="F14" s="289"/>
    </row>
    <row r="15" spans="1:6" x14ac:dyDescent="0.3">
      <c r="A15" s="290" t="s">
        <v>383</v>
      </c>
      <c r="B15" s="291">
        <v>1</v>
      </c>
      <c r="C15" s="309"/>
      <c r="D15" s="288">
        <f t="shared" si="0"/>
        <v>0</v>
      </c>
      <c r="E15" s="288">
        <f t="shared" si="1"/>
        <v>0</v>
      </c>
      <c r="F15" s="289">
        <f t="shared" si="2"/>
        <v>0</v>
      </c>
    </row>
    <row r="16" spans="1:6" x14ac:dyDescent="0.3">
      <c r="A16" s="290" t="s">
        <v>384</v>
      </c>
      <c r="B16" s="291">
        <v>1</v>
      </c>
      <c r="C16" s="309"/>
      <c r="D16" s="288">
        <f t="shared" si="0"/>
        <v>0</v>
      </c>
      <c r="E16" s="288">
        <f t="shared" si="1"/>
        <v>0</v>
      </c>
      <c r="F16" s="289">
        <f t="shared" si="2"/>
        <v>0</v>
      </c>
    </row>
    <row r="17" spans="1:6" x14ac:dyDescent="0.3">
      <c r="A17" s="290"/>
      <c r="B17" s="291"/>
      <c r="C17" s="288"/>
      <c r="D17" s="288"/>
      <c r="E17" s="288"/>
      <c r="F17" s="289"/>
    </row>
    <row r="18" spans="1:6" x14ac:dyDescent="0.3">
      <c r="A18" s="290" t="s">
        <v>283</v>
      </c>
      <c r="B18" s="291">
        <v>1</v>
      </c>
      <c r="C18" s="309"/>
      <c r="D18" s="288">
        <f t="shared" si="0"/>
        <v>0</v>
      </c>
      <c r="E18" s="288">
        <f t="shared" si="1"/>
        <v>0</v>
      </c>
      <c r="F18" s="289">
        <f t="shared" si="2"/>
        <v>0</v>
      </c>
    </row>
    <row r="19" spans="1:6" x14ac:dyDescent="0.3">
      <c r="A19" s="290" t="s">
        <v>385</v>
      </c>
      <c r="B19" s="291">
        <v>7</v>
      </c>
      <c r="C19" s="309"/>
      <c r="D19" s="288">
        <f t="shared" si="0"/>
        <v>0</v>
      </c>
      <c r="E19" s="288">
        <f t="shared" si="1"/>
        <v>0</v>
      </c>
      <c r="F19" s="289">
        <f t="shared" si="2"/>
        <v>0</v>
      </c>
    </row>
    <row r="20" spans="1:6" x14ac:dyDescent="0.3">
      <c r="A20" s="290" t="s">
        <v>386</v>
      </c>
      <c r="B20" s="291">
        <v>2</v>
      </c>
      <c r="C20" s="309"/>
      <c r="D20" s="288">
        <f t="shared" si="0"/>
        <v>0</v>
      </c>
      <c r="E20" s="288">
        <f t="shared" si="1"/>
        <v>0</v>
      </c>
      <c r="F20" s="289">
        <f t="shared" si="2"/>
        <v>0</v>
      </c>
    </row>
    <row r="21" spans="1:6" x14ac:dyDescent="0.3">
      <c r="A21" s="290"/>
      <c r="B21" s="291"/>
      <c r="C21" s="288"/>
      <c r="D21" s="288"/>
      <c r="E21" s="288"/>
      <c r="F21" s="289"/>
    </row>
    <row r="22" spans="1:6" x14ac:dyDescent="0.3">
      <c r="A22" s="290" t="s">
        <v>284</v>
      </c>
      <c r="B22" s="291">
        <v>1</v>
      </c>
      <c r="C22" s="309"/>
      <c r="D22" s="288">
        <f t="shared" si="0"/>
        <v>0</v>
      </c>
      <c r="E22" s="288">
        <f t="shared" si="1"/>
        <v>0</v>
      </c>
      <c r="F22" s="289">
        <f t="shared" si="2"/>
        <v>0</v>
      </c>
    </row>
    <row r="23" spans="1:6" x14ac:dyDescent="0.3">
      <c r="A23" s="290" t="s">
        <v>387</v>
      </c>
      <c r="B23" s="291">
        <v>1</v>
      </c>
      <c r="C23" s="309"/>
      <c r="D23" s="288">
        <f t="shared" si="0"/>
        <v>0</v>
      </c>
      <c r="E23" s="288">
        <f t="shared" si="1"/>
        <v>0</v>
      </c>
      <c r="F23" s="289">
        <f t="shared" si="2"/>
        <v>0</v>
      </c>
    </row>
    <row r="24" spans="1:6" x14ac:dyDescent="0.3">
      <c r="A24" s="290" t="s">
        <v>285</v>
      </c>
      <c r="B24" s="291">
        <v>1</v>
      </c>
      <c r="C24" s="309"/>
      <c r="D24" s="288">
        <f t="shared" si="0"/>
        <v>0</v>
      </c>
      <c r="E24" s="288">
        <f t="shared" si="1"/>
        <v>0</v>
      </c>
      <c r="F24" s="289">
        <f t="shared" si="2"/>
        <v>0</v>
      </c>
    </row>
    <row r="25" spans="1:6" x14ac:dyDescent="0.3">
      <c r="A25" s="290"/>
      <c r="B25" s="291"/>
      <c r="C25" s="288"/>
      <c r="D25" s="288"/>
      <c r="E25" s="288"/>
      <c r="F25" s="289"/>
    </row>
    <row r="26" spans="1:6" x14ac:dyDescent="0.3">
      <c r="A26" s="290" t="s">
        <v>288</v>
      </c>
      <c r="B26" s="291">
        <v>1</v>
      </c>
      <c r="C26" s="309"/>
      <c r="D26" s="288">
        <f t="shared" si="0"/>
        <v>0</v>
      </c>
      <c r="E26" s="288">
        <f t="shared" si="1"/>
        <v>0</v>
      </c>
      <c r="F26" s="289">
        <f t="shared" si="2"/>
        <v>0</v>
      </c>
    </row>
    <row r="27" spans="1:6" x14ac:dyDescent="0.3">
      <c r="A27" s="290" t="s">
        <v>289</v>
      </c>
      <c r="B27" s="291">
        <v>1</v>
      </c>
      <c r="C27" s="309"/>
      <c r="D27" s="288">
        <f t="shared" si="0"/>
        <v>0</v>
      </c>
      <c r="E27" s="288">
        <f t="shared" si="1"/>
        <v>0</v>
      </c>
      <c r="F27" s="289">
        <f t="shared" si="2"/>
        <v>0</v>
      </c>
    </row>
    <row r="28" spans="1:6" x14ac:dyDescent="0.3">
      <c r="A28" s="290"/>
      <c r="B28" s="291"/>
      <c r="C28" s="288"/>
      <c r="D28" s="288"/>
      <c r="E28" s="288"/>
      <c r="F28" s="289"/>
    </row>
    <row r="29" spans="1:6" x14ac:dyDescent="0.3">
      <c r="A29" s="290" t="s">
        <v>290</v>
      </c>
      <c r="B29" s="291">
        <v>1</v>
      </c>
      <c r="C29" s="309"/>
      <c r="D29" s="288">
        <f t="shared" si="0"/>
        <v>0</v>
      </c>
      <c r="E29" s="288">
        <f t="shared" si="1"/>
        <v>0</v>
      </c>
      <c r="F29" s="289">
        <f t="shared" si="2"/>
        <v>0</v>
      </c>
    </row>
    <row r="30" spans="1:6" x14ac:dyDescent="0.3">
      <c r="A30" s="290" t="s">
        <v>388</v>
      </c>
      <c r="B30" s="291">
        <v>1</v>
      </c>
      <c r="C30" s="309"/>
      <c r="D30" s="288">
        <f t="shared" si="0"/>
        <v>0</v>
      </c>
      <c r="E30" s="288">
        <f t="shared" si="1"/>
        <v>0</v>
      </c>
      <c r="F30" s="289">
        <f t="shared" si="2"/>
        <v>0</v>
      </c>
    </row>
    <row r="31" spans="1:6" x14ac:dyDescent="0.3">
      <c r="A31" s="290" t="s">
        <v>291</v>
      </c>
      <c r="B31" s="291">
        <v>1</v>
      </c>
      <c r="C31" s="309"/>
      <c r="D31" s="288">
        <f t="shared" si="0"/>
        <v>0</v>
      </c>
      <c r="E31" s="288">
        <f t="shared" si="1"/>
        <v>0</v>
      </c>
      <c r="F31" s="289">
        <f t="shared" si="2"/>
        <v>0</v>
      </c>
    </row>
    <row r="32" spans="1:6" x14ac:dyDescent="0.3">
      <c r="A32" s="290"/>
      <c r="B32" s="291"/>
      <c r="C32" s="288"/>
      <c r="D32" s="288"/>
      <c r="E32" s="288"/>
      <c r="F32" s="289"/>
    </row>
    <row r="33" spans="1:6" x14ac:dyDescent="0.3">
      <c r="A33" s="290" t="s">
        <v>389</v>
      </c>
      <c r="B33" s="291"/>
      <c r="C33" s="288"/>
      <c r="D33" s="288"/>
      <c r="E33" s="288"/>
      <c r="F33" s="289"/>
    </row>
    <row r="34" spans="1:6" x14ac:dyDescent="0.3">
      <c r="A34" s="290" t="s">
        <v>390</v>
      </c>
      <c r="B34" s="291">
        <v>1</v>
      </c>
      <c r="C34" s="309"/>
      <c r="D34" s="288">
        <f t="shared" si="0"/>
        <v>0</v>
      </c>
      <c r="E34" s="288">
        <f t="shared" si="1"/>
        <v>0</v>
      </c>
      <c r="F34" s="289">
        <f t="shared" si="2"/>
        <v>0</v>
      </c>
    </row>
    <row r="35" spans="1:6" x14ac:dyDescent="0.3">
      <c r="A35" s="292"/>
      <c r="B35" s="291"/>
      <c r="C35" s="288"/>
      <c r="D35" s="288"/>
      <c r="E35" s="288"/>
      <c r="F35" s="289"/>
    </row>
    <row r="36" spans="1:6" x14ac:dyDescent="0.3">
      <c r="A36" s="292" t="s">
        <v>292</v>
      </c>
      <c r="B36" s="291"/>
      <c r="C36" s="288"/>
      <c r="D36" s="288"/>
      <c r="E36" s="288"/>
      <c r="F36" s="289"/>
    </row>
    <row r="37" spans="1:6" x14ac:dyDescent="0.3">
      <c r="A37" s="292" t="s">
        <v>295</v>
      </c>
      <c r="B37" s="291">
        <v>1</v>
      </c>
      <c r="C37" s="309"/>
      <c r="D37" s="288">
        <f t="shared" si="0"/>
        <v>0</v>
      </c>
      <c r="E37" s="288">
        <f t="shared" si="1"/>
        <v>0</v>
      </c>
      <c r="F37" s="289">
        <f t="shared" si="2"/>
        <v>0</v>
      </c>
    </row>
    <row r="38" spans="1:6" x14ac:dyDescent="0.3">
      <c r="A38" s="292" t="s">
        <v>391</v>
      </c>
      <c r="B38" s="291">
        <v>1</v>
      </c>
      <c r="C38" s="309"/>
      <c r="D38" s="288">
        <f t="shared" si="0"/>
        <v>0</v>
      </c>
      <c r="E38" s="288">
        <f t="shared" si="1"/>
        <v>0</v>
      </c>
      <c r="F38" s="289">
        <f t="shared" si="2"/>
        <v>0</v>
      </c>
    </row>
    <row r="39" spans="1:6" x14ac:dyDescent="0.3">
      <c r="A39" s="292" t="s">
        <v>26</v>
      </c>
      <c r="B39" s="291">
        <v>4</v>
      </c>
      <c r="C39" s="309"/>
      <c r="D39" s="288">
        <f t="shared" si="0"/>
        <v>0</v>
      </c>
      <c r="E39" s="288">
        <f t="shared" si="1"/>
        <v>0</v>
      </c>
      <c r="F39" s="289">
        <f t="shared" si="2"/>
        <v>0</v>
      </c>
    </row>
    <row r="40" spans="1:6" x14ac:dyDescent="0.3">
      <c r="A40" s="292"/>
      <c r="B40" s="291"/>
      <c r="C40" s="288"/>
      <c r="D40" s="288"/>
      <c r="E40" s="288"/>
      <c r="F40" s="289"/>
    </row>
    <row r="41" spans="1:6" x14ac:dyDescent="0.3">
      <c r="A41" s="292" t="s">
        <v>293</v>
      </c>
      <c r="B41" s="291">
        <v>1</v>
      </c>
      <c r="C41" s="309"/>
      <c r="D41" s="288">
        <f t="shared" si="0"/>
        <v>0</v>
      </c>
      <c r="E41" s="288">
        <f t="shared" si="1"/>
        <v>0</v>
      </c>
      <c r="F41" s="289">
        <f t="shared" si="2"/>
        <v>0</v>
      </c>
    </row>
    <row r="42" spans="1:6" x14ac:dyDescent="0.3">
      <c r="A42" s="292" t="s">
        <v>294</v>
      </c>
      <c r="B42" s="291">
        <v>1</v>
      </c>
      <c r="C42" s="309"/>
      <c r="D42" s="288">
        <f t="shared" si="0"/>
        <v>0</v>
      </c>
      <c r="E42" s="288">
        <f t="shared" si="1"/>
        <v>0</v>
      </c>
      <c r="F42" s="289">
        <f t="shared" si="2"/>
        <v>0</v>
      </c>
    </row>
    <row r="43" spans="1:6" x14ac:dyDescent="0.3">
      <c r="A43" s="292"/>
      <c r="B43" s="291"/>
      <c r="C43" s="288"/>
      <c r="D43" s="288"/>
      <c r="E43" s="288"/>
      <c r="F43" s="289"/>
    </row>
    <row r="44" spans="1:6" x14ac:dyDescent="0.3">
      <c r="A44" s="292" t="s">
        <v>392</v>
      </c>
      <c r="B44" s="291"/>
      <c r="C44" s="288"/>
      <c r="D44" s="288"/>
      <c r="E44" s="288"/>
      <c r="F44" s="289"/>
    </row>
    <row r="45" spans="1:6" x14ac:dyDescent="0.3">
      <c r="A45" s="292" t="s">
        <v>393</v>
      </c>
      <c r="B45" s="291">
        <v>1</v>
      </c>
      <c r="C45" s="309"/>
      <c r="D45" s="288">
        <f t="shared" si="0"/>
        <v>0</v>
      </c>
      <c r="E45" s="288">
        <f t="shared" si="1"/>
        <v>0</v>
      </c>
      <c r="F45" s="289">
        <f t="shared" si="2"/>
        <v>0</v>
      </c>
    </row>
    <row r="46" spans="1:6" x14ac:dyDescent="0.3">
      <c r="A46" s="292" t="s">
        <v>394</v>
      </c>
      <c r="B46" s="291">
        <v>9</v>
      </c>
      <c r="C46" s="309"/>
      <c r="D46" s="288">
        <f t="shared" si="0"/>
        <v>0</v>
      </c>
      <c r="E46" s="288">
        <f t="shared" si="1"/>
        <v>0</v>
      </c>
      <c r="F46" s="289">
        <f t="shared" si="2"/>
        <v>0</v>
      </c>
    </row>
    <row r="47" spans="1:6" x14ac:dyDescent="0.3">
      <c r="A47" s="292" t="s">
        <v>395</v>
      </c>
      <c r="B47" s="291">
        <v>1</v>
      </c>
      <c r="C47" s="309"/>
      <c r="D47" s="288">
        <f t="shared" si="0"/>
        <v>0</v>
      </c>
      <c r="E47" s="288">
        <f t="shared" si="1"/>
        <v>0</v>
      </c>
      <c r="F47" s="289">
        <f t="shared" si="2"/>
        <v>0</v>
      </c>
    </row>
    <row r="48" spans="1:6" x14ac:dyDescent="0.3">
      <c r="A48" s="292"/>
      <c r="B48" s="291"/>
      <c r="C48" s="288"/>
      <c r="D48" s="288"/>
      <c r="E48" s="288"/>
      <c r="F48" s="289"/>
    </row>
    <row r="49" spans="1:6" x14ac:dyDescent="0.3">
      <c r="A49" s="292" t="s">
        <v>396</v>
      </c>
      <c r="B49" s="291"/>
      <c r="C49" s="288"/>
      <c r="D49" s="288"/>
      <c r="E49" s="288"/>
      <c r="F49" s="289"/>
    </row>
    <row r="50" spans="1:6" x14ac:dyDescent="0.3">
      <c r="A50" s="292" t="s">
        <v>397</v>
      </c>
      <c r="B50" s="291">
        <v>2</v>
      </c>
      <c r="C50" s="309"/>
      <c r="D50" s="288">
        <f t="shared" si="0"/>
        <v>0</v>
      </c>
      <c r="E50" s="288">
        <f t="shared" si="1"/>
        <v>0</v>
      </c>
      <c r="F50" s="289">
        <f t="shared" si="2"/>
        <v>0</v>
      </c>
    </row>
    <row r="51" spans="1:6" x14ac:dyDescent="0.3">
      <c r="A51" s="292" t="s">
        <v>398</v>
      </c>
      <c r="B51" s="291">
        <v>5</v>
      </c>
      <c r="C51" s="309"/>
      <c r="D51" s="288">
        <f t="shared" si="0"/>
        <v>0</v>
      </c>
      <c r="E51" s="288">
        <f t="shared" si="1"/>
        <v>0</v>
      </c>
      <c r="F51" s="289">
        <f t="shared" si="2"/>
        <v>0</v>
      </c>
    </row>
    <row r="52" spans="1:6" x14ac:dyDescent="0.3">
      <c r="A52" s="292" t="s">
        <v>279</v>
      </c>
      <c r="B52" s="291">
        <v>9</v>
      </c>
      <c r="C52" s="309"/>
      <c r="D52" s="288">
        <f t="shared" si="0"/>
        <v>0</v>
      </c>
      <c r="E52" s="288">
        <f t="shared" si="1"/>
        <v>0</v>
      </c>
      <c r="F52" s="289">
        <f t="shared" si="2"/>
        <v>0</v>
      </c>
    </row>
    <row r="53" spans="1:6" x14ac:dyDescent="0.3">
      <c r="A53" s="292" t="s">
        <v>399</v>
      </c>
      <c r="B53" s="291">
        <v>9</v>
      </c>
      <c r="C53" s="309"/>
      <c r="D53" s="288">
        <f t="shared" si="0"/>
        <v>0</v>
      </c>
      <c r="E53" s="288">
        <f t="shared" si="1"/>
        <v>0</v>
      </c>
      <c r="F53" s="289">
        <f t="shared" si="2"/>
        <v>0</v>
      </c>
    </row>
    <row r="54" spans="1:6" x14ac:dyDescent="0.3">
      <c r="A54" s="292" t="s">
        <v>400</v>
      </c>
      <c r="B54" s="291">
        <v>9</v>
      </c>
      <c r="C54" s="309"/>
      <c r="D54" s="288">
        <f t="shared" si="0"/>
        <v>0</v>
      </c>
      <c r="E54" s="288">
        <f t="shared" si="1"/>
        <v>0</v>
      </c>
      <c r="F54" s="289">
        <f t="shared" si="2"/>
        <v>0</v>
      </c>
    </row>
    <row r="55" spans="1:6" x14ac:dyDescent="0.3">
      <c r="A55" s="292" t="s">
        <v>401</v>
      </c>
      <c r="B55" s="291">
        <v>9</v>
      </c>
      <c r="C55" s="309"/>
      <c r="D55" s="288">
        <f t="shared" si="0"/>
        <v>0</v>
      </c>
      <c r="E55" s="288">
        <f t="shared" si="1"/>
        <v>0</v>
      </c>
      <c r="F55" s="289">
        <f t="shared" si="2"/>
        <v>0</v>
      </c>
    </row>
    <row r="56" spans="1:6" x14ac:dyDescent="0.3">
      <c r="A56" s="292" t="s">
        <v>280</v>
      </c>
      <c r="B56" s="291">
        <v>9</v>
      </c>
      <c r="C56" s="309"/>
      <c r="D56" s="288">
        <f t="shared" si="0"/>
        <v>0</v>
      </c>
      <c r="E56" s="288">
        <f t="shared" si="1"/>
        <v>0</v>
      </c>
      <c r="F56" s="289">
        <f t="shared" si="2"/>
        <v>0</v>
      </c>
    </row>
    <row r="57" spans="1:6" x14ac:dyDescent="0.3">
      <c r="A57" s="292"/>
      <c r="B57" s="291"/>
      <c r="C57" s="288"/>
      <c r="D57" s="288"/>
      <c r="E57" s="288"/>
      <c r="F57" s="289"/>
    </row>
    <row r="58" spans="1:6" x14ac:dyDescent="0.3">
      <c r="A58" s="292" t="s">
        <v>402</v>
      </c>
      <c r="B58" s="291"/>
      <c r="C58" s="288"/>
      <c r="D58" s="288"/>
      <c r="E58" s="288"/>
      <c r="F58" s="289"/>
    </row>
    <row r="59" spans="1:6" x14ac:dyDescent="0.3">
      <c r="A59" s="292" t="s">
        <v>403</v>
      </c>
      <c r="B59" s="291">
        <v>1</v>
      </c>
      <c r="C59" s="309"/>
      <c r="D59" s="288">
        <f t="shared" si="0"/>
        <v>0</v>
      </c>
      <c r="E59" s="288">
        <f t="shared" si="1"/>
        <v>0</v>
      </c>
      <c r="F59" s="289">
        <f t="shared" si="2"/>
        <v>0</v>
      </c>
    </row>
    <row r="60" spans="1:6" x14ac:dyDescent="0.3">
      <c r="A60" s="292" t="s">
        <v>404</v>
      </c>
      <c r="B60" s="291">
        <v>1</v>
      </c>
      <c r="C60" s="309"/>
      <c r="D60" s="288">
        <f t="shared" si="0"/>
        <v>0</v>
      </c>
      <c r="E60" s="288">
        <f t="shared" si="1"/>
        <v>0</v>
      </c>
      <c r="F60" s="289">
        <f t="shared" si="2"/>
        <v>0</v>
      </c>
    </row>
    <row r="61" spans="1:6" x14ac:dyDescent="0.3">
      <c r="A61" s="292" t="s">
        <v>27</v>
      </c>
      <c r="B61" s="291">
        <v>1</v>
      </c>
      <c r="C61" s="309"/>
      <c r="D61" s="288">
        <f t="shared" si="0"/>
        <v>0</v>
      </c>
      <c r="E61" s="288">
        <f t="shared" si="1"/>
        <v>0</v>
      </c>
      <c r="F61" s="289">
        <f t="shared" si="2"/>
        <v>0</v>
      </c>
    </row>
    <row r="62" spans="1:6" x14ac:dyDescent="0.3">
      <c r="A62" s="292" t="s">
        <v>405</v>
      </c>
      <c r="B62" s="291">
        <v>1</v>
      </c>
      <c r="C62" s="309"/>
      <c r="D62" s="288">
        <f t="shared" si="0"/>
        <v>0</v>
      </c>
      <c r="E62" s="288">
        <f t="shared" si="1"/>
        <v>0</v>
      </c>
      <c r="F62" s="289">
        <f t="shared" si="2"/>
        <v>0</v>
      </c>
    </row>
    <row r="63" spans="1:6" x14ac:dyDescent="0.3">
      <c r="A63" s="292" t="s">
        <v>404</v>
      </c>
      <c r="B63" s="291">
        <v>1</v>
      </c>
      <c r="C63" s="309"/>
      <c r="D63" s="288">
        <f t="shared" si="0"/>
        <v>0</v>
      </c>
      <c r="E63" s="288">
        <f t="shared" si="1"/>
        <v>0</v>
      </c>
      <c r="F63" s="289">
        <f t="shared" si="2"/>
        <v>0</v>
      </c>
    </row>
    <row r="64" spans="1:6" x14ac:dyDescent="0.3">
      <c r="A64" s="292" t="s">
        <v>28</v>
      </c>
      <c r="B64" s="291">
        <v>1</v>
      </c>
      <c r="C64" s="309"/>
      <c r="D64" s="288">
        <f t="shared" si="0"/>
        <v>0</v>
      </c>
      <c r="E64" s="288">
        <f t="shared" si="1"/>
        <v>0</v>
      </c>
      <c r="F64" s="289">
        <f t="shared" si="2"/>
        <v>0</v>
      </c>
    </row>
    <row r="65" spans="1:6" x14ac:dyDescent="0.3">
      <c r="A65" s="292" t="s">
        <v>287</v>
      </c>
      <c r="B65" s="291">
        <v>1</v>
      </c>
      <c r="C65" s="309"/>
      <c r="D65" s="288">
        <f t="shared" si="0"/>
        <v>0</v>
      </c>
      <c r="E65" s="288">
        <f t="shared" si="1"/>
        <v>0</v>
      </c>
      <c r="F65" s="289">
        <f t="shared" si="2"/>
        <v>0</v>
      </c>
    </row>
    <row r="66" spans="1:6" x14ac:dyDescent="0.3">
      <c r="A66" s="292" t="s">
        <v>286</v>
      </c>
      <c r="B66" s="291">
        <v>1</v>
      </c>
      <c r="C66" s="309"/>
      <c r="D66" s="288">
        <f t="shared" si="0"/>
        <v>0</v>
      </c>
      <c r="E66" s="288">
        <f t="shared" si="1"/>
        <v>0</v>
      </c>
      <c r="F66" s="289">
        <f t="shared" si="2"/>
        <v>0</v>
      </c>
    </row>
    <row r="67" spans="1:6" x14ac:dyDescent="0.3">
      <c r="A67" s="292" t="s">
        <v>29</v>
      </c>
      <c r="B67" s="291">
        <v>1</v>
      </c>
      <c r="C67" s="309"/>
      <c r="D67" s="288">
        <f t="shared" si="0"/>
        <v>0</v>
      </c>
      <c r="E67" s="288">
        <f t="shared" si="1"/>
        <v>0</v>
      </c>
      <c r="F67" s="289">
        <f t="shared" si="2"/>
        <v>0</v>
      </c>
    </row>
    <row r="68" spans="1:6" x14ac:dyDescent="0.3">
      <c r="A68" s="292"/>
      <c r="B68" s="291"/>
      <c r="C68" s="288"/>
      <c r="D68" s="288"/>
      <c r="E68" s="288"/>
      <c r="F68" s="289"/>
    </row>
    <row r="69" spans="1:6" x14ac:dyDescent="0.3">
      <c r="A69" s="292" t="s">
        <v>406</v>
      </c>
      <c r="B69" s="291">
        <v>8</v>
      </c>
      <c r="C69" s="309"/>
      <c r="D69" s="288">
        <f t="shared" si="0"/>
        <v>0</v>
      </c>
      <c r="E69" s="288">
        <f t="shared" si="1"/>
        <v>0</v>
      </c>
      <c r="F69" s="289">
        <f t="shared" si="2"/>
        <v>0</v>
      </c>
    </row>
    <row r="70" spans="1:6" x14ac:dyDescent="0.3">
      <c r="A70" s="292" t="s">
        <v>407</v>
      </c>
      <c r="B70" s="291">
        <v>8</v>
      </c>
      <c r="C70" s="309"/>
      <c r="D70" s="288">
        <f t="shared" si="0"/>
        <v>0</v>
      </c>
      <c r="E70" s="288">
        <f t="shared" si="1"/>
        <v>0</v>
      </c>
      <c r="F70" s="289">
        <f t="shared" si="2"/>
        <v>0</v>
      </c>
    </row>
    <row r="71" spans="1:6" x14ac:dyDescent="0.3">
      <c r="A71" s="292" t="s">
        <v>408</v>
      </c>
      <c r="B71" s="291">
        <v>8</v>
      </c>
      <c r="C71" s="309"/>
      <c r="D71" s="288">
        <f t="shared" si="0"/>
        <v>0</v>
      </c>
      <c r="E71" s="288">
        <f t="shared" si="1"/>
        <v>0</v>
      </c>
      <c r="F71" s="289">
        <f t="shared" si="2"/>
        <v>0</v>
      </c>
    </row>
    <row r="72" spans="1:6" x14ac:dyDescent="0.3">
      <c r="A72" s="292"/>
      <c r="B72" s="291"/>
      <c r="C72" s="288"/>
      <c r="D72" s="288"/>
      <c r="E72" s="288"/>
      <c r="F72" s="289"/>
    </row>
    <row r="73" spans="1:6" ht="15" thickBot="1" x14ac:dyDescent="0.35">
      <c r="A73" s="293"/>
      <c r="B73" s="294"/>
      <c r="C73" s="295"/>
      <c r="D73" s="295"/>
      <c r="E73" s="295"/>
      <c r="F73" s="296"/>
    </row>
    <row r="74" spans="1:6" ht="15" thickBot="1" x14ac:dyDescent="0.35">
      <c r="A74" s="297" t="s">
        <v>204</v>
      </c>
      <c r="B74" s="298"/>
      <c r="C74" s="299"/>
      <c r="D74" s="299">
        <f>SUM(D8:D73)</f>
        <v>0</v>
      </c>
      <c r="E74" s="299">
        <f>SUM(E8:E72)</f>
        <v>0</v>
      </c>
      <c r="F74" s="299">
        <f>SUM(F8:F73)</f>
        <v>0</v>
      </c>
    </row>
    <row r="75" spans="1:6" ht="15" thickBot="1" x14ac:dyDescent="0.35"/>
    <row r="76" spans="1:6" ht="15" thickBot="1" x14ac:dyDescent="0.35">
      <c r="A76" s="280" t="s">
        <v>210</v>
      </c>
      <c r="B76" s="281"/>
      <c r="C76" s="281"/>
      <c r="D76" s="281"/>
      <c r="E76" s="281"/>
      <c r="F76" s="282"/>
    </row>
    <row r="77" spans="1:6" ht="28.2" thickBot="1" x14ac:dyDescent="0.35">
      <c r="A77" s="283" t="s">
        <v>0</v>
      </c>
      <c r="B77" s="283" t="s">
        <v>3</v>
      </c>
      <c r="C77" s="284" t="s">
        <v>2</v>
      </c>
      <c r="D77" s="302" t="s">
        <v>143</v>
      </c>
      <c r="E77" s="302" t="s">
        <v>144</v>
      </c>
      <c r="F77" s="302" t="s">
        <v>145</v>
      </c>
    </row>
    <row r="78" spans="1:6" x14ac:dyDescent="0.3">
      <c r="A78" s="303"/>
      <c r="B78" s="286"/>
      <c r="C78" s="287"/>
      <c r="D78" s="287"/>
      <c r="E78" s="287"/>
      <c r="F78" s="304"/>
    </row>
    <row r="79" spans="1:6" x14ac:dyDescent="0.3">
      <c r="A79" s="292" t="s">
        <v>30</v>
      </c>
      <c r="B79" s="291"/>
      <c r="C79" s="288"/>
      <c r="D79" s="288"/>
      <c r="E79" s="288"/>
      <c r="F79" s="289"/>
    </row>
    <row r="80" spans="1:6" x14ac:dyDescent="0.3">
      <c r="A80" s="292" t="s">
        <v>31</v>
      </c>
      <c r="B80" s="291">
        <v>1</v>
      </c>
      <c r="C80" s="309"/>
      <c r="D80" s="288">
        <f>C80*B80</f>
        <v>0</v>
      </c>
      <c r="E80" s="288">
        <f>D80*0.21</f>
        <v>0</v>
      </c>
      <c r="F80" s="289">
        <f>D80*1.21</f>
        <v>0</v>
      </c>
    </row>
    <row r="81" spans="1:6" x14ac:dyDescent="0.3">
      <c r="A81" s="292" t="s">
        <v>32</v>
      </c>
      <c r="B81" s="291">
        <v>1</v>
      </c>
      <c r="C81" s="309"/>
      <c r="D81" s="288">
        <f t="shared" ref="D81:D101" si="3">C81*B81</f>
        <v>0</v>
      </c>
      <c r="E81" s="288">
        <f t="shared" ref="E81:E101" si="4">D81*0.21</f>
        <v>0</v>
      </c>
      <c r="F81" s="289">
        <f t="shared" ref="F81:F101" si="5">D81*1.21</f>
        <v>0</v>
      </c>
    </row>
    <row r="82" spans="1:6" x14ac:dyDescent="0.3">
      <c r="A82" s="292" t="s">
        <v>33</v>
      </c>
      <c r="B82" s="291">
        <v>1</v>
      </c>
      <c r="C82" s="309"/>
      <c r="D82" s="288">
        <f t="shared" si="3"/>
        <v>0</v>
      </c>
      <c r="E82" s="288">
        <f t="shared" si="4"/>
        <v>0</v>
      </c>
      <c r="F82" s="289">
        <f t="shared" si="5"/>
        <v>0</v>
      </c>
    </row>
    <row r="83" spans="1:6" x14ac:dyDescent="0.3">
      <c r="A83" s="292" t="s">
        <v>34</v>
      </c>
      <c r="B83" s="291">
        <v>1</v>
      </c>
      <c r="C83" s="309"/>
      <c r="D83" s="288">
        <f t="shared" si="3"/>
        <v>0</v>
      </c>
      <c r="E83" s="288">
        <f t="shared" si="4"/>
        <v>0</v>
      </c>
      <c r="F83" s="289">
        <f t="shared" si="5"/>
        <v>0</v>
      </c>
    </row>
    <row r="84" spans="1:6" x14ac:dyDescent="0.3">
      <c r="A84" s="292"/>
      <c r="B84" s="291"/>
      <c r="C84" s="288"/>
      <c r="D84" s="288"/>
      <c r="E84" s="288"/>
      <c r="F84" s="289"/>
    </row>
    <row r="85" spans="1:6" x14ac:dyDescent="0.3">
      <c r="A85" s="292" t="s">
        <v>409</v>
      </c>
      <c r="B85" s="291">
        <v>1</v>
      </c>
      <c r="C85" s="309"/>
      <c r="D85" s="288">
        <f t="shared" si="3"/>
        <v>0</v>
      </c>
      <c r="E85" s="288">
        <f t="shared" si="4"/>
        <v>0</v>
      </c>
      <c r="F85" s="289">
        <f t="shared" si="5"/>
        <v>0</v>
      </c>
    </row>
    <row r="86" spans="1:6" x14ac:dyDescent="0.3">
      <c r="A86" s="292" t="s">
        <v>35</v>
      </c>
      <c r="B86" s="291">
        <v>1</v>
      </c>
      <c r="C86" s="309"/>
      <c r="D86" s="288">
        <f t="shared" si="3"/>
        <v>0</v>
      </c>
      <c r="E86" s="288">
        <f t="shared" si="4"/>
        <v>0</v>
      </c>
      <c r="F86" s="289">
        <f t="shared" si="5"/>
        <v>0</v>
      </c>
    </row>
    <row r="87" spans="1:6" x14ac:dyDescent="0.3">
      <c r="A87" s="292" t="s">
        <v>36</v>
      </c>
      <c r="B87" s="291">
        <v>1</v>
      </c>
      <c r="C87" s="309"/>
      <c r="D87" s="288">
        <f t="shared" si="3"/>
        <v>0</v>
      </c>
      <c r="E87" s="288">
        <f t="shared" si="4"/>
        <v>0</v>
      </c>
      <c r="F87" s="289">
        <f t="shared" si="5"/>
        <v>0</v>
      </c>
    </row>
    <row r="88" spans="1:6" x14ac:dyDescent="0.3">
      <c r="A88" s="292"/>
      <c r="B88" s="291"/>
      <c r="C88" s="288"/>
      <c r="D88" s="288"/>
      <c r="E88" s="288"/>
      <c r="F88" s="289"/>
    </row>
    <row r="89" spans="1:6" x14ac:dyDescent="0.3">
      <c r="A89" s="292" t="s">
        <v>410</v>
      </c>
      <c r="B89" s="291"/>
      <c r="C89" s="288"/>
      <c r="D89" s="288"/>
      <c r="E89" s="288"/>
      <c r="F89" s="289"/>
    </row>
    <row r="90" spans="1:6" x14ac:dyDescent="0.3">
      <c r="A90" s="292" t="s">
        <v>411</v>
      </c>
      <c r="B90" s="291">
        <v>1</v>
      </c>
      <c r="C90" s="309"/>
      <c r="D90" s="288">
        <f t="shared" si="3"/>
        <v>0</v>
      </c>
      <c r="E90" s="288">
        <f t="shared" si="4"/>
        <v>0</v>
      </c>
      <c r="F90" s="289">
        <f t="shared" si="5"/>
        <v>0</v>
      </c>
    </row>
    <row r="91" spans="1:6" x14ac:dyDescent="0.3">
      <c r="A91" s="292" t="s">
        <v>412</v>
      </c>
      <c r="B91" s="291">
        <v>1</v>
      </c>
      <c r="C91" s="309"/>
      <c r="D91" s="288">
        <f t="shared" si="3"/>
        <v>0</v>
      </c>
      <c r="E91" s="288">
        <f t="shared" si="4"/>
        <v>0</v>
      </c>
      <c r="F91" s="289">
        <f t="shared" si="5"/>
        <v>0</v>
      </c>
    </row>
    <row r="92" spans="1:6" x14ac:dyDescent="0.3">
      <c r="A92" s="292" t="s">
        <v>413</v>
      </c>
      <c r="B92" s="291">
        <v>1</v>
      </c>
      <c r="C92" s="309"/>
      <c r="D92" s="288">
        <f t="shared" si="3"/>
        <v>0</v>
      </c>
      <c r="E92" s="288">
        <f t="shared" si="4"/>
        <v>0</v>
      </c>
      <c r="F92" s="289">
        <f t="shared" si="5"/>
        <v>0</v>
      </c>
    </row>
    <row r="93" spans="1:6" x14ac:dyDescent="0.3">
      <c r="A93" s="292"/>
      <c r="B93" s="291"/>
      <c r="C93" s="288"/>
      <c r="D93" s="288"/>
      <c r="E93" s="288"/>
      <c r="F93" s="289"/>
    </row>
    <row r="94" spans="1:6" x14ac:dyDescent="0.3">
      <c r="A94" s="292" t="s">
        <v>37</v>
      </c>
      <c r="B94" s="291">
        <v>1</v>
      </c>
      <c r="C94" s="309"/>
      <c r="D94" s="288">
        <f t="shared" si="3"/>
        <v>0</v>
      </c>
      <c r="E94" s="288">
        <f t="shared" si="4"/>
        <v>0</v>
      </c>
      <c r="F94" s="289">
        <f t="shared" si="5"/>
        <v>0</v>
      </c>
    </row>
    <row r="95" spans="1:6" x14ac:dyDescent="0.3">
      <c r="A95" s="292"/>
      <c r="B95" s="291"/>
      <c r="C95" s="288"/>
      <c r="D95" s="288"/>
      <c r="E95" s="288"/>
      <c r="F95" s="289"/>
    </row>
    <row r="96" spans="1:6" x14ac:dyDescent="0.3">
      <c r="A96" s="292" t="s">
        <v>38</v>
      </c>
      <c r="B96" s="291">
        <v>1</v>
      </c>
      <c r="C96" s="309"/>
      <c r="D96" s="288">
        <f t="shared" si="3"/>
        <v>0</v>
      </c>
      <c r="E96" s="288">
        <f t="shared" si="4"/>
        <v>0</v>
      </c>
      <c r="F96" s="289">
        <f t="shared" si="5"/>
        <v>0</v>
      </c>
    </row>
    <row r="97" spans="1:6" x14ac:dyDescent="0.3">
      <c r="A97" s="292" t="s">
        <v>414</v>
      </c>
      <c r="B97" s="291">
        <v>1</v>
      </c>
      <c r="C97" s="309"/>
      <c r="D97" s="288">
        <f t="shared" si="3"/>
        <v>0</v>
      </c>
      <c r="E97" s="288">
        <f t="shared" si="4"/>
        <v>0</v>
      </c>
      <c r="F97" s="289">
        <f t="shared" si="5"/>
        <v>0</v>
      </c>
    </row>
    <row r="98" spans="1:6" x14ac:dyDescent="0.3">
      <c r="B98" s="291"/>
      <c r="C98" s="288"/>
      <c r="D98" s="288"/>
      <c r="E98" s="288"/>
      <c r="F98" s="289"/>
    </row>
    <row r="99" spans="1:6" x14ac:dyDescent="0.3">
      <c r="A99" s="292"/>
      <c r="B99" s="291"/>
      <c r="C99" s="288"/>
      <c r="D99" s="288"/>
      <c r="E99" s="288"/>
      <c r="F99" s="289"/>
    </row>
    <row r="100" spans="1:6" x14ac:dyDescent="0.3">
      <c r="A100" s="292" t="s">
        <v>415</v>
      </c>
      <c r="B100" s="291">
        <v>1</v>
      </c>
      <c r="C100" s="309"/>
      <c r="D100" s="288">
        <f t="shared" si="3"/>
        <v>0</v>
      </c>
      <c r="E100" s="288">
        <f t="shared" si="4"/>
        <v>0</v>
      </c>
      <c r="F100" s="289">
        <f t="shared" si="5"/>
        <v>0</v>
      </c>
    </row>
    <row r="101" spans="1:6" x14ac:dyDescent="0.3">
      <c r="A101" s="292" t="s">
        <v>416</v>
      </c>
      <c r="B101" s="291">
        <v>1</v>
      </c>
      <c r="C101" s="309"/>
      <c r="D101" s="288">
        <f t="shared" si="3"/>
        <v>0</v>
      </c>
      <c r="E101" s="288">
        <f t="shared" si="4"/>
        <v>0</v>
      </c>
      <c r="F101" s="289">
        <f t="shared" si="5"/>
        <v>0</v>
      </c>
    </row>
    <row r="102" spans="1:6" x14ac:dyDescent="0.3">
      <c r="A102" s="292" t="s">
        <v>417</v>
      </c>
      <c r="B102" s="291"/>
      <c r="C102" s="288"/>
      <c r="D102" s="288"/>
      <c r="E102" s="288"/>
      <c r="F102" s="289"/>
    </row>
    <row r="103" spans="1:6" x14ac:dyDescent="0.3">
      <c r="A103" s="292"/>
      <c r="B103" s="291"/>
      <c r="C103" s="288"/>
      <c r="D103" s="288"/>
      <c r="E103" s="288"/>
      <c r="F103" s="289"/>
    </row>
    <row r="104" spans="1:6" ht="15" thickBot="1" x14ac:dyDescent="0.35">
      <c r="A104" s="293"/>
      <c r="B104" s="294"/>
      <c r="C104" s="295"/>
      <c r="D104" s="295"/>
      <c r="E104" s="295"/>
      <c r="F104" s="296"/>
    </row>
    <row r="105" spans="1:6" ht="15" thickBot="1" x14ac:dyDescent="0.35">
      <c r="A105" s="297" t="s">
        <v>205</v>
      </c>
      <c r="B105" s="298"/>
      <c r="C105" s="299"/>
      <c r="D105" s="299">
        <f>SUM(D80:D101)</f>
        <v>0</v>
      </c>
      <c r="E105" s="299">
        <f>SUM(E80:E101)</f>
        <v>0</v>
      </c>
      <c r="F105" s="299">
        <f>SUM(F80:F101)</f>
        <v>0</v>
      </c>
    </row>
    <row r="106" spans="1:6" ht="15" thickBot="1" x14ac:dyDescent="0.35"/>
    <row r="107" spans="1:6" ht="15" thickBot="1" x14ac:dyDescent="0.35">
      <c r="A107" s="280" t="s">
        <v>211</v>
      </c>
      <c r="B107" s="281"/>
      <c r="C107" s="281"/>
      <c r="D107" s="281"/>
      <c r="E107" s="281"/>
      <c r="F107" s="282"/>
    </row>
    <row r="108" spans="1:6" ht="40.200000000000003" thickBot="1" x14ac:dyDescent="0.35">
      <c r="A108" s="305" t="s">
        <v>0</v>
      </c>
      <c r="B108" s="305" t="s">
        <v>3</v>
      </c>
      <c r="C108" s="302" t="s">
        <v>2</v>
      </c>
      <c r="D108" s="302" t="s">
        <v>143</v>
      </c>
      <c r="E108" s="302" t="s">
        <v>144</v>
      </c>
      <c r="F108" s="302" t="s">
        <v>145</v>
      </c>
    </row>
    <row r="109" spans="1:6" x14ac:dyDescent="0.3">
      <c r="A109" s="306" t="s">
        <v>418</v>
      </c>
      <c r="B109" s="286">
        <v>1</v>
      </c>
      <c r="C109" s="310"/>
      <c r="D109" s="287">
        <f>B109*C109</f>
        <v>0</v>
      </c>
      <c r="E109" s="287">
        <f>F109-D109</f>
        <v>0</v>
      </c>
      <c r="F109" s="304">
        <f>D109*1.21</f>
        <v>0</v>
      </c>
    </row>
    <row r="110" spans="1:6" x14ac:dyDescent="0.3">
      <c r="A110" s="293" t="s">
        <v>419</v>
      </c>
      <c r="B110" s="291">
        <v>1</v>
      </c>
      <c r="C110" s="309"/>
      <c r="D110" s="288">
        <f t="shared" ref="D110:D164" si="6">B110*C110</f>
        <v>0</v>
      </c>
      <c r="E110" s="288">
        <f t="shared" ref="E110:E164" si="7">F110-D110</f>
        <v>0</v>
      </c>
      <c r="F110" s="289">
        <f t="shared" ref="F110:F164" si="8">D110*1.21</f>
        <v>0</v>
      </c>
    </row>
    <row r="111" spans="1:6" x14ac:dyDescent="0.3">
      <c r="A111" s="292"/>
      <c r="B111" s="291"/>
      <c r="C111" s="288"/>
      <c r="D111" s="288"/>
      <c r="E111" s="288"/>
      <c r="F111" s="289"/>
    </row>
    <row r="112" spans="1:6" x14ac:dyDescent="0.3">
      <c r="A112" s="292" t="s">
        <v>420</v>
      </c>
      <c r="B112" s="291">
        <v>1</v>
      </c>
      <c r="C112" s="309"/>
      <c r="D112" s="288">
        <f t="shared" ref="D112" si="9">B112*C112</f>
        <v>0</v>
      </c>
      <c r="E112" s="288">
        <f t="shared" ref="E112" si="10">F112-D112</f>
        <v>0</v>
      </c>
      <c r="F112" s="289">
        <f t="shared" ref="F112" si="11">D112*1.21</f>
        <v>0</v>
      </c>
    </row>
    <row r="113" spans="1:6" x14ac:dyDescent="0.3">
      <c r="A113" s="303" t="s">
        <v>421</v>
      </c>
      <c r="B113" s="291">
        <v>1</v>
      </c>
      <c r="C113" s="309"/>
      <c r="D113" s="288">
        <f t="shared" si="6"/>
        <v>0</v>
      </c>
      <c r="E113" s="288">
        <f t="shared" si="7"/>
        <v>0</v>
      </c>
      <c r="F113" s="289">
        <f t="shared" si="8"/>
        <v>0</v>
      </c>
    </row>
    <row r="114" spans="1:6" x14ac:dyDescent="0.3">
      <c r="A114" s="292"/>
      <c r="B114" s="291"/>
      <c r="C114" s="288"/>
      <c r="D114" s="288"/>
      <c r="E114" s="288"/>
      <c r="F114" s="289"/>
    </row>
    <row r="115" spans="1:6" x14ac:dyDescent="0.3">
      <c r="A115" s="292" t="s">
        <v>40</v>
      </c>
      <c r="B115" s="291">
        <v>1</v>
      </c>
      <c r="C115" s="309"/>
      <c r="D115" s="288">
        <f t="shared" si="6"/>
        <v>0</v>
      </c>
      <c r="E115" s="288">
        <f t="shared" si="7"/>
        <v>0</v>
      </c>
      <c r="F115" s="289">
        <f t="shared" si="8"/>
        <v>0</v>
      </c>
    </row>
    <row r="116" spans="1:6" x14ac:dyDescent="0.3">
      <c r="A116" s="292" t="s">
        <v>422</v>
      </c>
      <c r="B116" s="291"/>
      <c r="C116" s="288"/>
      <c r="D116" s="288"/>
      <c r="E116" s="288"/>
      <c r="F116" s="289"/>
    </row>
    <row r="117" spans="1:6" x14ac:dyDescent="0.3">
      <c r="A117" s="292" t="s">
        <v>39</v>
      </c>
      <c r="B117" s="291">
        <v>1</v>
      </c>
      <c r="C117" s="309"/>
      <c r="D117" s="288">
        <f t="shared" si="6"/>
        <v>0</v>
      </c>
      <c r="E117" s="288">
        <f t="shared" si="7"/>
        <v>0</v>
      </c>
      <c r="F117" s="289">
        <f t="shared" si="8"/>
        <v>0</v>
      </c>
    </row>
    <row r="118" spans="1:6" x14ac:dyDescent="0.3">
      <c r="A118" s="307" t="s">
        <v>298</v>
      </c>
      <c r="B118" s="291">
        <v>1</v>
      </c>
      <c r="C118" s="309"/>
      <c r="D118" s="288">
        <f t="shared" si="6"/>
        <v>0</v>
      </c>
      <c r="E118" s="288">
        <f t="shared" si="7"/>
        <v>0</v>
      </c>
      <c r="F118" s="289">
        <f t="shared" si="8"/>
        <v>0</v>
      </c>
    </row>
    <row r="119" spans="1:6" x14ac:dyDescent="0.3">
      <c r="A119" s="292"/>
      <c r="B119" s="291"/>
      <c r="C119" s="288"/>
      <c r="D119" s="288"/>
      <c r="E119" s="288"/>
      <c r="F119" s="289"/>
    </row>
    <row r="120" spans="1:6" x14ac:dyDescent="0.3">
      <c r="A120" s="292" t="s">
        <v>423</v>
      </c>
      <c r="B120" s="291"/>
      <c r="C120" s="288"/>
      <c r="D120" s="288"/>
      <c r="E120" s="288"/>
      <c r="F120" s="289"/>
    </row>
    <row r="121" spans="1:6" x14ac:dyDescent="0.3">
      <c r="A121" s="292" t="s">
        <v>296</v>
      </c>
      <c r="B121" s="291">
        <v>1</v>
      </c>
      <c r="C121" s="309"/>
      <c r="D121" s="288">
        <f t="shared" si="6"/>
        <v>0</v>
      </c>
      <c r="E121" s="288">
        <f t="shared" si="7"/>
        <v>0</v>
      </c>
      <c r="F121" s="289">
        <f t="shared" si="8"/>
        <v>0</v>
      </c>
    </row>
    <row r="122" spans="1:6" x14ac:dyDescent="0.3">
      <c r="A122" s="292" t="s">
        <v>297</v>
      </c>
      <c r="B122" s="291">
        <v>20</v>
      </c>
      <c r="C122" s="309"/>
      <c r="D122" s="288">
        <f t="shared" si="6"/>
        <v>0</v>
      </c>
      <c r="E122" s="288">
        <f t="shared" si="7"/>
        <v>0</v>
      </c>
      <c r="F122" s="289">
        <f t="shared" si="8"/>
        <v>0</v>
      </c>
    </row>
    <row r="123" spans="1:6" x14ac:dyDescent="0.3">
      <c r="A123" s="292"/>
      <c r="B123" s="291"/>
      <c r="C123" s="288"/>
      <c r="D123" s="288"/>
      <c r="E123" s="288"/>
      <c r="F123" s="289"/>
    </row>
    <row r="124" spans="1:6" x14ac:dyDescent="0.3">
      <c r="A124" s="292" t="s">
        <v>424</v>
      </c>
      <c r="B124" s="291"/>
      <c r="C124" s="288"/>
      <c r="D124" s="288"/>
      <c r="E124" s="288"/>
      <c r="F124" s="289"/>
    </row>
    <row r="125" spans="1:6" x14ac:dyDescent="0.3">
      <c r="A125" s="292" t="s">
        <v>425</v>
      </c>
      <c r="B125" s="291">
        <v>1</v>
      </c>
      <c r="C125" s="309"/>
      <c r="D125" s="288">
        <f t="shared" si="6"/>
        <v>0</v>
      </c>
      <c r="E125" s="288">
        <f t="shared" si="7"/>
        <v>0</v>
      </c>
      <c r="F125" s="289">
        <f t="shared" si="8"/>
        <v>0</v>
      </c>
    </row>
    <row r="126" spans="1:6" x14ac:dyDescent="0.3">
      <c r="A126" s="292" t="s">
        <v>426</v>
      </c>
      <c r="B126" s="291">
        <v>1</v>
      </c>
      <c r="C126" s="309"/>
      <c r="D126" s="288">
        <f t="shared" si="6"/>
        <v>0</v>
      </c>
      <c r="E126" s="288">
        <f t="shared" si="7"/>
        <v>0</v>
      </c>
      <c r="F126" s="289">
        <f t="shared" si="8"/>
        <v>0</v>
      </c>
    </row>
    <row r="127" spans="1:6" x14ac:dyDescent="0.3">
      <c r="A127" s="292" t="s">
        <v>427</v>
      </c>
      <c r="B127" s="291">
        <v>6</v>
      </c>
      <c r="C127" s="309"/>
      <c r="D127" s="288">
        <f t="shared" si="6"/>
        <v>0</v>
      </c>
      <c r="E127" s="288">
        <f t="shared" si="7"/>
        <v>0</v>
      </c>
      <c r="F127" s="289">
        <f t="shared" si="8"/>
        <v>0</v>
      </c>
    </row>
    <row r="128" spans="1:6" x14ac:dyDescent="0.3">
      <c r="A128" s="303"/>
      <c r="B128" s="291"/>
      <c r="C128" s="288"/>
      <c r="D128" s="288"/>
      <c r="E128" s="288"/>
      <c r="F128" s="289"/>
    </row>
    <row r="129" spans="1:6" x14ac:dyDescent="0.3">
      <c r="A129" s="303" t="s">
        <v>428</v>
      </c>
      <c r="B129" s="291">
        <v>1</v>
      </c>
      <c r="C129" s="309"/>
      <c r="D129" s="288">
        <f t="shared" si="6"/>
        <v>0</v>
      </c>
      <c r="E129" s="288">
        <f t="shared" si="7"/>
        <v>0</v>
      </c>
      <c r="F129" s="289">
        <f t="shared" si="8"/>
        <v>0</v>
      </c>
    </row>
    <row r="130" spans="1:6" x14ac:dyDescent="0.3">
      <c r="A130" s="292"/>
      <c r="B130" s="291"/>
      <c r="C130" s="288"/>
      <c r="D130" s="288"/>
      <c r="E130" s="288"/>
      <c r="F130" s="289"/>
    </row>
    <row r="131" spans="1:6" x14ac:dyDescent="0.3">
      <c r="A131" s="290" t="s">
        <v>429</v>
      </c>
      <c r="B131" s="291">
        <v>1</v>
      </c>
      <c r="C131" s="309"/>
      <c r="D131" s="288">
        <f t="shared" si="6"/>
        <v>0</v>
      </c>
      <c r="E131" s="288">
        <f t="shared" si="7"/>
        <v>0</v>
      </c>
      <c r="F131" s="289">
        <f t="shared" si="8"/>
        <v>0</v>
      </c>
    </row>
    <row r="132" spans="1:6" x14ac:dyDescent="0.3">
      <c r="A132" s="290"/>
      <c r="B132" s="291"/>
      <c r="C132" s="288"/>
      <c r="D132" s="288"/>
      <c r="E132" s="288"/>
      <c r="F132" s="289"/>
    </row>
    <row r="133" spans="1:6" x14ac:dyDescent="0.3">
      <c r="A133" s="290" t="s">
        <v>430</v>
      </c>
      <c r="B133" s="291">
        <v>1</v>
      </c>
      <c r="C133" s="309"/>
      <c r="D133" s="288">
        <f t="shared" si="6"/>
        <v>0</v>
      </c>
      <c r="E133" s="288">
        <f t="shared" si="7"/>
        <v>0</v>
      </c>
      <c r="F133" s="289">
        <f t="shared" si="8"/>
        <v>0</v>
      </c>
    </row>
    <row r="134" spans="1:6" x14ac:dyDescent="0.3">
      <c r="A134" s="292"/>
      <c r="B134" s="291"/>
      <c r="C134" s="288"/>
      <c r="D134" s="288"/>
      <c r="E134" s="288"/>
      <c r="F134" s="289"/>
    </row>
    <row r="135" spans="1:6" x14ac:dyDescent="0.3">
      <c r="A135" s="292" t="s">
        <v>431</v>
      </c>
      <c r="B135" s="291">
        <v>1</v>
      </c>
      <c r="C135" s="309"/>
      <c r="D135" s="288">
        <f t="shared" si="6"/>
        <v>0</v>
      </c>
      <c r="E135" s="288">
        <f t="shared" si="7"/>
        <v>0</v>
      </c>
      <c r="F135" s="289">
        <f t="shared" si="8"/>
        <v>0</v>
      </c>
    </row>
    <row r="136" spans="1:6" x14ac:dyDescent="0.3">
      <c r="A136" s="292"/>
      <c r="B136" s="291"/>
      <c r="C136" s="288"/>
      <c r="D136" s="288"/>
      <c r="E136" s="288"/>
      <c r="F136" s="289"/>
    </row>
    <row r="137" spans="1:6" x14ac:dyDescent="0.3">
      <c r="A137" s="292" t="s">
        <v>432</v>
      </c>
      <c r="B137" s="291"/>
      <c r="C137" s="288"/>
      <c r="D137" s="288"/>
      <c r="E137" s="288"/>
      <c r="F137" s="289"/>
    </row>
    <row r="138" spans="1:6" x14ac:dyDescent="0.3">
      <c r="A138" s="292" t="s">
        <v>433</v>
      </c>
      <c r="B138" s="291">
        <v>2</v>
      </c>
      <c r="C138" s="309"/>
      <c r="D138" s="288">
        <f t="shared" si="6"/>
        <v>0</v>
      </c>
      <c r="E138" s="288">
        <f t="shared" si="7"/>
        <v>0</v>
      </c>
      <c r="F138" s="289">
        <f t="shared" si="8"/>
        <v>0</v>
      </c>
    </row>
    <row r="139" spans="1:6" x14ac:dyDescent="0.3">
      <c r="A139" s="292" t="s">
        <v>434</v>
      </c>
      <c r="B139" s="291">
        <v>1</v>
      </c>
      <c r="C139" s="309"/>
      <c r="D139" s="288">
        <f t="shared" si="6"/>
        <v>0</v>
      </c>
      <c r="E139" s="288">
        <f t="shared" si="7"/>
        <v>0</v>
      </c>
      <c r="F139" s="289">
        <f t="shared" si="8"/>
        <v>0</v>
      </c>
    </row>
    <row r="140" spans="1:6" x14ac:dyDescent="0.3">
      <c r="A140" s="290" t="s">
        <v>435</v>
      </c>
      <c r="B140" s="291">
        <v>2</v>
      </c>
      <c r="C140" s="309"/>
      <c r="D140" s="288">
        <f t="shared" si="6"/>
        <v>0</v>
      </c>
      <c r="E140" s="288">
        <f t="shared" si="7"/>
        <v>0</v>
      </c>
      <c r="F140" s="289">
        <f t="shared" si="8"/>
        <v>0</v>
      </c>
    </row>
    <row r="141" spans="1:6" x14ac:dyDescent="0.3">
      <c r="A141" s="290" t="s">
        <v>41</v>
      </c>
      <c r="B141" s="291">
        <v>1</v>
      </c>
      <c r="C141" s="309"/>
      <c r="D141" s="288">
        <f t="shared" si="6"/>
        <v>0</v>
      </c>
      <c r="E141" s="288">
        <f t="shared" si="7"/>
        <v>0</v>
      </c>
      <c r="F141" s="289">
        <f t="shared" si="8"/>
        <v>0</v>
      </c>
    </row>
    <row r="142" spans="1:6" x14ac:dyDescent="0.3">
      <c r="A142" s="290" t="s">
        <v>42</v>
      </c>
      <c r="B142" s="291">
        <v>1</v>
      </c>
      <c r="C142" s="309"/>
      <c r="D142" s="288">
        <f t="shared" si="6"/>
        <v>0</v>
      </c>
      <c r="E142" s="288">
        <f t="shared" si="7"/>
        <v>0</v>
      </c>
      <c r="F142" s="289">
        <f t="shared" si="8"/>
        <v>0</v>
      </c>
    </row>
    <row r="143" spans="1:6" x14ac:dyDescent="0.3">
      <c r="A143" s="290" t="s">
        <v>299</v>
      </c>
      <c r="B143" s="291">
        <v>1</v>
      </c>
      <c r="C143" s="309"/>
      <c r="D143" s="288">
        <f t="shared" si="6"/>
        <v>0</v>
      </c>
      <c r="E143" s="288">
        <f t="shared" si="7"/>
        <v>0</v>
      </c>
      <c r="F143" s="289">
        <f t="shared" si="8"/>
        <v>0</v>
      </c>
    </row>
    <row r="144" spans="1:6" x14ac:dyDescent="0.3">
      <c r="A144" s="290" t="s">
        <v>43</v>
      </c>
      <c r="B144" s="291">
        <v>1</v>
      </c>
      <c r="C144" s="309"/>
      <c r="D144" s="288">
        <f t="shared" si="6"/>
        <v>0</v>
      </c>
      <c r="E144" s="288">
        <f t="shared" si="7"/>
        <v>0</v>
      </c>
      <c r="F144" s="289">
        <f t="shared" si="8"/>
        <v>0</v>
      </c>
    </row>
    <row r="145" spans="1:6" x14ac:dyDescent="0.3">
      <c r="A145" s="290" t="s">
        <v>44</v>
      </c>
      <c r="B145" s="291">
        <v>1</v>
      </c>
      <c r="C145" s="309"/>
      <c r="D145" s="288">
        <f t="shared" si="6"/>
        <v>0</v>
      </c>
      <c r="E145" s="288">
        <f t="shared" si="7"/>
        <v>0</v>
      </c>
      <c r="F145" s="289">
        <f t="shared" si="8"/>
        <v>0</v>
      </c>
    </row>
    <row r="146" spans="1:6" x14ac:dyDescent="0.3">
      <c r="A146" s="290" t="s">
        <v>436</v>
      </c>
      <c r="B146" s="291">
        <v>1</v>
      </c>
      <c r="C146" s="309"/>
      <c r="D146" s="288">
        <f t="shared" si="6"/>
        <v>0</v>
      </c>
      <c r="E146" s="288">
        <f t="shared" si="7"/>
        <v>0</v>
      </c>
      <c r="F146" s="289">
        <f t="shared" si="8"/>
        <v>0</v>
      </c>
    </row>
    <row r="147" spans="1:6" x14ac:dyDescent="0.3">
      <c r="A147" s="290" t="s">
        <v>300</v>
      </c>
      <c r="B147" s="291">
        <v>1</v>
      </c>
      <c r="C147" s="309"/>
      <c r="D147" s="288">
        <f t="shared" si="6"/>
        <v>0</v>
      </c>
      <c r="E147" s="288">
        <f t="shared" si="7"/>
        <v>0</v>
      </c>
      <c r="F147" s="289">
        <f t="shared" si="8"/>
        <v>0</v>
      </c>
    </row>
    <row r="148" spans="1:6" x14ac:dyDescent="0.3">
      <c r="A148" s="290"/>
      <c r="B148" s="291"/>
      <c r="C148" s="288"/>
      <c r="D148" s="288"/>
      <c r="E148" s="288"/>
      <c r="F148" s="289"/>
    </row>
    <row r="149" spans="1:6" x14ac:dyDescent="0.3">
      <c r="A149" s="290"/>
      <c r="B149" s="291"/>
      <c r="C149" s="288"/>
      <c r="D149" s="288"/>
      <c r="E149" s="288"/>
      <c r="F149" s="289"/>
    </row>
    <row r="150" spans="1:6" x14ac:dyDescent="0.3">
      <c r="A150" s="290" t="s">
        <v>301</v>
      </c>
      <c r="B150" s="291"/>
      <c r="C150" s="288"/>
      <c r="D150" s="288"/>
      <c r="E150" s="288"/>
      <c r="F150" s="289"/>
    </row>
    <row r="151" spans="1:6" x14ac:dyDescent="0.3">
      <c r="A151" s="307" t="s">
        <v>437</v>
      </c>
      <c r="B151" s="291"/>
      <c r="C151" s="288"/>
      <c r="D151" s="288"/>
      <c r="E151" s="288"/>
      <c r="F151" s="289"/>
    </row>
    <row r="152" spans="1:6" x14ac:dyDescent="0.3">
      <c r="A152" s="290" t="s">
        <v>438</v>
      </c>
      <c r="B152" s="291"/>
      <c r="C152" s="288"/>
      <c r="D152" s="288"/>
      <c r="E152" s="288"/>
      <c r="F152" s="289"/>
    </row>
    <row r="153" spans="1:6" x14ac:dyDescent="0.3">
      <c r="A153" s="290" t="s">
        <v>439</v>
      </c>
      <c r="B153" s="291">
        <v>1</v>
      </c>
      <c r="C153" s="309"/>
      <c r="D153" s="288">
        <f t="shared" si="6"/>
        <v>0</v>
      </c>
      <c r="E153" s="288">
        <f t="shared" si="7"/>
        <v>0</v>
      </c>
      <c r="F153" s="289">
        <f t="shared" si="8"/>
        <v>0</v>
      </c>
    </row>
    <row r="154" spans="1:6" x14ac:dyDescent="0.3">
      <c r="A154" s="290" t="s">
        <v>45</v>
      </c>
      <c r="B154" s="291">
        <v>1</v>
      </c>
      <c r="C154" s="309"/>
      <c r="D154" s="288">
        <f t="shared" si="6"/>
        <v>0</v>
      </c>
      <c r="E154" s="288">
        <f t="shared" si="7"/>
        <v>0</v>
      </c>
      <c r="F154" s="289">
        <f t="shared" si="8"/>
        <v>0</v>
      </c>
    </row>
    <row r="155" spans="1:6" x14ac:dyDescent="0.3">
      <c r="A155" s="290"/>
      <c r="B155" s="291"/>
      <c r="C155" s="288"/>
      <c r="D155" s="288"/>
      <c r="E155" s="288"/>
      <c r="F155" s="289"/>
    </row>
    <row r="156" spans="1:6" x14ac:dyDescent="0.3">
      <c r="A156" s="290" t="s">
        <v>302</v>
      </c>
      <c r="B156" s="291">
        <v>1</v>
      </c>
      <c r="C156" s="309"/>
      <c r="D156" s="288">
        <f t="shared" si="6"/>
        <v>0</v>
      </c>
      <c r="E156" s="288">
        <f t="shared" si="7"/>
        <v>0</v>
      </c>
      <c r="F156" s="289">
        <f t="shared" si="8"/>
        <v>0</v>
      </c>
    </row>
    <row r="157" spans="1:6" x14ac:dyDescent="0.3">
      <c r="A157" s="290"/>
      <c r="B157" s="291"/>
      <c r="C157" s="288"/>
      <c r="D157" s="288"/>
      <c r="E157" s="288"/>
      <c r="F157" s="289"/>
    </row>
    <row r="158" spans="1:6" x14ac:dyDescent="0.3">
      <c r="A158" s="290" t="s">
        <v>4</v>
      </c>
      <c r="B158" s="291">
        <v>1</v>
      </c>
      <c r="C158" s="309"/>
      <c r="D158" s="288">
        <f t="shared" si="6"/>
        <v>0</v>
      </c>
      <c r="E158" s="288">
        <f t="shared" si="7"/>
        <v>0</v>
      </c>
      <c r="F158" s="289">
        <f t="shared" si="8"/>
        <v>0</v>
      </c>
    </row>
    <row r="159" spans="1:6" x14ac:dyDescent="0.3">
      <c r="A159" s="290" t="s">
        <v>9</v>
      </c>
      <c r="B159" s="291">
        <v>1</v>
      </c>
      <c r="C159" s="309"/>
      <c r="D159" s="288">
        <f t="shared" si="6"/>
        <v>0</v>
      </c>
      <c r="E159" s="288">
        <f t="shared" si="7"/>
        <v>0</v>
      </c>
      <c r="F159" s="289">
        <f t="shared" si="8"/>
        <v>0</v>
      </c>
    </row>
    <row r="160" spans="1:6" x14ac:dyDescent="0.3">
      <c r="A160" s="290" t="s">
        <v>303</v>
      </c>
      <c r="B160" s="291">
        <v>1</v>
      </c>
      <c r="C160" s="309"/>
      <c r="D160" s="288">
        <f t="shared" si="6"/>
        <v>0</v>
      </c>
      <c r="E160" s="288">
        <f t="shared" si="7"/>
        <v>0</v>
      </c>
      <c r="F160" s="289">
        <f t="shared" si="8"/>
        <v>0</v>
      </c>
    </row>
    <row r="161" spans="1:6" x14ac:dyDescent="0.3">
      <c r="A161" s="290" t="s">
        <v>304</v>
      </c>
      <c r="B161" s="291">
        <v>1</v>
      </c>
      <c r="C161" s="309"/>
      <c r="D161" s="288">
        <f t="shared" si="6"/>
        <v>0</v>
      </c>
      <c r="E161" s="288">
        <f t="shared" si="7"/>
        <v>0</v>
      </c>
      <c r="F161" s="289">
        <f t="shared" si="8"/>
        <v>0</v>
      </c>
    </row>
    <row r="162" spans="1:6" x14ac:dyDescent="0.3">
      <c r="A162" s="290" t="s">
        <v>8</v>
      </c>
      <c r="B162" s="291">
        <v>1</v>
      </c>
      <c r="C162" s="309"/>
      <c r="D162" s="288">
        <f t="shared" si="6"/>
        <v>0</v>
      </c>
      <c r="E162" s="288">
        <f t="shared" si="7"/>
        <v>0</v>
      </c>
      <c r="F162" s="289">
        <f t="shared" si="8"/>
        <v>0</v>
      </c>
    </row>
    <row r="163" spans="1:6" x14ac:dyDescent="0.3">
      <c r="A163" s="290" t="s">
        <v>10</v>
      </c>
      <c r="B163" s="291">
        <v>1</v>
      </c>
      <c r="C163" s="309"/>
      <c r="D163" s="288">
        <f t="shared" si="6"/>
        <v>0</v>
      </c>
      <c r="E163" s="288">
        <f t="shared" si="7"/>
        <v>0</v>
      </c>
      <c r="F163" s="289">
        <f t="shared" si="8"/>
        <v>0</v>
      </c>
    </row>
    <row r="164" spans="1:6" x14ac:dyDescent="0.3">
      <c r="A164" s="290" t="s">
        <v>6</v>
      </c>
      <c r="B164" s="291">
        <v>6</v>
      </c>
      <c r="C164" s="309"/>
      <c r="D164" s="288">
        <f t="shared" si="6"/>
        <v>0</v>
      </c>
      <c r="E164" s="288">
        <f t="shared" si="7"/>
        <v>0</v>
      </c>
      <c r="F164" s="289">
        <f t="shared" si="8"/>
        <v>0</v>
      </c>
    </row>
    <row r="165" spans="1:6" ht="15" thickBot="1" x14ac:dyDescent="0.35">
      <c r="A165" s="290"/>
      <c r="B165" s="291"/>
      <c r="C165" s="288"/>
      <c r="D165" s="288"/>
      <c r="E165" s="288"/>
      <c r="F165" s="289"/>
    </row>
    <row r="166" spans="1:6" ht="15" thickBot="1" x14ac:dyDescent="0.35">
      <c r="A166" s="297" t="s">
        <v>206</v>
      </c>
      <c r="B166" s="298"/>
      <c r="C166" s="308"/>
      <c r="D166" s="299">
        <f>SUM(D109:D165)</f>
        <v>0</v>
      </c>
      <c r="E166" s="299">
        <f>SUM(E109:E165)</f>
        <v>0</v>
      </c>
      <c r="F166" s="299">
        <f>SUM(F109:F165)</f>
        <v>0</v>
      </c>
    </row>
    <row r="167" spans="1:6" ht="15" thickBot="1" x14ac:dyDescent="0.35"/>
    <row r="168" spans="1:6" ht="15" thickBot="1" x14ac:dyDescent="0.35">
      <c r="A168" s="297" t="s">
        <v>204</v>
      </c>
      <c r="B168" s="298"/>
      <c r="C168" s="308"/>
      <c r="D168" s="299">
        <f>D74</f>
        <v>0</v>
      </c>
      <c r="E168" s="299">
        <f>E74</f>
        <v>0</v>
      </c>
      <c r="F168" s="299">
        <f>F74</f>
        <v>0</v>
      </c>
    </row>
    <row r="169" spans="1:6" ht="15" thickBot="1" x14ac:dyDescent="0.35">
      <c r="A169" s="297" t="s">
        <v>205</v>
      </c>
      <c r="B169" s="298"/>
      <c r="C169" s="308"/>
      <c r="D169" s="299">
        <f>D105</f>
        <v>0</v>
      </c>
      <c r="E169" s="299">
        <f>E105</f>
        <v>0</v>
      </c>
      <c r="F169" s="299">
        <f>F105</f>
        <v>0</v>
      </c>
    </row>
    <row r="170" spans="1:6" ht="15" thickBot="1" x14ac:dyDescent="0.35">
      <c r="A170" s="297" t="s">
        <v>206</v>
      </c>
      <c r="B170" s="298"/>
      <c r="C170" s="308"/>
      <c r="D170" s="299">
        <f>D166</f>
        <v>0</v>
      </c>
      <c r="E170" s="299">
        <f>E166</f>
        <v>0</v>
      </c>
      <c r="F170" s="299">
        <f>F166</f>
        <v>0</v>
      </c>
    </row>
    <row r="171" spans="1:6" ht="15" thickBot="1" x14ac:dyDescent="0.35">
      <c r="A171" s="297" t="s">
        <v>207</v>
      </c>
      <c r="B171" s="298"/>
      <c r="C171" s="308"/>
      <c r="D171" s="299">
        <f>SUM(D168:D170)</f>
        <v>0</v>
      </c>
      <c r="E171" s="299">
        <f>SUM(E168:E170)</f>
        <v>0</v>
      </c>
      <c r="F171" s="299">
        <f>SUM(F168:F170)</f>
        <v>0</v>
      </c>
    </row>
  </sheetData>
  <sheetProtection algorithmName="SHA-512" hashValue="jJlX/D5DMi9ex3lEYUlGqxu03KY48oKvCRDWfZ5+UYsXhHUjURPQlDATZUrcrK8nLCfOKjdksXIgFYNKPBxOuQ==" saltValue="/2tNmUhSJKtZXjVKOtYQmw==" spinCount="100000" sheet="1" objects="1" scenarios="1"/>
  <mergeCells count="7">
    <mergeCell ref="A76:F76"/>
    <mergeCell ref="A107:F107"/>
    <mergeCell ref="A1:F1"/>
    <mergeCell ref="A2:F2"/>
    <mergeCell ref="A4:F4"/>
    <mergeCell ref="A3:F3"/>
    <mergeCell ref="A6:F6"/>
  </mergeCells>
  <printOptions horizontalCentered="1"/>
  <pageMargins left="0.23622047244094491" right="0.23622047244094491" top="0.74803149606299213" bottom="0.74803149606299213" header="0.31496062992125984" footer="0.31496062992125984"/>
  <pageSetup paperSize="9" scale="93" fitToHeight="0" orientation="landscape" r:id="rId1"/>
  <rowBreaks count="3" manualBreakCount="3">
    <brk id="32" max="5" man="1"/>
    <brk id="74" max="5" man="1"/>
    <brk id="10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REKAPITULACE</vt:lpstr>
      <vt:lpstr>A-STAVBA + TECHNOLOGIE</vt:lpstr>
      <vt:lpstr>B-VODNÍ HOSPODÁŘSTVÍ</vt:lpstr>
      <vt:lpstr>C-VZT</vt:lpstr>
      <vt:lpstr>D-TČ</vt:lpstr>
      <vt:lpstr>E-MaR</vt:lpstr>
      <vt:lpstr>F-VÝSTAVNÍ ČÁST</vt:lpstr>
      <vt:lpstr>'A-STAVBA + TECHNOLOGIE'!Oblast_tisku</vt:lpstr>
      <vt:lpstr>'B-VODNÍ HOSPODÁŘSTVÍ'!Oblast_tisku</vt:lpstr>
      <vt:lpstr>'C-VZT'!Oblast_tisku</vt:lpstr>
      <vt:lpstr>'D-TČ'!Oblast_tisku</vt:lpstr>
      <vt:lpstr>'E-MaR'!Oblast_tisku</vt:lpstr>
      <vt:lpstr>'F-VÝSTAVNÍ ČÁST'!Oblast_tisku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Tomáš Máca</cp:lastModifiedBy>
  <cp:lastPrinted>2025-05-30T11:06:53Z</cp:lastPrinted>
  <dcterms:created xsi:type="dcterms:W3CDTF">2020-02-10T08:13:47Z</dcterms:created>
  <dcterms:modified xsi:type="dcterms:W3CDTF">2025-06-12T11:31:08Z</dcterms:modified>
</cp:coreProperties>
</file>