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4656\Desktop\Oprava PS kožní, pav. L - podklady\"/>
    </mc:Choice>
  </mc:AlternateContent>
  <xr:revisionPtr revIDLastSave="0" documentId="13_ncr:1_{A0915CD4-B0C2-4BA1-9D01-6FBB5A2E9C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Pol'!$A$1:$Y$94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9" i="12"/>
  <c r="M19" i="12" s="1"/>
  <c r="I19" i="12"/>
  <c r="K19" i="12"/>
  <c r="O19" i="12"/>
  <c r="Q19" i="12"/>
  <c r="V19" i="12"/>
  <c r="G21" i="12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O45" i="12"/>
  <c r="Q45" i="12"/>
  <c r="V45" i="12"/>
  <c r="G47" i="12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3" i="12"/>
  <c r="I63" i="12"/>
  <c r="K63" i="12"/>
  <c r="O63" i="12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AE93" i="12"/>
  <c r="F41" i="1" s="1"/>
  <c r="I20" i="1"/>
  <c r="I19" i="1"/>
  <c r="I18" i="1"/>
  <c r="I16" i="1"/>
  <c r="H43" i="1"/>
  <c r="G46" i="12" l="1"/>
  <c r="I56" i="1" s="1"/>
  <c r="G18" i="12"/>
  <c r="I54" i="1" s="1"/>
  <c r="G41" i="12"/>
  <c r="I55" i="1" s="1"/>
  <c r="G73" i="12"/>
  <c r="I58" i="1" s="1"/>
  <c r="I41" i="12"/>
  <c r="G62" i="12"/>
  <c r="I57" i="1" s="1"/>
  <c r="K8" i="12"/>
  <c r="F42" i="1"/>
  <c r="Q46" i="12"/>
  <c r="K41" i="12"/>
  <c r="Q18" i="12"/>
  <c r="K73" i="12"/>
  <c r="I73" i="12"/>
  <c r="K46" i="12"/>
  <c r="O73" i="12"/>
  <c r="Q73" i="12"/>
  <c r="V62" i="12"/>
  <c r="V18" i="12"/>
  <c r="Q8" i="12"/>
  <c r="V73" i="12"/>
  <c r="I62" i="12"/>
  <c r="V46" i="12"/>
  <c r="O41" i="12"/>
  <c r="O18" i="12"/>
  <c r="O62" i="12"/>
  <c r="I46" i="12"/>
  <c r="F39" i="1"/>
  <c r="Q62" i="12"/>
  <c r="K62" i="12"/>
  <c r="O46" i="12"/>
  <c r="Q41" i="12"/>
  <c r="K18" i="12"/>
  <c r="I18" i="12"/>
  <c r="V8" i="12"/>
  <c r="V41" i="12"/>
  <c r="I8" i="12"/>
  <c r="O8" i="12"/>
  <c r="M8" i="12"/>
  <c r="M73" i="12"/>
  <c r="M63" i="12"/>
  <c r="M62" i="12" s="1"/>
  <c r="M47" i="12"/>
  <c r="M46" i="12" s="1"/>
  <c r="M21" i="12"/>
  <c r="M18" i="12" s="1"/>
  <c r="G8" i="12"/>
  <c r="AF93" i="12"/>
  <c r="M45" i="12"/>
  <c r="M41" i="12" s="1"/>
  <c r="J28" i="1"/>
  <c r="J26" i="1"/>
  <c r="G38" i="1"/>
  <c r="F38" i="1"/>
  <c r="J23" i="1"/>
  <c r="J24" i="1"/>
  <c r="J25" i="1"/>
  <c r="J27" i="1"/>
  <c r="E24" i="1"/>
  <c r="G24" i="1"/>
  <c r="E26" i="1"/>
  <c r="G26" i="1"/>
  <c r="F43" i="1" l="1"/>
  <c r="G23" i="1" s="1"/>
  <c r="G41" i="1"/>
  <c r="I41" i="1" s="1"/>
  <c r="G39" i="1"/>
  <c r="G43" i="1" s="1"/>
  <c r="G25" i="1" s="1"/>
  <c r="G42" i="1"/>
  <c r="I42" i="1" s="1"/>
  <c r="G93" i="12"/>
  <c r="I53" i="1"/>
  <c r="A27" i="1" l="1"/>
  <c r="G28" i="1" s="1"/>
  <c r="G27" i="1" s="1"/>
  <c r="G29" i="1" s="1"/>
  <c r="I17" i="1"/>
  <c r="I21" i="1" s="1"/>
  <c r="I59" i="1"/>
  <c r="A28" i="1"/>
  <c r="I39" i="1"/>
  <c r="I43" i="1" s="1"/>
  <c r="J41" i="1" l="1"/>
  <c r="J42" i="1"/>
  <c r="J39" i="1"/>
  <c r="J43" i="1" s="1"/>
  <c r="J53" i="1"/>
  <c r="J56" i="1"/>
  <c r="J54" i="1"/>
  <c r="J55" i="1"/>
  <c r="J57" i="1"/>
  <c r="J58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Rodina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<sst xmlns="http://schemas.openxmlformats.org/spreadsheetml/2006/main" count="728" uniqueCount="208">
  <si>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</si>
  <si>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</si>
  <si>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</si>
  <si>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</si>
  <si>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</si>
  <si>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</si>
  <si>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</si>
  <si>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</si>
  <si>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</si>
  <si>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</si>
  <si>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</si>
  <si>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</si>
  <si>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</si>
  <si>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</si>
  <si>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</si>
  <si>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</si>
  <si>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</si>
  <si>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</si>
  <si>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</si>
  <si>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</si>
  <si>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</si>
  <si>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</si>
  <si>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</si>
  <si>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</si>
  <si>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</si>
  <si>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</si>
  <si>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</si>
  <si>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</si>
  <si>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</si>
  <si>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</si>
  <si>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</si>
  <si>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</si>
  <si>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</si>
  <si>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</si>
  <si>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</si>
  <si>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</si>
  <si>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</si>
  <si>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</si>
  <si>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</si>
  <si>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</si>
  <si>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</si>
  <si>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</si>
  <si>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</si>
  <si>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</si>
  <si>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Technologie PS - vytápění</t>
  </si>
  <si>
    <t>Technické pomoci při min.rizik výskytu bakterií Legionella v teplé vodě</t>
  </si>
  <si>
    <t>Objekt:</t>
  </si>
  <si>
    <t>Rozpočet:</t>
  </si>
  <si>
    <t>123</t>
  </si>
  <si>
    <t>Nemocnice Kyjov, Pav.L, ÚL</t>
  </si>
  <si>
    <t>Stavba</t>
  </si>
  <si>
    <t>Stavební objekt</t>
  </si>
  <si>
    <t>Celkem za stavbu</t>
  </si>
  <si>
    <t>CZK</t>
  </si>
  <si>
    <t>#POPS</t>
  </si>
  <si>
    <t>Popis stavby: 123 - Nemocnice Kyjov, Pav.L, ÚL</t>
  </si>
  <si>
    <t>#POPO</t>
  </si>
  <si>
    <t>Popis objektu: 1 - Technické pomoci při min.rizik výskytu bakterií Legionella v teplé vodě</t>
  </si>
  <si>
    <t>#POPR</t>
  </si>
  <si>
    <t>Popis rozpočtu: 1 - Technologie PS - vytápění</t>
  </si>
  <si>
    <t>Rekapitulace dílů</t>
  </si>
  <si>
    <t>Typ dílu</t>
  </si>
  <si>
    <t>713</t>
  </si>
  <si>
    <t>Izolace tepelné</t>
  </si>
  <si>
    <t>722</t>
  </si>
  <si>
    <t>Vnitřní vodovod</t>
  </si>
  <si>
    <t>730</t>
  </si>
  <si>
    <t>Ústřední vytápění</t>
  </si>
  <si>
    <t>732</t>
  </si>
  <si>
    <t>Strojovny</t>
  </si>
  <si>
    <t>733</t>
  </si>
  <si>
    <t>Rozvod potrubí</t>
  </si>
  <si>
    <t>734</t>
  </si>
  <si>
    <t>Armatury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</si>
  <si>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</si>
  <si>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</si>
  <si>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</si>
  <si>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</si>
  <si>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</si>
  <si>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</si>
  <si>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</si>
  <si>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</si>
  <si>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</si>
  <si>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</si>
  <si>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</si>
  <si>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</si>
  <si>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</si>
  <si>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</si>
  <si>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</si>
  <si>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</si>
  <si>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</si>
  <si>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</si>
  <si>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</si>
  <si>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</si>
  <si>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</si>
  <si>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</si>
  <si>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</si>
  <si>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</si>
  <si>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</si>
  <si>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</si>
  <si>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</si>
  <si>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</si>
  <si>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</si>
  <si>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</si>
  <si>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</si>
  <si>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Izolace vodovodního potrubí návleková z trubic z pěnového polyetylenu, tloušťka stěny 9 mm, d 32 mm</t>
  </si>
  <si>
    <t>m</t>
  </si>
  <si>
    <t>800-721</t>
  </si>
  <si>
    <t>RTS 23/ I</t>
  </si>
  <si>
    <t>Kalkul</t>
  </si>
  <si>
    <t>Práce</t>
  </si>
  <si>
    <t>Běžná</t>
  </si>
  <si>
    <t>POL1_</t>
  </si>
  <si>
    <t>Montáž izolačních pouzder z minerální izolace</t>
  </si>
  <si>
    <t xml:space="preserve">m     </t>
  </si>
  <si>
    <t>Vlastní</t>
  </si>
  <si>
    <t>Indiv</t>
  </si>
  <si>
    <t>Přeizolování anuloidu a rozdělovače</t>
  </si>
  <si>
    <t xml:space="preserve">m2    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</si>
  <si>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</si>
  <si>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SPCM</t>
  </si>
  <si>
    <t>Specifikace</t>
  </si>
  <si>
    <t>POL3_</t>
  </si>
  <si>
    <t>pouzdro potrubní řezané; minerální vlákno; povrchová úprava Al fólie se skelnou mřížkou; vnitřní průměr 35,0 mm; tl. izolace 30,0 mm; provozní teplota  do 250 °C; tepelná vodivost (10°C) 0,0330 W/mK; tepelná vodivost (50°C) 0,037 W/mK</t>
  </si>
  <si>
    <t>pouzdro potrubní řezané; minerální vlákno; povrchová úprava Al fólie se skelnou mřížkou; vnitřní průměr 42,0 mm; tl. izolace 30,0 mm; provozní teplota  do 250 °C; tepelná vodivost (10°C) 0,0330 W/mK; tepelná vodivost (50°C) 0,037 W/mK</t>
  </si>
  <si>
    <t>pouzdro potrubní řezané; minerální vlákno; povrchová úprava Al fólie se skelnou mřížkou; vnitřní průměr 54,0 mm; tl. izolace 40,0 mm; provozní teplota  do 250 °C; tepelná vodivost (10°C) 0,0330 W/mK; tepelná vodivost (50°C) 0,037 W/mK</t>
  </si>
  <si>
    <t>Přesun hmot pro izolace tepelné v objektech výšky do 12 m</t>
  </si>
  <si>
    <t>800-713</t>
  </si>
  <si>
    <t>Přesun hmot</t>
  </si>
  <si>
    <t>POL7_</t>
  </si>
  <si>
    <t>50 m vodorovně</t>
  </si>
  <si>
    <t>SPI</t>
  </si>
  <si>
    <t>Potrubí z trubek nerezových spojované lisováním D 28 mm, s 1,2 mm</t>
  </si>
  <si>
    <t>včetně tvarovek, bez zednických výpomocí,</t>
  </si>
  <si>
    <t>Potrubí z trubek nerezových spojované lisováním D 35 mm, s 1,5 mm</t>
  </si>
  <si>
    <t>Kohout kulový, vypouštěcí a napouštěcí, vnější závit, mosazný, DN 15, PN 10, včetně dodávky materiálu</t>
  </si>
  <si>
    <t>kus</t>
  </si>
  <si>
    <t>Ventil zpětný ventil, vnitřní-vnitřní závit, DN 25, PN 16, mosaz</t>
  </si>
  <si>
    <t>Ventil zpětný ventil, vnitřní-vnitřní závit, DN 32, PN 10, mosaz</t>
  </si>
  <si>
    <t>Kohout kulový, mosazný, vnitřní-vnitřní závit, DN 15, PN 42, včetně dodávky materiálu</t>
  </si>
  <si>
    <t>Kohout kulový, mosazný, vnitřní-vnitřní závit, DN 25, PN 35, včetně dodávky materiálu</t>
  </si>
  <si>
    <t>Kohout kulový, mosazný, vnitřní-vnitřní závit, DN 32, PN 35, včetně dodávky materiálu</t>
  </si>
  <si>
    <t>Montáž vodoměru závitového jednovtokového suchoběžného, G1"</t>
  </si>
  <si>
    <t>Montáž vodoměru závitového jednovtokového suchoběžného, G 5/4"</t>
  </si>
  <si>
    <t>Tlakové zkoušky vodovodního potrubí do DN 32</t>
  </si>
  <si>
    <t>Příslušenství domovních vodáren měřící  teploměr s pevným stonkem a jímkou   DTR (rovný), o délce stonku 160 mm</t>
  </si>
  <si>
    <t>soubor</t>
  </si>
  <si>
    <t>Ventil pojistný závitový 6,0 bar, mosazný, DN 15, vnitřní-vnitřní závit, včetně dodávky materiálu</t>
  </si>
  <si>
    <t>800-731</t>
  </si>
  <si>
    <t>Ventil pojistný závitový 6,0 bar, mosazný, DN 20, vnitřní-vnitřní závit, včetně dodávky materiálu</t>
  </si>
  <si>
    <t>Filtr mosazný, DN 25, PN 20, vnitřní-vnitřní závit, včetně dodávky materiálu</t>
  </si>
  <si>
    <t>Tlakoměr 0-10bar</t>
  </si>
  <si>
    <t xml:space="preserve">ks    </t>
  </si>
  <si>
    <t>Přesun hmot pro vnitřní vodovod v objektech výšky do 6 m</t>
  </si>
  <si>
    <t>vodorovně do 50 m</t>
  </si>
  <si>
    <t>Hzs-zkousky v ramci montaz.praci Topná zkouška</t>
  </si>
  <si>
    <t>h</t>
  </si>
  <si>
    <t>Prav.M</t>
  </si>
  <si>
    <t>HZS</t>
  </si>
  <si>
    <t>POL10_</t>
  </si>
  <si>
    <t>Vypuštění stávající topné soustavy</t>
  </si>
  <si>
    <t xml:space="preserve">hod   </t>
  </si>
  <si>
    <t>Proplach a napuštění topné soustavy</t>
  </si>
  <si>
    <t>Demontáže  zařízení vytápění a přípravy TV v technické místnosti</t>
  </si>
  <si>
    <t>hod</t>
  </si>
  <si>
    <t>Montáž orientačních štítků s dodávkou orientačního štítku</t>
  </si>
  <si>
    <t>Montáž ohříváků vody zásobníkových stojatých, kombinovaných, do 500 l</t>
  </si>
  <si>
    <t>Nádoby expanzní tlakové Montáž nádob expanzních tlakových o obsahu 25 l</t>
  </si>
  <si>
    <t>Čerpadla teplovodní Montáž čerpadel teplovodních oběhových spirálních DN 25</t>
  </si>
  <si>
    <t>Čerpadla teplovodní Montáž čerpadel teplovodních oběhových spirálních DN 40</t>
  </si>
  <si>
    <t>Deskový výměník tepla pájený, typ LA12-20-3/4", vč. izolace - dod+mtž</t>
  </si>
  <si>
    <t>Nosná konstrukce pro deskový výměník</t>
  </si>
  <si>
    <t>Expanzní nádrž pro pitnou vodu - 25 litrů, vč.držáku a servisního ventilu</t>
  </si>
  <si>
    <t>Dávkovací stanice DS1, pro dávkování Chlordioxidu do teplé vody - dod + mtž, vč. dávkovacího čerpadla a vodoměru s impuls.výstupem</t>
  </si>
  <si>
    <t>kompl</t>
  </si>
  <si>
    <t>Přesun hmot pro strojovny v objektech výšky do 6 m</t>
  </si>
  <si>
    <t>Potrubí z měděných trubek měděné potrubí, D 28 mm, s 1,5 mm, pájení pomocí kapilárních pájecích tvarovek</t>
  </si>
  <si>
    <t>včetně tvarovek, bez zednických výpomocí</t>
  </si>
  <si>
    <t>Potrubí z měděných trubek měděné potrubí, D 35 mm, s 1,5 mm, pájení pomocí kapilárních pájecích tvarovek</t>
  </si>
  <si>
    <t>Potrubí z měděných trubek měděné potrubí, D 42 mm, s 1,5 mm, pájení pomocí kapilárních pájecích tvarovek</t>
  </si>
  <si>
    <t>Potrubí z měděných trubek měděné potrubí, D 54 mm, s 2,0 mm, pájení pomocí kapilárních pájecích tvarovek</t>
  </si>
  <si>
    <t xml:space="preserve">Tlakové zkoušky potrubí ocelových závitových, plastových, měděných do D 35 </t>
  </si>
  <si>
    <t>Přesun hmot pro rozvody potrubí v objektech výšky do 6 m</t>
  </si>
  <si>
    <t>Montáž přírubových armatur se dvěma přírubami, PN 1,6, DN 50, bez dodávky materiálu</t>
  </si>
  <si>
    <t>Ventil automatický, odvzdušňovací, mosazný, PN 14, DN 15, včetně dodávky materiálu</t>
  </si>
  <si>
    <t>Kohout kulový, mosazný, DN 25, PN 35, vnitřní-vnitřní, včetně dodávky materiálu</t>
  </si>
  <si>
    <t>Kohout kulový, mosazný, DN 32, PN 35, vnitřní-vnitřní, včetně dodávky materiálu</t>
  </si>
  <si>
    <t>Kohout kulový, mosazný, DN 40, PN 35, vnitřní-vnitřní, včetně dodávky materiálu</t>
  </si>
  <si>
    <t>Kohout kulový, mosazný, DN 50, PN 35, vnitřní-vnitřní, včetně dodávky materiálu</t>
  </si>
  <si>
    <t>Ventil zpětný, mosazný, DN 25 , PN 16, vnitřní-vnitřní závit, včetně dodávky materiálu</t>
  </si>
  <si>
    <t>Ventil zpětný, mosazný, DN 32, PN 10, vnitřní-vnitřní závit, včetně dodávky materiálu</t>
  </si>
  <si>
    <t>Kohout kulový, napouštěcí a vypouštěcí, mosazný, DN 15, PN 10, včetně dodávky materiálu</t>
  </si>
  <si>
    <t>Filtr mosazný, DN 32, PN 20, vnitřní-vnitřní závit, včetně dodávky materiálu</t>
  </si>
  <si>
    <t>Filtr mosazný, DN 40, PN 20, vnitřní-vnitřní závit, včetně dodávky materiálu</t>
  </si>
  <si>
    <t>Ventil směšovací třícestný, mosazný, DN 25, PN 10, závitový spoj, včetně dodávky materiálu</t>
  </si>
  <si>
    <t>Ventil směšovací třícestný, mosazný, DN 32, PN 10, závitový spoj, včetně dodávky materiálu</t>
  </si>
  <si>
    <t>Teploměr dvoukovový s pevným stonkem a jímkou rozsah do 200° C DTR, pevný stonek 160 mm, včetně dodávky materiálu</t>
  </si>
  <si>
    <t>Tlakoměr deformační 0-10 MPa č. 53312, D 100, včetně dodávky materiálu</t>
  </si>
  <si>
    <t>SUM</t>
  </si>
  <si>
    <t>END</t>
  </si>
  <si>
    <t>Čerpadlo  ALPHA 1 L 25-40</t>
  </si>
  <si>
    <t>Čerpadlo  ALPHA 2 25-60</t>
  </si>
  <si>
    <t>Čerpadlo  ALPHA 2 32-80</t>
  </si>
  <si>
    <t>Čerpadlo pro pitnou vodu  ALPHA 2 N 25-40</t>
  </si>
  <si>
    <t>Zásobník teplé vody , objem 513 litrů, bez výměníku, vč. izolace</t>
  </si>
  <si>
    <t>Vodoměr typ MTK DN20, Q3=4 m3/h, včetně modulu M-Bus , - spotřeba pro přípravu teplé vody</t>
  </si>
  <si>
    <t>Vodoměr typ MTK DN40, Q3=16 m3/h, včetně modulu M-Bus - celková spotřeba objektu</t>
  </si>
  <si>
    <t>Měřič tepla , přírubový, kompaktní, DN50 Qp=15 m3/h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</si>
</sst>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17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password="C71F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62"/>
  <sheetViews>
    <sheetView showGridLines="0" topLeftCell="B14" zoomScaleNormal="100" zoomScaleSheetLayoutView="75" workbookViewId="0">
      <selection activeCell="H48" sqref="H4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9" t="s">
        <v>41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7" t="s">
        <v>22</v>
      </c>
      <c r="C2" s="78"/>
      <c r="D2" s="79" t="s">
        <v>48</v>
      </c>
      <c r="E2" s="235" t="s">
        <v>49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38" t="s">
        <v>45</v>
      </c>
      <c r="F3" s="239"/>
      <c r="G3" s="239"/>
      <c r="H3" s="239"/>
      <c r="I3" s="239"/>
      <c r="J3" s="240"/>
    </row>
    <row r="4" spans="1:15" ht="23.25" customHeight="1" x14ac:dyDescent="0.2">
      <c r="A4" s="76">
        <v>434</v>
      </c>
      <c r="B4" s="82" t="s">
        <v>47</v>
      </c>
      <c r="C4" s="83"/>
      <c r="D4" s="84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42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2"/>
      <c r="E11" s="242"/>
      <c r="F11" s="242"/>
      <c r="G11" s="242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1"/>
      <c r="F15" s="241"/>
      <c r="G15" s="243"/>
      <c r="H15" s="243"/>
      <c r="I15" s="243" t="s">
        <v>29</v>
      </c>
      <c r="J15" s="244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6"/>
      <c r="F16" s="207"/>
      <c r="G16" s="206"/>
      <c r="H16" s="207"/>
      <c r="I16" s="206">
        <f>SUMIF(F53:F58,A16,I53:I58)+SUMIF(F53:F58,"PSU",I53:I58)</f>
        <v>0</v>
      </c>
      <c r="J16" s="208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6"/>
      <c r="F17" s="207"/>
      <c r="G17" s="206"/>
      <c r="H17" s="207"/>
      <c r="I17" s="206">
        <f>SUMIF(F53:F58,A17,I53:I58)</f>
        <v>0</v>
      </c>
      <c r="J17" s="208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6"/>
      <c r="F18" s="207"/>
      <c r="G18" s="206"/>
      <c r="H18" s="207"/>
      <c r="I18" s="206">
        <f>SUMIF(F53:F58,A18,I53:I58)</f>
        <v>0</v>
      </c>
      <c r="J18" s="208"/>
    </row>
    <row r="19" spans="1:10" ht="23.25" customHeight="1" x14ac:dyDescent="0.2">
      <c r="A19" s="143" t="s">
        <v>74</v>
      </c>
      <c r="B19" s="38" t="s">
        <v>27</v>
      </c>
      <c r="C19" s="62"/>
      <c r="D19" s="63"/>
      <c r="E19" s="206"/>
      <c r="F19" s="207"/>
      <c r="G19" s="206"/>
      <c r="H19" s="207"/>
      <c r="I19" s="206">
        <f>SUMIF(F53:F58,A19,I53:I58)</f>
        <v>0</v>
      </c>
      <c r="J19" s="208"/>
    </row>
    <row r="20" spans="1:10" ht="23.25" customHeight="1" x14ac:dyDescent="0.2">
      <c r="A20" s="143" t="s">
        <v>75</v>
      </c>
      <c r="B20" s="38" t="s">
        <v>28</v>
      </c>
      <c r="C20" s="62"/>
      <c r="D20" s="63"/>
      <c r="E20" s="206"/>
      <c r="F20" s="207"/>
      <c r="G20" s="206"/>
      <c r="H20" s="207"/>
      <c r="I20" s="206">
        <f>SUMIF(F53:F58,A20,I53:I58)</f>
        <v>0</v>
      </c>
      <c r="J20" s="208"/>
    </row>
    <row r="21" spans="1:10" ht="23.25" customHeight="1" x14ac:dyDescent="0.2">
      <c r="A21" s="2"/>
      <c r="B21" s="48" t="s">
        <v>29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2">
        <f>I23*E23/100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2">
        <f>I25*E25/100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4">
        <f>CenaCelkemBezDPH-(ZakladDPHSni+ZakladDPHZakl)</f>
        <v>0</v>
      </c>
      <c r="H27" s="234"/>
      <c r="I27" s="23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2">
        <f>A27</f>
        <v>0</v>
      </c>
      <c r="H28" s="212"/>
      <c r="I28" s="212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11">
        <f>ZakladDPHSni+DPHSni+ZakladDPHZakl+DPHZakl+Zaokrouhleni</f>
        <v>0</v>
      </c>
      <c r="H29" s="211"/>
      <c r="I29" s="211"/>
      <c r="J29" s="123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50</v>
      </c>
      <c r="C39" s="197"/>
      <c r="D39" s="197"/>
      <c r="E39" s="197"/>
      <c r="F39" s="100">
        <f>'1 1 Pol'!AE93</f>
        <v>0</v>
      </c>
      <c r="G39" s="101">
        <f>'1 1 Pol'!AF93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198" t="s">
        <v>51</v>
      </c>
      <c r="D40" s="198"/>
      <c r="E40" s="198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43</v>
      </c>
      <c r="C41" s="198" t="s">
        <v>45</v>
      </c>
      <c r="D41" s="198"/>
      <c r="E41" s="198"/>
      <c r="F41" s="106">
        <f>'1 1 Pol'!AE93</f>
        <v>0</v>
      </c>
      <c r="G41" s="107">
        <f>'1 1 Pol'!AF93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88">
        <v>3</v>
      </c>
      <c r="B42" s="110" t="s">
        <v>43</v>
      </c>
      <c r="C42" s="197" t="s">
        <v>44</v>
      </c>
      <c r="D42" s="197"/>
      <c r="E42" s="197"/>
      <c r="F42" s="111">
        <f>'1 1 Pol'!AE93</f>
        <v>0</v>
      </c>
      <c r="G42" s="102">
        <f>'1 1 Pol'!AF93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88"/>
      <c r="B43" s="199" t="s">
        <v>52</v>
      </c>
      <c r="C43" s="200"/>
      <c r="D43" s="200"/>
      <c r="E43" s="200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24" t="s">
        <v>60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61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62</v>
      </c>
      <c r="C53" s="195" t="s">
        <v>63</v>
      </c>
      <c r="D53" s="196"/>
      <c r="E53" s="196"/>
      <c r="F53" s="139" t="s">
        <v>25</v>
      </c>
      <c r="G53" s="140"/>
      <c r="H53" s="140"/>
      <c r="I53" s="140">
        <f>'1 1 Pol'!G8</f>
        <v>0</v>
      </c>
      <c r="J53" s="136" t="str">
        <f>IF(I59=0,"",I53/I59*100)</f>
        <v/>
      </c>
    </row>
    <row r="54" spans="1:10" ht="36.75" customHeight="1" x14ac:dyDescent="0.2">
      <c r="A54" s="127"/>
      <c r="B54" s="132" t="s">
        <v>64</v>
      </c>
      <c r="C54" s="195" t="s">
        <v>65</v>
      </c>
      <c r="D54" s="196"/>
      <c r="E54" s="196"/>
      <c r="F54" s="139" t="s">
        <v>25</v>
      </c>
      <c r="G54" s="140"/>
      <c r="H54" s="140"/>
      <c r="I54" s="140">
        <f>'1 1 Pol'!G18</f>
        <v>0</v>
      </c>
      <c r="J54" s="136" t="str">
        <f>IF(I59=0,"",I54/I59*100)</f>
        <v/>
      </c>
    </row>
    <row r="55" spans="1:10" ht="36.75" customHeight="1" x14ac:dyDescent="0.2">
      <c r="A55" s="127"/>
      <c r="B55" s="132" t="s">
        <v>66</v>
      </c>
      <c r="C55" s="195" t="s">
        <v>67</v>
      </c>
      <c r="D55" s="196"/>
      <c r="E55" s="196"/>
      <c r="F55" s="139" t="s">
        <v>25</v>
      </c>
      <c r="G55" s="140"/>
      <c r="H55" s="140"/>
      <c r="I55" s="140">
        <f>'1 1 Pol'!G41</f>
        <v>0</v>
      </c>
      <c r="J55" s="136" t="str">
        <f>IF(I59=0,"",I55/I59*100)</f>
        <v/>
      </c>
    </row>
    <row r="56" spans="1:10" ht="36.75" customHeight="1" x14ac:dyDescent="0.2">
      <c r="A56" s="127"/>
      <c r="B56" s="132" t="s">
        <v>68</v>
      </c>
      <c r="C56" s="195" t="s">
        <v>69</v>
      </c>
      <c r="D56" s="196"/>
      <c r="E56" s="196"/>
      <c r="F56" s="139" t="s">
        <v>25</v>
      </c>
      <c r="G56" s="140"/>
      <c r="H56" s="140"/>
      <c r="I56" s="140">
        <f>'1 1 Pol'!G46</f>
        <v>0</v>
      </c>
      <c r="J56" s="136" t="str">
        <f>IF(I59=0,"",I56/I59*100)</f>
        <v/>
      </c>
    </row>
    <row r="57" spans="1:10" ht="36.75" customHeight="1" x14ac:dyDescent="0.2">
      <c r="A57" s="127"/>
      <c r="B57" s="132" t="s">
        <v>70</v>
      </c>
      <c r="C57" s="195" t="s">
        <v>71</v>
      </c>
      <c r="D57" s="196"/>
      <c r="E57" s="196"/>
      <c r="F57" s="139" t="s">
        <v>25</v>
      </c>
      <c r="G57" s="140"/>
      <c r="H57" s="140"/>
      <c r="I57" s="140">
        <f>'1 1 Pol'!G62</f>
        <v>0</v>
      </c>
      <c r="J57" s="136" t="str">
        <f>IF(I59=0,"",I57/I59*100)</f>
        <v/>
      </c>
    </row>
    <row r="58" spans="1:10" ht="36.75" customHeight="1" x14ac:dyDescent="0.2">
      <c r="A58" s="127"/>
      <c r="B58" s="132" t="s">
        <v>72</v>
      </c>
      <c r="C58" s="195" t="s">
        <v>73</v>
      </c>
      <c r="D58" s="196"/>
      <c r="E58" s="196"/>
      <c r="F58" s="139" t="s">
        <v>25</v>
      </c>
      <c r="G58" s="140"/>
      <c r="H58" s="140"/>
      <c r="I58" s="140">
        <f>'1 1 Pol'!G73</f>
        <v>0</v>
      </c>
      <c r="J58" s="136" t="str">
        <f>IF(I59=0,"",I58/I59*100)</f>
        <v/>
      </c>
    </row>
    <row r="59" spans="1:10" ht="25.5" customHeight="1" x14ac:dyDescent="0.2">
      <c r="A59" s="128"/>
      <c r="B59" s="133" t="s">
        <v>1</v>
      </c>
      <c r="C59" s="134"/>
      <c r="D59" s="135"/>
      <c r="E59" s="135"/>
      <c r="F59" s="141"/>
      <c r="G59" s="142"/>
      <c r="H59" s="142"/>
      <c r="I59" s="142">
        <f>SUM(I53:I58)</f>
        <v>0</v>
      </c>
      <c r="J59" s="137">
        <f>SUM(J53:J58)</f>
        <v>0</v>
      </c>
    </row>
    <row r="60" spans="1:10" x14ac:dyDescent="0.2">
      <c r="F60" s="87"/>
      <c r="G60" s="87"/>
      <c r="H60" s="87"/>
      <c r="I60" s="87"/>
      <c r="J60" s="138"/>
    </row>
    <row r="61" spans="1:10" x14ac:dyDescent="0.2">
      <c r="F61" s="87"/>
      <c r="G61" s="87"/>
      <c r="H61" s="87"/>
      <c r="I61" s="87"/>
      <c r="J61" s="138"/>
    </row>
    <row r="62" spans="1:10" x14ac:dyDescent="0.2">
      <c r="F62" s="87"/>
      <c r="G62" s="87"/>
      <c r="H62" s="87"/>
      <c r="I62" s="87"/>
      <c r="J62" s="138"/>
    </row>
  </sheetData>
  <sheetProtection password="C71F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3:E53"/>
    <mergeCell ref="C54:E54"/>
    <mergeCell ref="C55:E55"/>
    <mergeCell ref="C56:E56"/>
    <mergeCell ref="C57:E57"/>
  </mergeCells>
  <phoneticPr fontId="0" type="noConversion"/>
  <pageMargins left="0.59055118110236227" right="0.19685039370078741" top="0.78740157480314965" bottom="0.78740157480314965" header="0.31496062992125984" footer="0.31496062992125984"/>
  <pageSetup paperSize="9" scale="96" fitToHeight="9999" orientation="portrait" r:id="rId2"/>
  <headerFooter>
    <oddFooter>&amp;RStránka &amp;P z &amp;N&amp;LZpracováno programem BUILDpower S,  © RTS, a.s.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7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8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9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sheetProtection password="C71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00"/>
  <sheetViews>
    <sheetView zoomScaleNormal="100" workbookViewId="0">
      <pane ySplit="7" topLeftCell="A8" activePane="bottomLeft" state="frozen"/>
      <selection activeCell="J27" sqref="J27"/>
      <selection pane="bottomLeft" activeCell="J27" sqref="J27"/>
    </sheetView>
  </sheetViews>
  <sheetFormatPr defaultRowHeight="12.75" outlineLevelRow="2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76</v>
      </c>
      <c r="B1" s="252"/>
      <c r="C1" s="252"/>
      <c r="D1" s="252"/>
      <c r="E1" s="252"/>
      <c r="F1" s="252"/>
      <c r="G1" s="252"/>
      <c r="AG1" t="s">
        <v>77</v>
      </c>
    </row>
    <row r="2" spans="1:60" ht="24.95" customHeight="1" x14ac:dyDescent="0.2">
      <c r="A2" s="50" t="s">
        <v>7</v>
      </c>
      <c r="B2" s="49" t="s">
        <v>48</v>
      </c>
      <c r="C2" s="253" t="s">
        <v>49</v>
      </c>
      <c r="D2" s="254"/>
      <c r="E2" s="254"/>
      <c r="F2" s="254"/>
      <c r="G2" s="255"/>
      <c r="AG2" t="s">
        <v>78</v>
      </c>
    </row>
    <row r="3" spans="1:60" ht="24.95" customHeight="1" x14ac:dyDescent="0.2">
      <c r="A3" s="50" t="s">
        <v>8</v>
      </c>
      <c r="B3" s="49" t="s">
        <v>43</v>
      </c>
      <c r="C3" s="253" t="s">
        <v>45</v>
      </c>
      <c r="D3" s="254"/>
      <c r="E3" s="254"/>
      <c r="F3" s="254"/>
      <c r="G3" s="255"/>
      <c r="AC3" s="125" t="s">
        <v>78</v>
      </c>
      <c r="AG3" t="s">
        <v>79</v>
      </c>
    </row>
    <row r="4" spans="1:60" ht="24.95" customHeight="1" x14ac:dyDescent="0.2">
      <c r="A4" s="144" t="s">
        <v>9</v>
      </c>
      <c r="B4" s="145" t="s">
        <v>43</v>
      </c>
      <c r="C4" s="256" t="s">
        <v>44</v>
      </c>
      <c r="D4" s="257"/>
      <c r="E4" s="257"/>
      <c r="F4" s="257"/>
      <c r="G4" s="258"/>
      <c r="AG4" t="s">
        <v>80</v>
      </c>
    </row>
    <row r="5" spans="1:60" x14ac:dyDescent="0.2">
      <c r="D5" s="10"/>
    </row>
    <row r="6" spans="1:60" ht="38.25" x14ac:dyDescent="0.2">
      <c r="A6" s="147" t="s">
        <v>81</v>
      </c>
      <c r="B6" s="149" t="s">
        <v>82</v>
      </c>
      <c r="C6" s="149" t="s">
        <v>83</v>
      </c>
      <c r="D6" s="148" t="s">
        <v>84</v>
      </c>
      <c r="E6" s="147" t="s">
        <v>85</v>
      </c>
      <c r="F6" s="146" t="s">
        <v>86</v>
      </c>
      <c r="G6" s="147" t="s">
        <v>29</v>
      </c>
      <c r="H6" s="150" t="s">
        <v>30</v>
      </c>
      <c r="I6" s="150" t="s">
        <v>87</v>
      </c>
      <c r="J6" s="150" t="s">
        <v>31</v>
      </c>
      <c r="K6" s="150" t="s">
        <v>88</v>
      </c>
      <c r="L6" s="150" t="s">
        <v>89</v>
      </c>
      <c r="M6" s="150" t="s">
        <v>90</v>
      </c>
      <c r="N6" s="150" t="s">
        <v>91</v>
      </c>
      <c r="O6" s="150" t="s">
        <v>92</v>
      </c>
      <c r="P6" s="150" t="s">
        <v>93</v>
      </c>
      <c r="Q6" s="150" t="s">
        <v>94</v>
      </c>
      <c r="R6" s="150" t="s">
        <v>95</v>
      </c>
      <c r="S6" s="150" t="s">
        <v>96</v>
      </c>
      <c r="T6" s="150" t="s">
        <v>97</v>
      </c>
      <c r="U6" s="150" t="s">
        <v>98</v>
      </c>
      <c r="V6" s="150" t="s">
        <v>99</v>
      </c>
      <c r="W6" s="150" t="s">
        <v>100</v>
      </c>
      <c r="X6" s="150" t="s">
        <v>101</v>
      </c>
      <c r="Y6" s="150" t="s">
        <v>102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103</v>
      </c>
      <c r="B8" s="166" t="s">
        <v>62</v>
      </c>
      <c r="C8" s="187" t="s">
        <v>63</v>
      </c>
      <c r="D8" s="167"/>
      <c r="E8" s="168"/>
      <c r="F8" s="169"/>
      <c r="G8" s="169">
        <f>SUMIF(AG9:AG17,"&lt;&gt;NOR",G9:G17)</f>
        <v>0</v>
      </c>
      <c r="H8" s="169"/>
      <c r="I8" s="169">
        <f>SUM(I9:I17)</f>
        <v>0</v>
      </c>
      <c r="J8" s="169"/>
      <c r="K8" s="169">
        <f>SUM(K9:K17)</f>
        <v>0</v>
      </c>
      <c r="L8" s="169"/>
      <c r="M8" s="169">
        <f>SUM(M9:M17)</f>
        <v>0</v>
      </c>
      <c r="N8" s="168"/>
      <c r="O8" s="168">
        <f>SUM(O9:O17)</f>
        <v>0.01</v>
      </c>
      <c r="P8" s="168"/>
      <c r="Q8" s="168">
        <f>SUM(Q9:Q17)</f>
        <v>0</v>
      </c>
      <c r="R8" s="169"/>
      <c r="S8" s="169"/>
      <c r="T8" s="170"/>
      <c r="U8" s="164"/>
      <c r="V8" s="164">
        <f>SUM(V9:V17)</f>
        <v>0.56000000000000005</v>
      </c>
      <c r="W8" s="164"/>
      <c r="X8" s="164"/>
      <c r="Y8" s="164"/>
      <c r="AG8" t="s">
        <v>104</v>
      </c>
    </row>
    <row r="9" spans="1:60" ht="22.5" outlineLevel="1" x14ac:dyDescent="0.2">
      <c r="A9" s="179">
        <v>1</v>
      </c>
      <c r="B9" s="180"/>
      <c r="C9" s="188" t="s">
        <v>105</v>
      </c>
      <c r="D9" s="181" t="s">
        <v>106</v>
      </c>
      <c r="E9" s="182">
        <v>4</v>
      </c>
      <c r="F9" s="183"/>
      <c r="G9" s="184">
        <f t="shared" ref="G9:G16" si="0">ROUND(E9*F9,2)</f>
        <v>0</v>
      </c>
      <c r="H9" s="183"/>
      <c r="I9" s="184">
        <f t="shared" ref="I9:I16" si="1">ROUND(E9*H9,2)</f>
        <v>0</v>
      </c>
      <c r="J9" s="183"/>
      <c r="K9" s="184">
        <f t="shared" ref="K9:K16" si="2">ROUND(E9*J9,2)</f>
        <v>0</v>
      </c>
      <c r="L9" s="184">
        <v>21</v>
      </c>
      <c r="M9" s="184">
        <f t="shared" ref="M9:M16" si="3">G9*(1+L9/100)</f>
        <v>0</v>
      </c>
      <c r="N9" s="182">
        <v>5.0000000000000002E-5</v>
      </c>
      <c r="O9" s="182">
        <f t="shared" ref="O9:O16" si="4">ROUND(E9*N9,2)</f>
        <v>0</v>
      </c>
      <c r="P9" s="182">
        <v>0</v>
      </c>
      <c r="Q9" s="182">
        <f t="shared" ref="Q9:Q16" si="5">ROUND(E9*P9,2)</f>
        <v>0</v>
      </c>
      <c r="R9" s="184" t="s">
        <v>107</v>
      </c>
      <c r="S9" s="184" t="s">
        <v>108</v>
      </c>
      <c r="T9" s="185" t="s">
        <v>109</v>
      </c>
      <c r="U9" s="162">
        <v>0.14000000000000001</v>
      </c>
      <c r="V9" s="162">
        <f t="shared" ref="V9:V16" si="6">ROUND(E9*U9,2)</f>
        <v>0.56000000000000005</v>
      </c>
      <c r="W9" s="162"/>
      <c r="X9" s="162" t="s">
        <v>110</v>
      </c>
      <c r="Y9" s="162" t="s">
        <v>111</v>
      </c>
      <c r="Z9" s="151"/>
      <c r="AA9" s="151"/>
      <c r="AB9" s="151"/>
      <c r="AC9" s="151"/>
      <c r="AD9" s="151"/>
      <c r="AE9" s="151"/>
      <c r="AF9" s="151"/>
      <c r="AG9" s="151" t="s">
        <v>112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9">
        <v>2</v>
      </c>
      <c r="B10" s="180"/>
      <c r="C10" s="188" t="s">
        <v>113</v>
      </c>
      <c r="D10" s="181" t="s">
        <v>114</v>
      </c>
      <c r="E10" s="182">
        <v>53</v>
      </c>
      <c r="F10" s="183"/>
      <c r="G10" s="184">
        <f t="shared" si="0"/>
        <v>0</v>
      </c>
      <c r="H10" s="183"/>
      <c r="I10" s="184">
        <f t="shared" si="1"/>
        <v>0</v>
      </c>
      <c r="J10" s="183"/>
      <c r="K10" s="184">
        <f t="shared" si="2"/>
        <v>0</v>
      </c>
      <c r="L10" s="184">
        <v>21</v>
      </c>
      <c r="M10" s="184">
        <f t="shared" si="3"/>
        <v>0</v>
      </c>
      <c r="N10" s="182">
        <v>0</v>
      </c>
      <c r="O10" s="182">
        <f t="shared" si="4"/>
        <v>0</v>
      </c>
      <c r="P10" s="182">
        <v>0</v>
      </c>
      <c r="Q10" s="182">
        <f t="shared" si="5"/>
        <v>0</v>
      </c>
      <c r="R10" s="184"/>
      <c r="S10" s="184" t="s">
        <v>115</v>
      </c>
      <c r="T10" s="185" t="s">
        <v>116</v>
      </c>
      <c r="U10" s="162">
        <v>0</v>
      </c>
      <c r="V10" s="162">
        <f t="shared" si="6"/>
        <v>0</v>
      </c>
      <c r="W10" s="162"/>
      <c r="X10" s="162" t="s">
        <v>110</v>
      </c>
      <c r="Y10" s="162" t="s">
        <v>111</v>
      </c>
      <c r="Z10" s="151"/>
      <c r="AA10" s="151"/>
      <c r="AB10" s="151"/>
      <c r="AC10" s="151"/>
      <c r="AD10" s="151"/>
      <c r="AE10" s="151"/>
      <c r="AF10" s="151"/>
      <c r="AG10" s="151" t="s">
        <v>112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9">
        <v>3</v>
      </c>
      <c r="B11" s="180"/>
      <c r="C11" s="188" t="s">
        <v>117</v>
      </c>
      <c r="D11" s="181" t="s">
        <v>118</v>
      </c>
      <c r="E11" s="182">
        <v>10</v>
      </c>
      <c r="F11" s="183"/>
      <c r="G11" s="184">
        <f t="shared" si="0"/>
        <v>0</v>
      </c>
      <c r="H11" s="183"/>
      <c r="I11" s="184">
        <f t="shared" si="1"/>
        <v>0</v>
      </c>
      <c r="J11" s="183"/>
      <c r="K11" s="184">
        <f t="shared" si="2"/>
        <v>0</v>
      </c>
      <c r="L11" s="184">
        <v>21</v>
      </c>
      <c r="M11" s="184">
        <f t="shared" si="3"/>
        <v>0</v>
      </c>
      <c r="N11" s="182">
        <v>0</v>
      </c>
      <c r="O11" s="182">
        <f t="shared" si="4"/>
        <v>0</v>
      </c>
      <c r="P11" s="182">
        <v>0</v>
      </c>
      <c r="Q11" s="182">
        <f t="shared" si="5"/>
        <v>0</v>
      </c>
      <c r="R11" s="184"/>
      <c r="S11" s="184" t="s">
        <v>115</v>
      </c>
      <c r="T11" s="185" t="s">
        <v>116</v>
      </c>
      <c r="U11" s="162">
        <v>0</v>
      </c>
      <c r="V11" s="162">
        <f t="shared" si="6"/>
        <v>0</v>
      </c>
      <c r="W11" s="162"/>
      <c r="X11" s="162" t="s">
        <v>110</v>
      </c>
      <c r="Y11" s="162" t="s">
        <v>111</v>
      </c>
      <c r="Z11" s="151"/>
      <c r="AA11" s="151"/>
      <c r="AB11" s="151"/>
      <c r="AC11" s="151"/>
      <c r="AD11" s="151"/>
      <c r="AE11" s="151"/>
      <c r="AF11" s="151"/>
      <c r="AG11" s="151" t="s">
        <v>112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33.75" outlineLevel="1" x14ac:dyDescent="0.2">
      <c r="A12" s="179">
        <v>4</v>
      </c>
      <c r="B12" s="180"/>
      <c r="C12" s="188" t="s">
        <v>119</v>
      </c>
      <c r="D12" s="181" t="s">
        <v>106</v>
      </c>
      <c r="E12" s="182">
        <v>15</v>
      </c>
      <c r="F12" s="183"/>
      <c r="G12" s="184">
        <f t="shared" si="0"/>
        <v>0</v>
      </c>
      <c r="H12" s="183"/>
      <c r="I12" s="184">
        <f t="shared" si="1"/>
        <v>0</v>
      </c>
      <c r="J12" s="183"/>
      <c r="K12" s="184">
        <f t="shared" si="2"/>
        <v>0</v>
      </c>
      <c r="L12" s="184">
        <v>21</v>
      </c>
      <c r="M12" s="184">
        <f t="shared" si="3"/>
        <v>0</v>
      </c>
      <c r="N12" s="182">
        <v>3.1E-4</v>
      </c>
      <c r="O12" s="182">
        <f t="shared" si="4"/>
        <v>0</v>
      </c>
      <c r="P12" s="182">
        <v>0</v>
      </c>
      <c r="Q12" s="182">
        <f t="shared" si="5"/>
        <v>0</v>
      </c>
      <c r="R12" s="184" t="s">
        <v>120</v>
      </c>
      <c r="S12" s="184" t="s">
        <v>108</v>
      </c>
      <c r="T12" s="185" t="s">
        <v>108</v>
      </c>
      <c r="U12" s="162">
        <v>0</v>
      </c>
      <c r="V12" s="162">
        <f t="shared" si="6"/>
        <v>0</v>
      </c>
      <c r="W12" s="162"/>
      <c r="X12" s="162" t="s">
        <v>121</v>
      </c>
      <c r="Y12" s="162" t="s">
        <v>111</v>
      </c>
      <c r="Z12" s="151"/>
      <c r="AA12" s="151"/>
      <c r="AB12" s="151"/>
      <c r="AC12" s="151"/>
      <c r="AD12" s="151"/>
      <c r="AE12" s="151"/>
      <c r="AF12" s="151"/>
      <c r="AG12" s="151" t="s">
        <v>122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33.75" outlineLevel="1" x14ac:dyDescent="0.2">
      <c r="A13" s="179">
        <v>5</v>
      </c>
      <c r="B13" s="180"/>
      <c r="C13" s="188" t="s">
        <v>123</v>
      </c>
      <c r="D13" s="181" t="s">
        <v>106</v>
      </c>
      <c r="E13" s="182">
        <v>31</v>
      </c>
      <c r="F13" s="183"/>
      <c r="G13" s="184">
        <f t="shared" si="0"/>
        <v>0</v>
      </c>
      <c r="H13" s="183"/>
      <c r="I13" s="184">
        <f t="shared" si="1"/>
        <v>0</v>
      </c>
      <c r="J13" s="183"/>
      <c r="K13" s="184">
        <f t="shared" si="2"/>
        <v>0</v>
      </c>
      <c r="L13" s="184">
        <v>21</v>
      </c>
      <c r="M13" s="184">
        <f t="shared" si="3"/>
        <v>0</v>
      </c>
      <c r="N13" s="182">
        <v>3.4000000000000002E-4</v>
      </c>
      <c r="O13" s="182">
        <f t="shared" si="4"/>
        <v>0.01</v>
      </c>
      <c r="P13" s="182">
        <v>0</v>
      </c>
      <c r="Q13" s="182">
        <f t="shared" si="5"/>
        <v>0</v>
      </c>
      <c r="R13" s="184" t="s">
        <v>120</v>
      </c>
      <c r="S13" s="184" t="s">
        <v>108</v>
      </c>
      <c r="T13" s="185" t="s">
        <v>108</v>
      </c>
      <c r="U13" s="162">
        <v>0</v>
      </c>
      <c r="V13" s="162">
        <f t="shared" si="6"/>
        <v>0</v>
      </c>
      <c r="W13" s="162"/>
      <c r="X13" s="162" t="s">
        <v>121</v>
      </c>
      <c r="Y13" s="162" t="s">
        <v>111</v>
      </c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33.75" outlineLevel="1" x14ac:dyDescent="0.2">
      <c r="A14" s="179">
        <v>6</v>
      </c>
      <c r="B14" s="180"/>
      <c r="C14" s="188" t="s">
        <v>124</v>
      </c>
      <c r="D14" s="181" t="s">
        <v>106</v>
      </c>
      <c r="E14" s="182">
        <v>5</v>
      </c>
      <c r="F14" s="183"/>
      <c r="G14" s="184">
        <f t="shared" si="0"/>
        <v>0</v>
      </c>
      <c r="H14" s="183"/>
      <c r="I14" s="184">
        <f t="shared" si="1"/>
        <v>0</v>
      </c>
      <c r="J14" s="183"/>
      <c r="K14" s="184">
        <f t="shared" si="2"/>
        <v>0</v>
      </c>
      <c r="L14" s="184">
        <v>21</v>
      </c>
      <c r="M14" s="184">
        <f t="shared" si="3"/>
        <v>0</v>
      </c>
      <c r="N14" s="182">
        <v>3.8999999999999999E-4</v>
      </c>
      <c r="O14" s="182">
        <f t="shared" si="4"/>
        <v>0</v>
      </c>
      <c r="P14" s="182">
        <v>0</v>
      </c>
      <c r="Q14" s="182">
        <f t="shared" si="5"/>
        <v>0</v>
      </c>
      <c r="R14" s="184" t="s">
        <v>120</v>
      </c>
      <c r="S14" s="184" t="s">
        <v>108</v>
      </c>
      <c r="T14" s="185" t="s">
        <v>108</v>
      </c>
      <c r="U14" s="162">
        <v>0</v>
      </c>
      <c r="V14" s="162">
        <f t="shared" si="6"/>
        <v>0</v>
      </c>
      <c r="W14" s="162"/>
      <c r="X14" s="162" t="s">
        <v>121</v>
      </c>
      <c r="Y14" s="162" t="s">
        <v>111</v>
      </c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33.75" outlineLevel="1" x14ac:dyDescent="0.2">
      <c r="A15" s="172">
        <v>7</v>
      </c>
      <c r="B15" s="173"/>
      <c r="C15" s="189" t="s">
        <v>125</v>
      </c>
      <c r="D15" s="174" t="s">
        <v>106</v>
      </c>
      <c r="E15" s="175">
        <v>2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5">
        <v>8.4999999999999995E-4</v>
      </c>
      <c r="O15" s="175">
        <f t="shared" si="4"/>
        <v>0</v>
      </c>
      <c r="P15" s="175">
        <v>0</v>
      </c>
      <c r="Q15" s="175">
        <f t="shared" si="5"/>
        <v>0</v>
      </c>
      <c r="R15" s="177" t="s">
        <v>120</v>
      </c>
      <c r="S15" s="177" t="s">
        <v>108</v>
      </c>
      <c r="T15" s="178" t="s">
        <v>108</v>
      </c>
      <c r="U15" s="162">
        <v>0</v>
      </c>
      <c r="V15" s="162">
        <f t="shared" si="6"/>
        <v>0</v>
      </c>
      <c r="W15" s="162"/>
      <c r="X15" s="162" t="s">
        <v>121</v>
      </c>
      <c r="Y15" s="162" t="s">
        <v>111</v>
      </c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>
        <v>8</v>
      </c>
      <c r="B16" s="159"/>
      <c r="C16" s="190" t="s">
        <v>126</v>
      </c>
      <c r="D16" s="160" t="s">
        <v>0</v>
      </c>
      <c r="E16" s="186"/>
      <c r="F16" s="163"/>
      <c r="G16" s="162">
        <f t="shared" si="0"/>
        <v>0</v>
      </c>
      <c r="H16" s="163"/>
      <c r="I16" s="162">
        <f t="shared" si="1"/>
        <v>0</v>
      </c>
      <c r="J16" s="163"/>
      <c r="K16" s="162">
        <f t="shared" si="2"/>
        <v>0</v>
      </c>
      <c r="L16" s="162">
        <v>21</v>
      </c>
      <c r="M16" s="162">
        <f t="shared" si="3"/>
        <v>0</v>
      </c>
      <c r="N16" s="161">
        <v>0</v>
      </c>
      <c r="O16" s="161">
        <f t="shared" si="4"/>
        <v>0</v>
      </c>
      <c r="P16" s="161">
        <v>0</v>
      </c>
      <c r="Q16" s="161">
        <f t="shared" si="5"/>
        <v>0</v>
      </c>
      <c r="R16" s="162" t="s">
        <v>127</v>
      </c>
      <c r="S16" s="162" t="s">
        <v>108</v>
      </c>
      <c r="T16" s="162" t="s">
        <v>108</v>
      </c>
      <c r="U16" s="162">
        <v>0</v>
      </c>
      <c r="V16" s="162">
        <f t="shared" si="6"/>
        <v>0</v>
      </c>
      <c r="W16" s="162"/>
      <c r="X16" s="162" t="s">
        <v>128</v>
      </c>
      <c r="Y16" s="162" t="s">
        <v>111</v>
      </c>
      <c r="Z16" s="151"/>
      <c r="AA16" s="151"/>
      <c r="AB16" s="151"/>
      <c r="AC16" s="151"/>
      <c r="AD16" s="151"/>
      <c r="AE16" s="151"/>
      <c r="AF16" s="151"/>
      <c r="AG16" s="151" t="s">
        <v>129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">
      <c r="A17" s="158"/>
      <c r="B17" s="159"/>
      <c r="C17" s="259" t="s">
        <v>130</v>
      </c>
      <c r="D17" s="260"/>
      <c r="E17" s="260"/>
      <c r="F17" s="260"/>
      <c r="G17" s="260"/>
      <c r="H17" s="162"/>
      <c r="I17" s="162"/>
      <c r="J17" s="162"/>
      <c r="K17" s="162"/>
      <c r="L17" s="162"/>
      <c r="M17" s="162"/>
      <c r="N17" s="161"/>
      <c r="O17" s="161"/>
      <c r="P17" s="161"/>
      <c r="Q17" s="161"/>
      <c r="R17" s="162"/>
      <c r="S17" s="162"/>
      <c r="T17" s="162"/>
      <c r="U17" s="162"/>
      <c r="V17" s="162"/>
      <c r="W17" s="162"/>
      <c r="X17" s="162"/>
      <c r="Y17" s="162"/>
      <c r="Z17" s="151"/>
      <c r="AA17" s="151"/>
      <c r="AB17" s="151"/>
      <c r="AC17" s="151"/>
      <c r="AD17" s="151"/>
      <c r="AE17" s="151"/>
      <c r="AF17" s="151"/>
      <c r="AG17" s="151" t="s">
        <v>131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5" t="s">
        <v>103</v>
      </c>
      <c r="B18" s="166" t="s">
        <v>64</v>
      </c>
      <c r="C18" s="187" t="s">
        <v>65</v>
      </c>
      <c r="D18" s="167"/>
      <c r="E18" s="168"/>
      <c r="F18" s="169"/>
      <c r="G18" s="169">
        <f>SUMIF(AG19:AG40,"&lt;&gt;NOR",G19:G40)</f>
        <v>0</v>
      </c>
      <c r="H18" s="169"/>
      <c r="I18" s="169">
        <f>SUM(I19:I40)</f>
        <v>0</v>
      </c>
      <c r="J18" s="169"/>
      <c r="K18" s="169">
        <f>SUM(K19:K40)</f>
        <v>0</v>
      </c>
      <c r="L18" s="169"/>
      <c r="M18" s="169">
        <f>SUM(M19:M40)</f>
        <v>0</v>
      </c>
      <c r="N18" s="168"/>
      <c r="O18" s="168">
        <f>SUM(O19:O40)</f>
        <v>0.04</v>
      </c>
      <c r="P18" s="168"/>
      <c r="Q18" s="168">
        <f>SUM(Q19:Q40)</f>
        <v>0</v>
      </c>
      <c r="R18" s="169"/>
      <c r="S18" s="169"/>
      <c r="T18" s="170"/>
      <c r="U18" s="164"/>
      <c r="V18" s="164">
        <f>SUM(V19:V40)</f>
        <v>13.190000000000001</v>
      </c>
      <c r="W18" s="164"/>
      <c r="X18" s="164"/>
      <c r="Y18" s="164"/>
      <c r="AG18" t="s">
        <v>104</v>
      </c>
    </row>
    <row r="19" spans="1:60" outlineLevel="1" x14ac:dyDescent="0.2">
      <c r="A19" s="172">
        <v>9</v>
      </c>
      <c r="B19" s="173"/>
      <c r="C19" s="189" t="s">
        <v>132</v>
      </c>
      <c r="D19" s="174" t="s">
        <v>106</v>
      </c>
      <c r="E19" s="175">
        <v>12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1.16E-3</v>
      </c>
      <c r="O19" s="175">
        <f>ROUND(E19*N19,2)</f>
        <v>0.01</v>
      </c>
      <c r="P19" s="175">
        <v>0</v>
      </c>
      <c r="Q19" s="175">
        <f>ROUND(E19*P19,2)</f>
        <v>0</v>
      </c>
      <c r="R19" s="177" t="s">
        <v>107</v>
      </c>
      <c r="S19" s="177" t="s">
        <v>108</v>
      </c>
      <c r="T19" s="178" t="s">
        <v>109</v>
      </c>
      <c r="U19" s="162">
        <v>0.28499999999999998</v>
      </c>
      <c r="V19" s="162">
        <f>ROUND(E19*U19,2)</f>
        <v>3.42</v>
      </c>
      <c r="W19" s="162"/>
      <c r="X19" s="162" t="s">
        <v>110</v>
      </c>
      <c r="Y19" s="162" t="s">
        <v>111</v>
      </c>
      <c r="Z19" s="151"/>
      <c r="AA19" s="151"/>
      <c r="AB19" s="151"/>
      <c r="AC19" s="151"/>
      <c r="AD19" s="151"/>
      <c r="AE19" s="151"/>
      <c r="AF19" s="151"/>
      <c r="AG19" s="151" t="s">
        <v>112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">
      <c r="A20" s="158"/>
      <c r="B20" s="159"/>
      <c r="C20" s="250" t="s">
        <v>133</v>
      </c>
      <c r="D20" s="251"/>
      <c r="E20" s="251"/>
      <c r="F20" s="251"/>
      <c r="G20" s="251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1"/>
      <c r="AA20" s="151"/>
      <c r="AB20" s="151"/>
      <c r="AC20" s="151"/>
      <c r="AD20" s="151"/>
      <c r="AE20" s="151"/>
      <c r="AF20" s="151"/>
      <c r="AG20" s="151" t="s">
        <v>131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2">
        <v>10</v>
      </c>
      <c r="B21" s="173"/>
      <c r="C21" s="189" t="s">
        <v>134</v>
      </c>
      <c r="D21" s="174" t="s">
        <v>106</v>
      </c>
      <c r="E21" s="175">
        <v>10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5">
        <v>1.66E-3</v>
      </c>
      <c r="O21" s="175">
        <f>ROUND(E21*N21,2)</f>
        <v>0.02</v>
      </c>
      <c r="P21" s="175">
        <v>0</v>
      </c>
      <c r="Q21" s="175">
        <f>ROUND(E21*P21,2)</f>
        <v>0</v>
      </c>
      <c r="R21" s="177" t="s">
        <v>107</v>
      </c>
      <c r="S21" s="177" t="s">
        <v>108</v>
      </c>
      <c r="T21" s="178" t="s">
        <v>109</v>
      </c>
      <c r="U21" s="162">
        <v>0.31900000000000001</v>
      </c>
      <c r="V21" s="162">
        <f>ROUND(E21*U21,2)</f>
        <v>3.19</v>
      </c>
      <c r="W21" s="162"/>
      <c r="X21" s="162" t="s">
        <v>110</v>
      </c>
      <c r="Y21" s="162" t="s">
        <v>111</v>
      </c>
      <c r="Z21" s="151"/>
      <c r="AA21" s="151"/>
      <c r="AB21" s="151"/>
      <c r="AC21" s="151"/>
      <c r="AD21" s="151"/>
      <c r="AE21" s="151"/>
      <c r="AF21" s="151"/>
      <c r="AG21" s="151" t="s">
        <v>112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2" x14ac:dyDescent="0.2">
      <c r="A22" s="158"/>
      <c r="B22" s="159"/>
      <c r="C22" s="250" t="s">
        <v>133</v>
      </c>
      <c r="D22" s="251"/>
      <c r="E22" s="251"/>
      <c r="F22" s="251"/>
      <c r="G22" s="251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1"/>
      <c r="AA22" s="151"/>
      <c r="AB22" s="151"/>
      <c r="AC22" s="151"/>
      <c r="AD22" s="151"/>
      <c r="AE22" s="151"/>
      <c r="AF22" s="151"/>
      <c r="AG22" s="151" t="s">
        <v>131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79">
        <v>11</v>
      </c>
      <c r="B23" s="180"/>
      <c r="C23" s="188" t="s">
        <v>135</v>
      </c>
      <c r="D23" s="181" t="s">
        <v>136</v>
      </c>
      <c r="E23" s="182">
        <v>4</v>
      </c>
      <c r="F23" s="183"/>
      <c r="G23" s="184">
        <f t="shared" ref="G23:G39" si="7">ROUND(E23*F23,2)</f>
        <v>0</v>
      </c>
      <c r="H23" s="183"/>
      <c r="I23" s="184">
        <f t="shared" ref="I23:I39" si="8">ROUND(E23*H23,2)</f>
        <v>0</v>
      </c>
      <c r="J23" s="183"/>
      <c r="K23" s="184">
        <f t="shared" ref="K23:K39" si="9">ROUND(E23*J23,2)</f>
        <v>0</v>
      </c>
      <c r="L23" s="184">
        <v>21</v>
      </c>
      <c r="M23" s="184">
        <f t="shared" ref="M23:M39" si="10">G23*(1+L23/100)</f>
        <v>0</v>
      </c>
      <c r="N23" s="182">
        <v>1.9000000000000001E-4</v>
      </c>
      <c r="O23" s="182">
        <f t="shared" ref="O23:O39" si="11">ROUND(E23*N23,2)</f>
        <v>0</v>
      </c>
      <c r="P23" s="182">
        <v>0</v>
      </c>
      <c r="Q23" s="182">
        <f t="shared" ref="Q23:Q39" si="12">ROUND(E23*P23,2)</f>
        <v>0</v>
      </c>
      <c r="R23" s="184" t="s">
        <v>107</v>
      </c>
      <c r="S23" s="184" t="s">
        <v>108</v>
      </c>
      <c r="T23" s="185" t="s">
        <v>109</v>
      </c>
      <c r="U23" s="162">
        <v>8.3000000000000004E-2</v>
      </c>
      <c r="V23" s="162">
        <f t="shared" ref="V23:V39" si="13">ROUND(E23*U23,2)</f>
        <v>0.33</v>
      </c>
      <c r="W23" s="162"/>
      <c r="X23" s="162" t="s">
        <v>110</v>
      </c>
      <c r="Y23" s="162" t="s">
        <v>111</v>
      </c>
      <c r="Z23" s="151"/>
      <c r="AA23" s="151"/>
      <c r="AB23" s="151"/>
      <c r="AC23" s="151"/>
      <c r="AD23" s="151"/>
      <c r="AE23" s="151"/>
      <c r="AF23" s="151"/>
      <c r="AG23" s="151" t="s">
        <v>112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9">
        <v>12</v>
      </c>
      <c r="B24" s="180"/>
      <c r="C24" s="188" t="s">
        <v>137</v>
      </c>
      <c r="D24" s="181" t="s">
        <v>136</v>
      </c>
      <c r="E24" s="182">
        <v>1</v>
      </c>
      <c r="F24" s="183"/>
      <c r="G24" s="184">
        <f t="shared" si="7"/>
        <v>0</v>
      </c>
      <c r="H24" s="183"/>
      <c r="I24" s="184">
        <f t="shared" si="8"/>
        <v>0</v>
      </c>
      <c r="J24" s="183"/>
      <c r="K24" s="184">
        <f t="shared" si="9"/>
        <v>0</v>
      </c>
      <c r="L24" s="184">
        <v>21</v>
      </c>
      <c r="M24" s="184">
        <f t="shared" si="10"/>
        <v>0</v>
      </c>
      <c r="N24" s="182">
        <v>2.7E-4</v>
      </c>
      <c r="O24" s="182">
        <f t="shared" si="11"/>
        <v>0</v>
      </c>
      <c r="P24" s="182">
        <v>0</v>
      </c>
      <c r="Q24" s="182">
        <f t="shared" si="12"/>
        <v>0</v>
      </c>
      <c r="R24" s="184" t="s">
        <v>107</v>
      </c>
      <c r="S24" s="184" t="s">
        <v>108</v>
      </c>
      <c r="T24" s="185" t="s">
        <v>109</v>
      </c>
      <c r="U24" s="162">
        <v>0.22700000000000001</v>
      </c>
      <c r="V24" s="162">
        <f t="shared" si="13"/>
        <v>0.23</v>
      </c>
      <c r="W24" s="162"/>
      <c r="X24" s="162" t="s">
        <v>110</v>
      </c>
      <c r="Y24" s="162" t="s">
        <v>111</v>
      </c>
      <c r="Z24" s="151"/>
      <c r="AA24" s="151"/>
      <c r="AB24" s="151"/>
      <c r="AC24" s="151"/>
      <c r="AD24" s="151"/>
      <c r="AE24" s="151"/>
      <c r="AF24" s="151"/>
      <c r="AG24" s="151" t="s">
        <v>112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9">
        <v>13</v>
      </c>
      <c r="B25" s="180"/>
      <c r="C25" s="188" t="s">
        <v>138</v>
      </c>
      <c r="D25" s="181" t="s">
        <v>136</v>
      </c>
      <c r="E25" s="182">
        <v>1</v>
      </c>
      <c r="F25" s="183"/>
      <c r="G25" s="184">
        <f t="shared" si="7"/>
        <v>0</v>
      </c>
      <c r="H25" s="183"/>
      <c r="I25" s="184">
        <f t="shared" si="8"/>
        <v>0</v>
      </c>
      <c r="J25" s="183"/>
      <c r="K25" s="184">
        <f t="shared" si="9"/>
        <v>0</v>
      </c>
      <c r="L25" s="184">
        <v>21</v>
      </c>
      <c r="M25" s="184">
        <f t="shared" si="10"/>
        <v>0</v>
      </c>
      <c r="N25" s="182">
        <v>3.5E-4</v>
      </c>
      <c r="O25" s="182">
        <f t="shared" si="11"/>
        <v>0</v>
      </c>
      <c r="P25" s="182">
        <v>0</v>
      </c>
      <c r="Q25" s="182">
        <f t="shared" si="12"/>
        <v>0</v>
      </c>
      <c r="R25" s="184" t="s">
        <v>107</v>
      </c>
      <c r="S25" s="184" t="s">
        <v>108</v>
      </c>
      <c r="T25" s="185" t="s">
        <v>109</v>
      </c>
      <c r="U25" s="162">
        <v>0.26900000000000002</v>
      </c>
      <c r="V25" s="162">
        <f t="shared" si="13"/>
        <v>0.27</v>
      </c>
      <c r="W25" s="162"/>
      <c r="X25" s="162" t="s">
        <v>110</v>
      </c>
      <c r="Y25" s="162" t="s">
        <v>111</v>
      </c>
      <c r="Z25" s="151"/>
      <c r="AA25" s="151"/>
      <c r="AB25" s="151"/>
      <c r="AC25" s="151"/>
      <c r="AD25" s="151"/>
      <c r="AE25" s="151"/>
      <c r="AF25" s="151"/>
      <c r="AG25" s="151" t="s">
        <v>112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9">
        <v>14</v>
      </c>
      <c r="B26" s="180"/>
      <c r="C26" s="188" t="s">
        <v>139</v>
      </c>
      <c r="D26" s="181" t="s">
        <v>136</v>
      </c>
      <c r="E26" s="182">
        <v>1</v>
      </c>
      <c r="F26" s="183"/>
      <c r="G26" s="184">
        <f t="shared" si="7"/>
        <v>0</v>
      </c>
      <c r="H26" s="183"/>
      <c r="I26" s="184">
        <f t="shared" si="8"/>
        <v>0</v>
      </c>
      <c r="J26" s="183"/>
      <c r="K26" s="184">
        <f t="shared" si="9"/>
        <v>0</v>
      </c>
      <c r="L26" s="184">
        <v>21</v>
      </c>
      <c r="M26" s="184">
        <f t="shared" si="10"/>
        <v>0</v>
      </c>
      <c r="N26" s="182">
        <v>1.8000000000000001E-4</v>
      </c>
      <c r="O26" s="182">
        <f t="shared" si="11"/>
        <v>0</v>
      </c>
      <c r="P26" s="182">
        <v>0</v>
      </c>
      <c r="Q26" s="182">
        <f t="shared" si="12"/>
        <v>0</v>
      </c>
      <c r="R26" s="184" t="s">
        <v>107</v>
      </c>
      <c r="S26" s="184" t="s">
        <v>108</v>
      </c>
      <c r="T26" s="185" t="s">
        <v>109</v>
      </c>
      <c r="U26" s="162">
        <v>0.16500000000000001</v>
      </c>
      <c r="V26" s="162">
        <f t="shared" si="13"/>
        <v>0.17</v>
      </c>
      <c r="W26" s="162"/>
      <c r="X26" s="162" t="s">
        <v>110</v>
      </c>
      <c r="Y26" s="162" t="s">
        <v>111</v>
      </c>
      <c r="Z26" s="151"/>
      <c r="AA26" s="151"/>
      <c r="AB26" s="151"/>
      <c r="AC26" s="151"/>
      <c r="AD26" s="151"/>
      <c r="AE26" s="151"/>
      <c r="AF26" s="151"/>
      <c r="AG26" s="151" t="s">
        <v>112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9">
        <v>15</v>
      </c>
      <c r="B27" s="180"/>
      <c r="C27" s="188" t="s">
        <v>140</v>
      </c>
      <c r="D27" s="181" t="s">
        <v>136</v>
      </c>
      <c r="E27" s="182">
        <v>5</v>
      </c>
      <c r="F27" s="183"/>
      <c r="G27" s="184">
        <f t="shared" si="7"/>
        <v>0</v>
      </c>
      <c r="H27" s="183"/>
      <c r="I27" s="184">
        <f t="shared" si="8"/>
        <v>0</v>
      </c>
      <c r="J27" s="183"/>
      <c r="K27" s="184">
        <f t="shared" si="9"/>
        <v>0</v>
      </c>
      <c r="L27" s="184">
        <v>21</v>
      </c>
      <c r="M27" s="184">
        <f t="shared" si="10"/>
        <v>0</v>
      </c>
      <c r="N27" s="182">
        <v>4.8000000000000001E-4</v>
      </c>
      <c r="O27" s="182">
        <f t="shared" si="11"/>
        <v>0</v>
      </c>
      <c r="P27" s="182">
        <v>0</v>
      </c>
      <c r="Q27" s="182">
        <f t="shared" si="12"/>
        <v>0</v>
      </c>
      <c r="R27" s="184" t="s">
        <v>107</v>
      </c>
      <c r="S27" s="184" t="s">
        <v>108</v>
      </c>
      <c r="T27" s="185" t="s">
        <v>109</v>
      </c>
      <c r="U27" s="162">
        <v>0.22700000000000001</v>
      </c>
      <c r="V27" s="162">
        <f t="shared" si="13"/>
        <v>1.1399999999999999</v>
      </c>
      <c r="W27" s="162"/>
      <c r="X27" s="162" t="s">
        <v>110</v>
      </c>
      <c r="Y27" s="162" t="s">
        <v>111</v>
      </c>
      <c r="Z27" s="151"/>
      <c r="AA27" s="151"/>
      <c r="AB27" s="151"/>
      <c r="AC27" s="151"/>
      <c r="AD27" s="151"/>
      <c r="AE27" s="151"/>
      <c r="AF27" s="151"/>
      <c r="AG27" s="151" t="s">
        <v>112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9">
        <v>16</v>
      </c>
      <c r="B28" s="180"/>
      <c r="C28" s="188" t="s">
        <v>141</v>
      </c>
      <c r="D28" s="181" t="s">
        <v>136</v>
      </c>
      <c r="E28" s="182">
        <v>4</v>
      </c>
      <c r="F28" s="183"/>
      <c r="G28" s="184">
        <f t="shared" si="7"/>
        <v>0</v>
      </c>
      <c r="H28" s="183"/>
      <c r="I28" s="184">
        <f t="shared" si="8"/>
        <v>0</v>
      </c>
      <c r="J28" s="183"/>
      <c r="K28" s="184">
        <f t="shared" si="9"/>
        <v>0</v>
      </c>
      <c r="L28" s="184">
        <v>21</v>
      </c>
      <c r="M28" s="184">
        <f t="shared" si="10"/>
        <v>0</v>
      </c>
      <c r="N28" s="182">
        <v>6.8000000000000005E-4</v>
      </c>
      <c r="O28" s="182">
        <f t="shared" si="11"/>
        <v>0</v>
      </c>
      <c r="P28" s="182">
        <v>0</v>
      </c>
      <c r="Q28" s="182">
        <f t="shared" si="12"/>
        <v>0</v>
      </c>
      <c r="R28" s="184" t="s">
        <v>107</v>
      </c>
      <c r="S28" s="184" t="s">
        <v>108</v>
      </c>
      <c r="T28" s="185" t="s">
        <v>109</v>
      </c>
      <c r="U28" s="162">
        <v>0.26900000000000002</v>
      </c>
      <c r="V28" s="162">
        <f t="shared" si="13"/>
        <v>1.08</v>
      </c>
      <c r="W28" s="162"/>
      <c r="X28" s="162" t="s">
        <v>110</v>
      </c>
      <c r="Y28" s="162" t="s">
        <v>111</v>
      </c>
      <c r="Z28" s="151"/>
      <c r="AA28" s="151"/>
      <c r="AB28" s="151"/>
      <c r="AC28" s="151"/>
      <c r="AD28" s="151"/>
      <c r="AE28" s="151"/>
      <c r="AF28" s="151"/>
      <c r="AG28" s="151" t="s">
        <v>112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9">
        <v>17</v>
      </c>
      <c r="B29" s="180"/>
      <c r="C29" s="188" t="s">
        <v>142</v>
      </c>
      <c r="D29" s="181" t="s">
        <v>136</v>
      </c>
      <c r="E29" s="182">
        <v>2</v>
      </c>
      <c r="F29" s="183"/>
      <c r="G29" s="184">
        <f t="shared" si="7"/>
        <v>0</v>
      </c>
      <c r="H29" s="183"/>
      <c r="I29" s="184">
        <f t="shared" si="8"/>
        <v>0</v>
      </c>
      <c r="J29" s="183"/>
      <c r="K29" s="184">
        <f t="shared" si="9"/>
        <v>0</v>
      </c>
      <c r="L29" s="184">
        <v>21</v>
      </c>
      <c r="M29" s="184">
        <f t="shared" si="10"/>
        <v>0</v>
      </c>
      <c r="N29" s="182">
        <v>2.7799999999999999E-3</v>
      </c>
      <c r="O29" s="182">
        <f t="shared" si="11"/>
        <v>0.01</v>
      </c>
      <c r="P29" s="182">
        <v>0</v>
      </c>
      <c r="Q29" s="182">
        <f t="shared" si="12"/>
        <v>0</v>
      </c>
      <c r="R29" s="184" t="s">
        <v>107</v>
      </c>
      <c r="S29" s="184" t="s">
        <v>108</v>
      </c>
      <c r="T29" s="185" t="s">
        <v>109</v>
      </c>
      <c r="U29" s="162">
        <v>0.39300000000000002</v>
      </c>
      <c r="V29" s="162">
        <f t="shared" si="13"/>
        <v>0.79</v>
      </c>
      <c r="W29" s="162"/>
      <c r="X29" s="162" t="s">
        <v>110</v>
      </c>
      <c r="Y29" s="162" t="s">
        <v>111</v>
      </c>
      <c r="Z29" s="151"/>
      <c r="AA29" s="151"/>
      <c r="AB29" s="151"/>
      <c r="AC29" s="151"/>
      <c r="AD29" s="151"/>
      <c r="AE29" s="151"/>
      <c r="AF29" s="151"/>
      <c r="AG29" s="151" t="s">
        <v>112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9">
        <v>18</v>
      </c>
      <c r="B30" s="180"/>
      <c r="C30" s="188" t="s">
        <v>143</v>
      </c>
      <c r="D30" s="181" t="s">
        <v>136</v>
      </c>
      <c r="E30" s="182">
        <v>1</v>
      </c>
      <c r="F30" s="183"/>
      <c r="G30" s="184">
        <f t="shared" si="7"/>
        <v>0</v>
      </c>
      <c r="H30" s="183"/>
      <c r="I30" s="184">
        <f t="shared" si="8"/>
        <v>0</v>
      </c>
      <c r="J30" s="183"/>
      <c r="K30" s="184">
        <f t="shared" si="9"/>
        <v>0</v>
      </c>
      <c r="L30" s="184">
        <v>21</v>
      </c>
      <c r="M30" s="184">
        <f t="shared" si="10"/>
        <v>0</v>
      </c>
      <c r="N30" s="182">
        <v>3.5899999999999999E-3</v>
      </c>
      <c r="O30" s="182">
        <f t="shared" si="11"/>
        <v>0</v>
      </c>
      <c r="P30" s="182">
        <v>0</v>
      </c>
      <c r="Q30" s="182">
        <f t="shared" si="12"/>
        <v>0</v>
      </c>
      <c r="R30" s="184" t="s">
        <v>107</v>
      </c>
      <c r="S30" s="184" t="s">
        <v>108</v>
      </c>
      <c r="T30" s="185" t="s">
        <v>109</v>
      </c>
      <c r="U30" s="162">
        <v>0.47599999999999998</v>
      </c>
      <c r="V30" s="162">
        <f t="shared" si="13"/>
        <v>0.48</v>
      </c>
      <c r="W30" s="162"/>
      <c r="X30" s="162" t="s">
        <v>110</v>
      </c>
      <c r="Y30" s="162" t="s">
        <v>111</v>
      </c>
      <c r="Z30" s="151"/>
      <c r="AA30" s="151"/>
      <c r="AB30" s="151"/>
      <c r="AC30" s="151"/>
      <c r="AD30" s="151"/>
      <c r="AE30" s="151"/>
      <c r="AF30" s="151"/>
      <c r="AG30" s="151" t="s">
        <v>112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9">
        <v>19</v>
      </c>
      <c r="B31" s="180"/>
      <c r="C31" s="188" t="s">
        <v>144</v>
      </c>
      <c r="D31" s="181" t="s">
        <v>106</v>
      </c>
      <c r="E31" s="182">
        <v>22</v>
      </c>
      <c r="F31" s="183"/>
      <c r="G31" s="184">
        <f t="shared" si="7"/>
        <v>0</v>
      </c>
      <c r="H31" s="183"/>
      <c r="I31" s="184">
        <f t="shared" si="8"/>
        <v>0</v>
      </c>
      <c r="J31" s="183"/>
      <c r="K31" s="184">
        <f t="shared" si="9"/>
        <v>0</v>
      </c>
      <c r="L31" s="184">
        <v>21</v>
      </c>
      <c r="M31" s="184">
        <f t="shared" si="10"/>
        <v>0</v>
      </c>
      <c r="N31" s="182">
        <v>0</v>
      </c>
      <c r="O31" s="182">
        <f t="shared" si="11"/>
        <v>0</v>
      </c>
      <c r="P31" s="182">
        <v>0</v>
      </c>
      <c r="Q31" s="182">
        <f t="shared" si="12"/>
        <v>0</v>
      </c>
      <c r="R31" s="184" t="s">
        <v>107</v>
      </c>
      <c r="S31" s="184" t="s">
        <v>108</v>
      </c>
      <c r="T31" s="185" t="s">
        <v>109</v>
      </c>
      <c r="U31" s="162">
        <v>2.9000000000000001E-2</v>
      </c>
      <c r="V31" s="162">
        <f t="shared" si="13"/>
        <v>0.64</v>
      </c>
      <c r="W31" s="162"/>
      <c r="X31" s="162" t="s">
        <v>110</v>
      </c>
      <c r="Y31" s="162" t="s">
        <v>111</v>
      </c>
      <c r="Z31" s="151"/>
      <c r="AA31" s="151"/>
      <c r="AB31" s="151"/>
      <c r="AC31" s="151"/>
      <c r="AD31" s="151"/>
      <c r="AE31" s="151"/>
      <c r="AF31" s="151"/>
      <c r="AG31" s="151" t="s">
        <v>112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79">
        <v>20</v>
      </c>
      <c r="B32" s="180"/>
      <c r="C32" s="188" t="s">
        <v>145</v>
      </c>
      <c r="D32" s="181" t="s">
        <v>146</v>
      </c>
      <c r="E32" s="182">
        <v>1</v>
      </c>
      <c r="F32" s="183"/>
      <c r="G32" s="184">
        <f t="shared" si="7"/>
        <v>0</v>
      </c>
      <c r="H32" s="183"/>
      <c r="I32" s="184">
        <f t="shared" si="8"/>
        <v>0</v>
      </c>
      <c r="J32" s="183"/>
      <c r="K32" s="184">
        <f t="shared" si="9"/>
        <v>0</v>
      </c>
      <c r="L32" s="184">
        <v>21</v>
      </c>
      <c r="M32" s="184">
        <f t="shared" si="10"/>
        <v>0</v>
      </c>
      <c r="N32" s="182">
        <v>9.6000000000000002E-4</v>
      </c>
      <c r="O32" s="182">
        <f t="shared" si="11"/>
        <v>0</v>
      </c>
      <c r="P32" s="182">
        <v>0</v>
      </c>
      <c r="Q32" s="182">
        <f t="shared" si="12"/>
        <v>0</v>
      </c>
      <c r="R32" s="184" t="s">
        <v>107</v>
      </c>
      <c r="S32" s="184" t="s">
        <v>108</v>
      </c>
      <c r="T32" s="185" t="s">
        <v>109</v>
      </c>
      <c r="U32" s="162">
        <v>0.621</v>
      </c>
      <c r="V32" s="162">
        <f t="shared" si="13"/>
        <v>0.62</v>
      </c>
      <c r="W32" s="162"/>
      <c r="X32" s="162" t="s">
        <v>110</v>
      </c>
      <c r="Y32" s="162" t="s">
        <v>111</v>
      </c>
      <c r="Z32" s="151"/>
      <c r="AA32" s="151"/>
      <c r="AB32" s="151"/>
      <c r="AC32" s="151"/>
      <c r="AD32" s="151"/>
      <c r="AE32" s="151"/>
      <c r="AF32" s="151"/>
      <c r="AG32" s="151" t="s">
        <v>112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79">
        <v>21</v>
      </c>
      <c r="B33" s="180"/>
      <c r="C33" s="188" t="s">
        <v>147</v>
      </c>
      <c r="D33" s="181" t="s">
        <v>136</v>
      </c>
      <c r="E33" s="182">
        <v>1</v>
      </c>
      <c r="F33" s="183"/>
      <c r="G33" s="184">
        <f t="shared" si="7"/>
        <v>0</v>
      </c>
      <c r="H33" s="183"/>
      <c r="I33" s="184">
        <f t="shared" si="8"/>
        <v>0</v>
      </c>
      <c r="J33" s="183"/>
      <c r="K33" s="184">
        <f t="shared" si="9"/>
        <v>0</v>
      </c>
      <c r="L33" s="184">
        <v>21</v>
      </c>
      <c r="M33" s="184">
        <f t="shared" si="10"/>
        <v>0</v>
      </c>
      <c r="N33" s="182">
        <v>2.1000000000000001E-4</v>
      </c>
      <c r="O33" s="182">
        <f t="shared" si="11"/>
        <v>0</v>
      </c>
      <c r="P33" s="182">
        <v>0</v>
      </c>
      <c r="Q33" s="182">
        <f t="shared" si="12"/>
        <v>0</v>
      </c>
      <c r="R33" s="184" t="s">
        <v>148</v>
      </c>
      <c r="S33" s="184" t="s">
        <v>108</v>
      </c>
      <c r="T33" s="185" t="s">
        <v>109</v>
      </c>
      <c r="U33" s="162">
        <v>0.16500000000000001</v>
      </c>
      <c r="V33" s="162">
        <f t="shared" si="13"/>
        <v>0.17</v>
      </c>
      <c r="W33" s="162"/>
      <c r="X33" s="162" t="s">
        <v>110</v>
      </c>
      <c r="Y33" s="162" t="s">
        <v>111</v>
      </c>
      <c r="Z33" s="151"/>
      <c r="AA33" s="151"/>
      <c r="AB33" s="151"/>
      <c r="AC33" s="151"/>
      <c r="AD33" s="151"/>
      <c r="AE33" s="151"/>
      <c r="AF33" s="151"/>
      <c r="AG33" s="151" t="s">
        <v>112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79">
        <v>22</v>
      </c>
      <c r="B34" s="180"/>
      <c r="C34" s="188" t="s">
        <v>149</v>
      </c>
      <c r="D34" s="181" t="s">
        <v>136</v>
      </c>
      <c r="E34" s="182">
        <v>1</v>
      </c>
      <c r="F34" s="183"/>
      <c r="G34" s="184">
        <f t="shared" si="7"/>
        <v>0</v>
      </c>
      <c r="H34" s="183"/>
      <c r="I34" s="184">
        <f t="shared" si="8"/>
        <v>0</v>
      </c>
      <c r="J34" s="183"/>
      <c r="K34" s="184">
        <f t="shared" si="9"/>
        <v>0</v>
      </c>
      <c r="L34" s="184">
        <v>21</v>
      </c>
      <c r="M34" s="184">
        <f t="shared" si="10"/>
        <v>0</v>
      </c>
      <c r="N34" s="182">
        <v>3.4000000000000002E-4</v>
      </c>
      <c r="O34" s="182">
        <f t="shared" si="11"/>
        <v>0</v>
      </c>
      <c r="P34" s="182">
        <v>0</v>
      </c>
      <c r="Q34" s="182">
        <f t="shared" si="12"/>
        <v>0</v>
      </c>
      <c r="R34" s="184" t="s">
        <v>148</v>
      </c>
      <c r="S34" s="184" t="s">
        <v>108</v>
      </c>
      <c r="T34" s="185" t="s">
        <v>109</v>
      </c>
      <c r="U34" s="162">
        <v>0.20599999999999999</v>
      </c>
      <c r="V34" s="162">
        <f t="shared" si="13"/>
        <v>0.21</v>
      </c>
      <c r="W34" s="162"/>
      <c r="X34" s="162" t="s">
        <v>110</v>
      </c>
      <c r="Y34" s="162" t="s">
        <v>111</v>
      </c>
      <c r="Z34" s="151"/>
      <c r="AA34" s="151"/>
      <c r="AB34" s="151"/>
      <c r="AC34" s="151"/>
      <c r="AD34" s="151"/>
      <c r="AE34" s="151"/>
      <c r="AF34" s="151"/>
      <c r="AG34" s="151" t="s">
        <v>112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9">
        <v>23</v>
      </c>
      <c r="B35" s="180"/>
      <c r="C35" s="188" t="s">
        <v>150</v>
      </c>
      <c r="D35" s="181" t="s">
        <v>136</v>
      </c>
      <c r="E35" s="182">
        <v>2</v>
      </c>
      <c r="F35" s="183"/>
      <c r="G35" s="184">
        <f t="shared" si="7"/>
        <v>0</v>
      </c>
      <c r="H35" s="183"/>
      <c r="I35" s="184">
        <f t="shared" si="8"/>
        <v>0</v>
      </c>
      <c r="J35" s="183"/>
      <c r="K35" s="184">
        <f t="shared" si="9"/>
        <v>0</v>
      </c>
      <c r="L35" s="184">
        <v>21</v>
      </c>
      <c r="M35" s="184">
        <f t="shared" si="10"/>
        <v>0</v>
      </c>
      <c r="N35" s="182">
        <v>4.6000000000000001E-4</v>
      </c>
      <c r="O35" s="182">
        <f t="shared" si="11"/>
        <v>0</v>
      </c>
      <c r="P35" s="182">
        <v>0</v>
      </c>
      <c r="Q35" s="182">
        <f t="shared" si="12"/>
        <v>0</v>
      </c>
      <c r="R35" s="184" t="s">
        <v>148</v>
      </c>
      <c r="S35" s="184" t="s">
        <v>108</v>
      </c>
      <c r="T35" s="185" t="s">
        <v>109</v>
      </c>
      <c r="U35" s="162">
        <v>0.22700000000000001</v>
      </c>
      <c r="V35" s="162">
        <f t="shared" si="13"/>
        <v>0.45</v>
      </c>
      <c r="W35" s="162"/>
      <c r="X35" s="162" t="s">
        <v>110</v>
      </c>
      <c r="Y35" s="162" t="s">
        <v>111</v>
      </c>
      <c r="Z35" s="151"/>
      <c r="AA35" s="151"/>
      <c r="AB35" s="151"/>
      <c r="AC35" s="151"/>
      <c r="AD35" s="151"/>
      <c r="AE35" s="151"/>
      <c r="AF35" s="151"/>
      <c r="AG35" s="151" t="s">
        <v>112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9">
        <v>24</v>
      </c>
      <c r="B36" s="180"/>
      <c r="C36" s="188" t="s">
        <v>151</v>
      </c>
      <c r="D36" s="181" t="s">
        <v>136</v>
      </c>
      <c r="E36" s="182">
        <v>1</v>
      </c>
      <c r="F36" s="183"/>
      <c r="G36" s="184">
        <f t="shared" si="7"/>
        <v>0</v>
      </c>
      <c r="H36" s="183"/>
      <c r="I36" s="184">
        <f t="shared" si="8"/>
        <v>0</v>
      </c>
      <c r="J36" s="183"/>
      <c r="K36" s="184">
        <f t="shared" si="9"/>
        <v>0</v>
      </c>
      <c r="L36" s="184">
        <v>21</v>
      </c>
      <c r="M36" s="184">
        <f t="shared" si="10"/>
        <v>0</v>
      </c>
      <c r="N36" s="182">
        <v>0</v>
      </c>
      <c r="O36" s="182">
        <f t="shared" si="11"/>
        <v>0</v>
      </c>
      <c r="P36" s="182">
        <v>0</v>
      </c>
      <c r="Q36" s="182">
        <f t="shared" si="12"/>
        <v>0</v>
      </c>
      <c r="R36" s="184"/>
      <c r="S36" s="184" t="s">
        <v>115</v>
      </c>
      <c r="T36" s="185" t="s">
        <v>116</v>
      </c>
      <c r="U36" s="162">
        <v>0</v>
      </c>
      <c r="V36" s="162">
        <f t="shared" si="13"/>
        <v>0</v>
      </c>
      <c r="W36" s="162"/>
      <c r="X36" s="162" t="s">
        <v>110</v>
      </c>
      <c r="Y36" s="162" t="s">
        <v>111</v>
      </c>
      <c r="Z36" s="151"/>
      <c r="AA36" s="151"/>
      <c r="AB36" s="151"/>
      <c r="AC36" s="151"/>
      <c r="AD36" s="151"/>
      <c r="AE36" s="151"/>
      <c r="AF36" s="151"/>
      <c r="AG36" s="151" t="s">
        <v>112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9">
        <v>25</v>
      </c>
      <c r="B37" s="180"/>
      <c r="C37" s="188" t="s">
        <v>205</v>
      </c>
      <c r="D37" s="181" t="s">
        <v>152</v>
      </c>
      <c r="E37" s="182">
        <v>1</v>
      </c>
      <c r="F37" s="183"/>
      <c r="G37" s="184">
        <f t="shared" si="7"/>
        <v>0</v>
      </c>
      <c r="H37" s="183"/>
      <c r="I37" s="184">
        <f t="shared" si="8"/>
        <v>0</v>
      </c>
      <c r="J37" s="183"/>
      <c r="K37" s="184">
        <f t="shared" si="9"/>
        <v>0</v>
      </c>
      <c r="L37" s="184">
        <v>21</v>
      </c>
      <c r="M37" s="184">
        <f t="shared" si="10"/>
        <v>0</v>
      </c>
      <c r="N37" s="182">
        <v>0</v>
      </c>
      <c r="O37" s="182">
        <f t="shared" si="11"/>
        <v>0</v>
      </c>
      <c r="P37" s="182">
        <v>0</v>
      </c>
      <c r="Q37" s="182">
        <f t="shared" si="12"/>
        <v>0</v>
      </c>
      <c r="R37" s="184"/>
      <c r="S37" s="184" t="s">
        <v>115</v>
      </c>
      <c r="T37" s="185" t="s">
        <v>116</v>
      </c>
      <c r="U37" s="162">
        <v>0</v>
      </c>
      <c r="V37" s="162">
        <f t="shared" si="13"/>
        <v>0</v>
      </c>
      <c r="W37" s="162"/>
      <c r="X37" s="162" t="s">
        <v>110</v>
      </c>
      <c r="Y37" s="162" t="s">
        <v>111</v>
      </c>
      <c r="Z37" s="151"/>
      <c r="AA37" s="151"/>
      <c r="AB37" s="151"/>
      <c r="AC37" s="151"/>
      <c r="AD37" s="151"/>
      <c r="AE37" s="151"/>
      <c r="AF37" s="151"/>
      <c r="AG37" s="151" t="s">
        <v>112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2">
        <v>26</v>
      </c>
      <c r="B38" s="173"/>
      <c r="C38" s="189" t="s">
        <v>206</v>
      </c>
      <c r="D38" s="174" t="s">
        <v>152</v>
      </c>
      <c r="E38" s="175">
        <v>1</v>
      </c>
      <c r="F38" s="176"/>
      <c r="G38" s="177">
        <f t="shared" si="7"/>
        <v>0</v>
      </c>
      <c r="H38" s="176"/>
      <c r="I38" s="177">
        <f t="shared" si="8"/>
        <v>0</v>
      </c>
      <c r="J38" s="176"/>
      <c r="K38" s="177">
        <f t="shared" si="9"/>
        <v>0</v>
      </c>
      <c r="L38" s="177">
        <v>21</v>
      </c>
      <c r="M38" s="177">
        <f t="shared" si="10"/>
        <v>0</v>
      </c>
      <c r="N38" s="175">
        <v>0</v>
      </c>
      <c r="O38" s="175">
        <f t="shared" si="11"/>
        <v>0</v>
      </c>
      <c r="P38" s="175">
        <v>0</v>
      </c>
      <c r="Q38" s="175">
        <f t="shared" si="12"/>
        <v>0</v>
      </c>
      <c r="R38" s="177"/>
      <c r="S38" s="177" t="s">
        <v>115</v>
      </c>
      <c r="T38" s="178" t="s">
        <v>116</v>
      </c>
      <c r="U38" s="162">
        <v>0</v>
      </c>
      <c r="V38" s="162">
        <f t="shared" si="13"/>
        <v>0</v>
      </c>
      <c r="W38" s="162"/>
      <c r="X38" s="162" t="s">
        <v>110</v>
      </c>
      <c r="Y38" s="162" t="s">
        <v>111</v>
      </c>
      <c r="Z38" s="151"/>
      <c r="AA38" s="151"/>
      <c r="AB38" s="151"/>
      <c r="AC38" s="151"/>
      <c r="AD38" s="151"/>
      <c r="AE38" s="151"/>
      <c r="AF38" s="151"/>
      <c r="AG38" s="151" t="s">
        <v>112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>
        <v>27</v>
      </c>
      <c r="B39" s="159"/>
      <c r="C39" s="190" t="s">
        <v>153</v>
      </c>
      <c r="D39" s="160" t="s">
        <v>0</v>
      </c>
      <c r="E39" s="186"/>
      <c r="F39" s="163"/>
      <c r="G39" s="162">
        <f t="shared" si="7"/>
        <v>0</v>
      </c>
      <c r="H39" s="163"/>
      <c r="I39" s="162">
        <f t="shared" si="8"/>
        <v>0</v>
      </c>
      <c r="J39" s="163"/>
      <c r="K39" s="162">
        <f t="shared" si="9"/>
        <v>0</v>
      </c>
      <c r="L39" s="162">
        <v>21</v>
      </c>
      <c r="M39" s="162">
        <f t="shared" si="10"/>
        <v>0</v>
      </c>
      <c r="N39" s="161">
        <v>0</v>
      </c>
      <c r="O39" s="161">
        <f t="shared" si="11"/>
        <v>0</v>
      </c>
      <c r="P39" s="161">
        <v>0</v>
      </c>
      <c r="Q39" s="161">
        <f t="shared" si="12"/>
        <v>0</v>
      </c>
      <c r="R39" s="162" t="s">
        <v>107</v>
      </c>
      <c r="S39" s="162" t="s">
        <v>108</v>
      </c>
      <c r="T39" s="162" t="s">
        <v>109</v>
      </c>
      <c r="U39" s="162">
        <v>0</v>
      </c>
      <c r="V39" s="162">
        <f t="shared" si="13"/>
        <v>0</v>
      </c>
      <c r="W39" s="162"/>
      <c r="X39" s="162" t="s">
        <v>128</v>
      </c>
      <c r="Y39" s="162" t="s">
        <v>111</v>
      </c>
      <c r="Z39" s="151"/>
      <c r="AA39" s="151"/>
      <c r="AB39" s="151"/>
      <c r="AC39" s="151"/>
      <c r="AD39" s="151"/>
      <c r="AE39" s="151"/>
      <c r="AF39" s="151"/>
      <c r="AG39" s="151" t="s">
        <v>129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2" x14ac:dyDescent="0.2">
      <c r="A40" s="158"/>
      <c r="B40" s="159"/>
      <c r="C40" s="259" t="s">
        <v>154</v>
      </c>
      <c r="D40" s="260"/>
      <c r="E40" s="260"/>
      <c r="F40" s="260"/>
      <c r="G40" s="260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62"/>
      <c r="Z40" s="151"/>
      <c r="AA40" s="151"/>
      <c r="AB40" s="151"/>
      <c r="AC40" s="151"/>
      <c r="AD40" s="151"/>
      <c r="AE40" s="151"/>
      <c r="AF40" s="151"/>
      <c r="AG40" s="151" t="s">
        <v>131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5" t="s">
        <v>103</v>
      </c>
      <c r="B41" s="166" t="s">
        <v>66</v>
      </c>
      <c r="C41" s="187" t="s">
        <v>67</v>
      </c>
      <c r="D41" s="167"/>
      <c r="E41" s="168"/>
      <c r="F41" s="169"/>
      <c r="G41" s="169">
        <f>SUMIF(AG42:AG45,"&lt;&gt;NOR",G42:G45)</f>
        <v>0</v>
      </c>
      <c r="H41" s="169"/>
      <c r="I41" s="169">
        <f>SUM(I42:I45)</f>
        <v>0</v>
      </c>
      <c r="J41" s="169"/>
      <c r="K41" s="169">
        <f>SUM(K42:K45)</f>
        <v>0</v>
      </c>
      <c r="L41" s="169"/>
      <c r="M41" s="169">
        <f>SUM(M42:M45)</f>
        <v>0</v>
      </c>
      <c r="N41" s="168"/>
      <c r="O41" s="168">
        <f>SUM(O42:O45)</f>
        <v>0</v>
      </c>
      <c r="P41" s="168"/>
      <c r="Q41" s="168">
        <f>SUM(Q42:Q45)</f>
        <v>0</v>
      </c>
      <c r="R41" s="169"/>
      <c r="S41" s="169"/>
      <c r="T41" s="170"/>
      <c r="U41" s="164"/>
      <c r="V41" s="164">
        <f>SUM(V42:V45)</f>
        <v>0</v>
      </c>
      <c r="W41" s="164"/>
      <c r="X41" s="164"/>
      <c r="Y41" s="164"/>
      <c r="AG41" t="s">
        <v>104</v>
      </c>
    </row>
    <row r="42" spans="1:60" outlineLevel="1" x14ac:dyDescent="0.2">
      <c r="A42" s="179">
        <v>28</v>
      </c>
      <c r="B42" s="180"/>
      <c r="C42" s="188" t="s">
        <v>155</v>
      </c>
      <c r="D42" s="181" t="s">
        <v>156</v>
      </c>
      <c r="E42" s="182">
        <v>12</v>
      </c>
      <c r="F42" s="183"/>
      <c r="G42" s="184">
        <f>ROUND(E42*F42,2)</f>
        <v>0</v>
      </c>
      <c r="H42" s="183"/>
      <c r="I42" s="184">
        <f>ROUND(E42*H42,2)</f>
        <v>0</v>
      </c>
      <c r="J42" s="183"/>
      <c r="K42" s="184">
        <f>ROUND(E42*J42,2)</f>
        <v>0</v>
      </c>
      <c r="L42" s="184">
        <v>21</v>
      </c>
      <c r="M42" s="184">
        <f>G42*(1+L42/100)</f>
        <v>0</v>
      </c>
      <c r="N42" s="182">
        <v>0</v>
      </c>
      <c r="O42" s="182">
        <f>ROUND(E42*N42,2)</f>
        <v>0</v>
      </c>
      <c r="P42" s="182">
        <v>0</v>
      </c>
      <c r="Q42" s="182">
        <f>ROUND(E42*P42,2)</f>
        <v>0</v>
      </c>
      <c r="R42" s="184" t="s">
        <v>157</v>
      </c>
      <c r="S42" s="184" t="s">
        <v>108</v>
      </c>
      <c r="T42" s="185" t="s">
        <v>116</v>
      </c>
      <c r="U42" s="162">
        <v>0</v>
      </c>
      <c r="V42" s="162">
        <f>ROUND(E42*U42,2)</f>
        <v>0</v>
      </c>
      <c r="W42" s="162"/>
      <c r="X42" s="162" t="s">
        <v>158</v>
      </c>
      <c r="Y42" s="162" t="s">
        <v>111</v>
      </c>
      <c r="Z42" s="151"/>
      <c r="AA42" s="151"/>
      <c r="AB42" s="151"/>
      <c r="AC42" s="151"/>
      <c r="AD42" s="151"/>
      <c r="AE42" s="151"/>
      <c r="AF42" s="151"/>
      <c r="AG42" s="151" t="s">
        <v>159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9">
        <v>29</v>
      </c>
      <c r="B43" s="180"/>
      <c r="C43" s="188" t="s">
        <v>160</v>
      </c>
      <c r="D43" s="181" t="s">
        <v>161</v>
      </c>
      <c r="E43" s="182">
        <v>6</v>
      </c>
      <c r="F43" s="183"/>
      <c r="G43" s="184">
        <f>ROUND(E43*F43,2)</f>
        <v>0</v>
      </c>
      <c r="H43" s="183"/>
      <c r="I43" s="184">
        <f>ROUND(E43*H43,2)</f>
        <v>0</v>
      </c>
      <c r="J43" s="183"/>
      <c r="K43" s="184">
        <f>ROUND(E43*J43,2)</f>
        <v>0</v>
      </c>
      <c r="L43" s="184">
        <v>21</v>
      </c>
      <c r="M43" s="184">
        <f>G43*(1+L43/100)</f>
        <v>0</v>
      </c>
      <c r="N43" s="182">
        <v>0</v>
      </c>
      <c r="O43" s="182">
        <f>ROUND(E43*N43,2)</f>
        <v>0</v>
      </c>
      <c r="P43" s="182">
        <v>0</v>
      </c>
      <c r="Q43" s="182">
        <f>ROUND(E43*P43,2)</f>
        <v>0</v>
      </c>
      <c r="R43" s="184"/>
      <c r="S43" s="184" t="s">
        <v>115</v>
      </c>
      <c r="T43" s="185" t="s">
        <v>116</v>
      </c>
      <c r="U43" s="162">
        <v>0</v>
      </c>
      <c r="V43" s="162">
        <f>ROUND(E43*U43,2)</f>
        <v>0</v>
      </c>
      <c r="W43" s="162"/>
      <c r="X43" s="162" t="s">
        <v>158</v>
      </c>
      <c r="Y43" s="162" t="s">
        <v>111</v>
      </c>
      <c r="Z43" s="151"/>
      <c r="AA43" s="151"/>
      <c r="AB43" s="151"/>
      <c r="AC43" s="151"/>
      <c r="AD43" s="151"/>
      <c r="AE43" s="151"/>
      <c r="AF43" s="151"/>
      <c r="AG43" s="151" t="s">
        <v>159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9">
        <v>30</v>
      </c>
      <c r="B44" s="180"/>
      <c r="C44" s="188" t="s">
        <v>162</v>
      </c>
      <c r="D44" s="181" t="s">
        <v>161</v>
      </c>
      <c r="E44" s="182">
        <v>10</v>
      </c>
      <c r="F44" s="183"/>
      <c r="G44" s="184">
        <f>ROUND(E44*F44,2)</f>
        <v>0</v>
      </c>
      <c r="H44" s="183"/>
      <c r="I44" s="184">
        <f>ROUND(E44*H44,2)</f>
        <v>0</v>
      </c>
      <c r="J44" s="183"/>
      <c r="K44" s="184">
        <f>ROUND(E44*J44,2)</f>
        <v>0</v>
      </c>
      <c r="L44" s="184">
        <v>21</v>
      </c>
      <c r="M44" s="184">
        <f>G44*(1+L44/100)</f>
        <v>0</v>
      </c>
      <c r="N44" s="182">
        <v>0</v>
      </c>
      <c r="O44" s="182">
        <f>ROUND(E44*N44,2)</f>
        <v>0</v>
      </c>
      <c r="P44" s="182">
        <v>0</v>
      </c>
      <c r="Q44" s="182">
        <f>ROUND(E44*P44,2)</f>
        <v>0</v>
      </c>
      <c r="R44" s="184"/>
      <c r="S44" s="184" t="s">
        <v>115</v>
      </c>
      <c r="T44" s="185" t="s">
        <v>116</v>
      </c>
      <c r="U44" s="162">
        <v>0</v>
      </c>
      <c r="V44" s="162">
        <f>ROUND(E44*U44,2)</f>
        <v>0</v>
      </c>
      <c r="W44" s="162"/>
      <c r="X44" s="162" t="s">
        <v>158</v>
      </c>
      <c r="Y44" s="162" t="s">
        <v>111</v>
      </c>
      <c r="Z44" s="151"/>
      <c r="AA44" s="151"/>
      <c r="AB44" s="151"/>
      <c r="AC44" s="151"/>
      <c r="AD44" s="151"/>
      <c r="AE44" s="151"/>
      <c r="AF44" s="151"/>
      <c r="AG44" s="151" t="s">
        <v>159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9">
        <v>31</v>
      </c>
      <c r="B45" s="180"/>
      <c r="C45" s="188" t="s">
        <v>163</v>
      </c>
      <c r="D45" s="181" t="s">
        <v>164</v>
      </c>
      <c r="E45" s="182">
        <v>20</v>
      </c>
      <c r="F45" s="183"/>
      <c r="G45" s="184">
        <f>ROUND(E45*F45,2)</f>
        <v>0</v>
      </c>
      <c r="H45" s="183"/>
      <c r="I45" s="184">
        <f>ROUND(E45*H45,2)</f>
        <v>0</v>
      </c>
      <c r="J45" s="183"/>
      <c r="K45" s="184">
        <f>ROUND(E45*J45,2)</f>
        <v>0</v>
      </c>
      <c r="L45" s="184">
        <v>21</v>
      </c>
      <c r="M45" s="184">
        <f>G45*(1+L45/100)</f>
        <v>0</v>
      </c>
      <c r="N45" s="182">
        <v>0</v>
      </c>
      <c r="O45" s="182">
        <f>ROUND(E45*N45,2)</f>
        <v>0</v>
      </c>
      <c r="P45" s="182">
        <v>0</v>
      </c>
      <c r="Q45" s="182">
        <f>ROUND(E45*P45,2)</f>
        <v>0</v>
      </c>
      <c r="R45" s="184"/>
      <c r="S45" s="184" t="s">
        <v>115</v>
      </c>
      <c r="T45" s="185" t="s">
        <v>116</v>
      </c>
      <c r="U45" s="162">
        <v>0</v>
      </c>
      <c r="V45" s="162">
        <f>ROUND(E45*U45,2)</f>
        <v>0</v>
      </c>
      <c r="W45" s="162"/>
      <c r="X45" s="162" t="s">
        <v>158</v>
      </c>
      <c r="Y45" s="162" t="s">
        <v>111</v>
      </c>
      <c r="Z45" s="151"/>
      <c r="AA45" s="151"/>
      <c r="AB45" s="151"/>
      <c r="AC45" s="151"/>
      <c r="AD45" s="151"/>
      <c r="AE45" s="151"/>
      <c r="AF45" s="151"/>
      <c r="AG45" s="151" t="s">
        <v>159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65" t="s">
        <v>103</v>
      </c>
      <c r="B46" s="166" t="s">
        <v>68</v>
      </c>
      <c r="C46" s="187" t="s">
        <v>69</v>
      </c>
      <c r="D46" s="167"/>
      <c r="E46" s="168"/>
      <c r="F46" s="169"/>
      <c r="G46" s="169">
        <f>SUMIF(AG47:AG61,"&lt;&gt;NOR",G47:G61)</f>
        <v>0</v>
      </c>
      <c r="H46" s="169"/>
      <c r="I46" s="169">
        <f>SUM(I47:I61)</f>
        <v>0</v>
      </c>
      <c r="J46" s="169"/>
      <c r="K46" s="169">
        <f>SUM(K47:K61)</f>
        <v>0</v>
      </c>
      <c r="L46" s="169"/>
      <c r="M46" s="169">
        <f>SUM(M47:M61)</f>
        <v>0</v>
      </c>
      <c r="N46" s="168"/>
      <c r="O46" s="168">
        <f>SUM(O47:O61)</f>
        <v>0.03</v>
      </c>
      <c r="P46" s="168"/>
      <c r="Q46" s="168">
        <f>SUM(Q47:Q61)</f>
        <v>0</v>
      </c>
      <c r="R46" s="169"/>
      <c r="S46" s="169"/>
      <c r="T46" s="170"/>
      <c r="U46" s="164"/>
      <c r="V46" s="164">
        <f>SUM(V47:V61)</f>
        <v>9.14</v>
      </c>
      <c r="W46" s="164"/>
      <c r="X46" s="164"/>
      <c r="Y46" s="164"/>
      <c r="AG46" t="s">
        <v>104</v>
      </c>
    </row>
    <row r="47" spans="1:60" outlineLevel="1" x14ac:dyDescent="0.2">
      <c r="A47" s="179">
        <v>32</v>
      </c>
      <c r="B47" s="180"/>
      <c r="C47" s="188" t="s">
        <v>165</v>
      </c>
      <c r="D47" s="181" t="s">
        <v>146</v>
      </c>
      <c r="E47" s="182">
        <v>20</v>
      </c>
      <c r="F47" s="183"/>
      <c r="G47" s="184">
        <f t="shared" ref="G47:G61" si="14">ROUND(E47*F47,2)</f>
        <v>0</v>
      </c>
      <c r="H47" s="183"/>
      <c r="I47" s="184">
        <f t="shared" ref="I47:I61" si="15">ROUND(E47*H47,2)</f>
        <v>0</v>
      </c>
      <c r="J47" s="183"/>
      <c r="K47" s="184">
        <f t="shared" ref="K47:K61" si="16">ROUND(E47*J47,2)</f>
        <v>0</v>
      </c>
      <c r="L47" s="184">
        <v>21</v>
      </c>
      <c r="M47" s="184">
        <f t="shared" ref="M47:M61" si="17">G47*(1+L47/100)</f>
        <v>0</v>
      </c>
      <c r="N47" s="182">
        <v>1.1299999999999999E-3</v>
      </c>
      <c r="O47" s="182">
        <f t="shared" ref="O47:O61" si="18">ROUND(E47*N47,2)</f>
        <v>0.02</v>
      </c>
      <c r="P47" s="182">
        <v>0</v>
      </c>
      <c r="Q47" s="182">
        <f t="shared" ref="Q47:Q61" si="19">ROUND(E47*P47,2)</f>
        <v>0</v>
      </c>
      <c r="R47" s="184" t="s">
        <v>148</v>
      </c>
      <c r="S47" s="184" t="s">
        <v>108</v>
      </c>
      <c r="T47" s="185" t="s">
        <v>109</v>
      </c>
      <c r="U47" s="162">
        <v>0.114</v>
      </c>
      <c r="V47" s="162">
        <f t="shared" ref="V47:V61" si="20">ROUND(E47*U47,2)</f>
        <v>2.2799999999999998</v>
      </c>
      <c r="W47" s="162"/>
      <c r="X47" s="162" t="s">
        <v>110</v>
      </c>
      <c r="Y47" s="162" t="s">
        <v>111</v>
      </c>
      <c r="Z47" s="151"/>
      <c r="AA47" s="151"/>
      <c r="AB47" s="151"/>
      <c r="AC47" s="151"/>
      <c r="AD47" s="151"/>
      <c r="AE47" s="151"/>
      <c r="AF47" s="151"/>
      <c r="AG47" s="151" t="s">
        <v>112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9">
        <v>33</v>
      </c>
      <c r="B48" s="180"/>
      <c r="C48" s="188" t="s">
        <v>166</v>
      </c>
      <c r="D48" s="181" t="s">
        <v>146</v>
      </c>
      <c r="E48" s="182">
        <v>1</v>
      </c>
      <c r="F48" s="183"/>
      <c r="G48" s="184">
        <f t="shared" si="14"/>
        <v>0</v>
      </c>
      <c r="H48" s="183"/>
      <c r="I48" s="184">
        <f t="shared" si="15"/>
        <v>0</v>
      </c>
      <c r="J48" s="183"/>
      <c r="K48" s="184">
        <f t="shared" si="16"/>
        <v>0</v>
      </c>
      <c r="L48" s="184">
        <v>21</v>
      </c>
      <c r="M48" s="184">
        <f t="shared" si="17"/>
        <v>0</v>
      </c>
      <c r="N48" s="182">
        <v>5.1900000000000002E-3</v>
      </c>
      <c r="O48" s="182">
        <f t="shared" si="18"/>
        <v>0.01</v>
      </c>
      <c r="P48" s="182">
        <v>0</v>
      </c>
      <c r="Q48" s="182">
        <f t="shared" si="19"/>
        <v>0</v>
      </c>
      <c r="R48" s="184" t="s">
        <v>148</v>
      </c>
      <c r="S48" s="184" t="s">
        <v>108</v>
      </c>
      <c r="T48" s="185" t="s">
        <v>109</v>
      </c>
      <c r="U48" s="162">
        <v>4.1369999999999996</v>
      </c>
      <c r="V48" s="162">
        <f t="shared" si="20"/>
        <v>4.1399999999999997</v>
      </c>
      <c r="W48" s="162"/>
      <c r="X48" s="162" t="s">
        <v>110</v>
      </c>
      <c r="Y48" s="162" t="s">
        <v>111</v>
      </c>
      <c r="Z48" s="151"/>
      <c r="AA48" s="151"/>
      <c r="AB48" s="151"/>
      <c r="AC48" s="151"/>
      <c r="AD48" s="151"/>
      <c r="AE48" s="151"/>
      <c r="AF48" s="151"/>
      <c r="AG48" s="151" t="s">
        <v>112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9">
        <v>34</v>
      </c>
      <c r="B49" s="180"/>
      <c r="C49" s="188" t="s">
        <v>167</v>
      </c>
      <c r="D49" s="181" t="s">
        <v>146</v>
      </c>
      <c r="E49" s="182">
        <v>1</v>
      </c>
      <c r="F49" s="183"/>
      <c r="G49" s="184">
        <f t="shared" si="14"/>
        <v>0</v>
      </c>
      <c r="H49" s="183"/>
      <c r="I49" s="184">
        <f t="shared" si="15"/>
        <v>0</v>
      </c>
      <c r="J49" s="183"/>
      <c r="K49" s="184">
        <f t="shared" si="16"/>
        <v>0</v>
      </c>
      <c r="L49" s="184">
        <v>21</v>
      </c>
      <c r="M49" s="184">
        <f t="shared" si="17"/>
        <v>0</v>
      </c>
      <c r="N49" s="182">
        <v>5.2999999999999998E-4</v>
      </c>
      <c r="O49" s="182">
        <f t="shared" si="18"/>
        <v>0</v>
      </c>
      <c r="P49" s="182">
        <v>0</v>
      </c>
      <c r="Q49" s="182">
        <f t="shared" si="19"/>
        <v>0</v>
      </c>
      <c r="R49" s="184" t="s">
        <v>148</v>
      </c>
      <c r="S49" s="184" t="s">
        <v>108</v>
      </c>
      <c r="T49" s="185" t="s">
        <v>116</v>
      </c>
      <c r="U49" s="162">
        <v>0.25</v>
      </c>
      <c r="V49" s="162">
        <f t="shared" si="20"/>
        <v>0.25</v>
      </c>
      <c r="W49" s="162"/>
      <c r="X49" s="162" t="s">
        <v>110</v>
      </c>
      <c r="Y49" s="162" t="s">
        <v>111</v>
      </c>
      <c r="Z49" s="151"/>
      <c r="AA49" s="151"/>
      <c r="AB49" s="151"/>
      <c r="AC49" s="151"/>
      <c r="AD49" s="151"/>
      <c r="AE49" s="151"/>
      <c r="AF49" s="151"/>
      <c r="AG49" s="151" t="s">
        <v>112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9">
        <v>35</v>
      </c>
      <c r="B50" s="180"/>
      <c r="C50" s="188" t="s">
        <v>168</v>
      </c>
      <c r="D50" s="181" t="s">
        <v>146</v>
      </c>
      <c r="E50" s="182">
        <v>5</v>
      </c>
      <c r="F50" s="183"/>
      <c r="G50" s="184">
        <f t="shared" si="14"/>
        <v>0</v>
      </c>
      <c r="H50" s="183"/>
      <c r="I50" s="184">
        <f t="shared" si="15"/>
        <v>0</v>
      </c>
      <c r="J50" s="183"/>
      <c r="K50" s="184">
        <f t="shared" si="16"/>
        <v>0</v>
      </c>
      <c r="L50" s="184">
        <v>21</v>
      </c>
      <c r="M50" s="184">
        <f t="shared" si="17"/>
        <v>0</v>
      </c>
      <c r="N50" s="182">
        <v>0</v>
      </c>
      <c r="O50" s="182">
        <f t="shared" si="18"/>
        <v>0</v>
      </c>
      <c r="P50" s="182">
        <v>0</v>
      </c>
      <c r="Q50" s="182">
        <f t="shared" si="19"/>
        <v>0</v>
      </c>
      <c r="R50" s="184" t="s">
        <v>148</v>
      </c>
      <c r="S50" s="184" t="s">
        <v>108</v>
      </c>
      <c r="T50" s="185" t="s">
        <v>109</v>
      </c>
      <c r="U50" s="162">
        <v>0.28100000000000003</v>
      </c>
      <c r="V50" s="162">
        <f t="shared" si="20"/>
        <v>1.41</v>
      </c>
      <c r="W50" s="162"/>
      <c r="X50" s="162" t="s">
        <v>110</v>
      </c>
      <c r="Y50" s="162" t="s">
        <v>111</v>
      </c>
      <c r="Z50" s="151"/>
      <c r="AA50" s="151"/>
      <c r="AB50" s="151"/>
      <c r="AC50" s="151"/>
      <c r="AD50" s="151"/>
      <c r="AE50" s="151"/>
      <c r="AF50" s="151"/>
      <c r="AG50" s="151" t="s">
        <v>112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9">
        <v>36</v>
      </c>
      <c r="B51" s="180"/>
      <c r="C51" s="188" t="s">
        <v>169</v>
      </c>
      <c r="D51" s="181" t="s">
        <v>146</v>
      </c>
      <c r="E51" s="182">
        <v>2</v>
      </c>
      <c r="F51" s="183"/>
      <c r="G51" s="184">
        <f t="shared" si="14"/>
        <v>0</v>
      </c>
      <c r="H51" s="183"/>
      <c r="I51" s="184">
        <f t="shared" si="15"/>
        <v>0</v>
      </c>
      <c r="J51" s="183"/>
      <c r="K51" s="184">
        <f t="shared" si="16"/>
        <v>0</v>
      </c>
      <c r="L51" s="184">
        <v>21</v>
      </c>
      <c r="M51" s="184">
        <f t="shared" si="17"/>
        <v>0</v>
      </c>
      <c r="N51" s="182">
        <v>5.9000000000000003E-4</v>
      </c>
      <c r="O51" s="182">
        <f t="shared" si="18"/>
        <v>0</v>
      </c>
      <c r="P51" s="182">
        <v>0</v>
      </c>
      <c r="Q51" s="182">
        <f t="shared" si="19"/>
        <v>0</v>
      </c>
      <c r="R51" s="184" t="s">
        <v>148</v>
      </c>
      <c r="S51" s="184" t="s">
        <v>108</v>
      </c>
      <c r="T51" s="185" t="s">
        <v>109</v>
      </c>
      <c r="U51" s="162">
        <v>0.53</v>
      </c>
      <c r="V51" s="162">
        <f t="shared" si="20"/>
        <v>1.06</v>
      </c>
      <c r="W51" s="162"/>
      <c r="X51" s="162" t="s">
        <v>110</v>
      </c>
      <c r="Y51" s="162" t="s">
        <v>111</v>
      </c>
      <c r="Z51" s="151"/>
      <c r="AA51" s="151"/>
      <c r="AB51" s="151"/>
      <c r="AC51" s="151"/>
      <c r="AD51" s="151"/>
      <c r="AE51" s="151"/>
      <c r="AF51" s="151"/>
      <c r="AG51" s="151" t="s">
        <v>112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9">
        <v>37</v>
      </c>
      <c r="B52" s="180"/>
      <c r="C52" s="188" t="s">
        <v>204</v>
      </c>
      <c r="D52" s="181" t="s">
        <v>152</v>
      </c>
      <c r="E52" s="182">
        <v>1</v>
      </c>
      <c r="F52" s="183"/>
      <c r="G52" s="184">
        <f t="shared" si="14"/>
        <v>0</v>
      </c>
      <c r="H52" s="183"/>
      <c r="I52" s="184">
        <f t="shared" si="15"/>
        <v>0</v>
      </c>
      <c r="J52" s="183"/>
      <c r="K52" s="184">
        <f t="shared" si="16"/>
        <v>0</v>
      </c>
      <c r="L52" s="184">
        <v>21</v>
      </c>
      <c r="M52" s="184">
        <f t="shared" si="17"/>
        <v>0</v>
      </c>
      <c r="N52" s="182">
        <v>0</v>
      </c>
      <c r="O52" s="182">
        <f t="shared" si="18"/>
        <v>0</v>
      </c>
      <c r="P52" s="182">
        <v>0</v>
      </c>
      <c r="Q52" s="182">
        <f t="shared" si="19"/>
        <v>0</v>
      </c>
      <c r="R52" s="184"/>
      <c r="S52" s="184" t="s">
        <v>115</v>
      </c>
      <c r="T52" s="185" t="s">
        <v>116</v>
      </c>
      <c r="U52" s="162">
        <v>0</v>
      </c>
      <c r="V52" s="162">
        <f t="shared" si="20"/>
        <v>0</v>
      </c>
      <c r="W52" s="162"/>
      <c r="X52" s="162" t="s">
        <v>110</v>
      </c>
      <c r="Y52" s="162" t="s">
        <v>111</v>
      </c>
      <c r="Z52" s="151"/>
      <c r="AA52" s="151"/>
      <c r="AB52" s="151"/>
      <c r="AC52" s="151"/>
      <c r="AD52" s="151"/>
      <c r="AE52" s="151"/>
      <c r="AF52" s="151"/>
      <c r="AG52" s="151" t="s">
        <v>112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9">
        <v>38</v>
      </c>
      <c r="B53" s="180"/>
      <c r="C53" s="188" t="s">
        <v>170</v>
      </c>
      <c r="D53" s="181" t="s">
        <v>152</v>
      </c>
      <c r="E53" s="182">
        <v>1</v>
      </c>
      <c r="F53" s="183"/>
      <c r="G53" s="184">
        <f t="shared" si="14"/>
        <v>0</v>
      </c>
      <c r="H53" s="183"/>
      <c r="I53" s="184">
        <f t="shared" si="15"/>
        <v>0</v>
      </c>
      <c r="J53" s="183"/>
      <c r="K53" s="184">
        <f t="shared" si="16"/>
        <v>0</v>
      </c>
      <c r="L53" s="184">
        <v>21</v>
      </c>
      <c r="M53" s="184">
        <f t="shared" si="17"/>
        <v>0</v>
      </c>
      <c r="N53" s="182">
        <v>0</v>
      </c>
      <c r="O53" s="182">
        <f t="shared" si="18"/>
        <v>0</v>
      </c>
      <c r="P53" s="182">
        <v>0</v>
      </c>
      <c r="Q53" s="182">
        <f t="shared" si="19"/>
        <v>0</v>
      </c>
      <c r="R53" s="184"/>
      <c r="S53" s="184" t="s">
        <v>115</v>
      </c>
      <c r="T53" s="185" t="s">
        <v>116</v>
      </c>
      <c r="U53" s="162">
        <v>0</v>
      </c>
      <c r="V53" s="162">
        <f t="shared" si="20"/>
        <v>0</v>
      </c>
      <c r="W53" s="162"/>
      <c r="X53" s="162" t="s">
        <v>110</v>
      </c>
      <c r="Y53" s="162" t="s">
        <v>111</v>
      </c>
      <c r="Z53" s="151"/>
      <c r="AA53" s="151"/>
      <c r="AB53" s="151"/>
      <c r="AC53" s="151"/>
      <c r="AD53" s="151"/>
      <c r="AE53" s="151"/>
      <c r="AF53" s="151"/>
      <c r="AG53" s="151" t="s">
        <v>112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9">
        <v>39</v>
      </c>
      <c r="B54" s="180"/>
      <c r="C54" s="188" t="s">
        <v>171</v>
      </c>
      <c r="D54" s="181" t="s">
        <v>152</v>
      </c>
      <c r="E54" s="182">
        <v>1</v>
      </c>
      <c r="F54" s="183"/>
      <c r="G54" s="184">
        <f t="shared" si="14"/>
        <v>0</v>
      </c>
      <c r="H54" s="183"/>
      <c r="I54" s="184">
        <f t="shared" si="15"/>
        <v>0</v>
      </c>
      <c r="J54" s="183"/>
      <c r="K54" s="184">
        <f t="shared" si="16"/>
        <v>0</v>
      </c>
      <c r="L54" s="184">
        <v>21</v>
      </c>
      <c r="M54" s="184">
        <f t="shared" si="17"/>
        <v>0</v>
      </c>
      <c r="N54" s="182">
        <v>0</v>
      </c>
      <c r="O54" s="182">
        <f t="shared" si="18"/>
        <v>0</v>
      </c>
      <c r="P54" s="182">
        <v>0</v>
      </c>
      <c r="Q54" s="182">
        <f t="shared" si="19"/>
        <v>0</v>
      </c>
      <c r="R54" s="184"/>
      <c r="S54" s="184" t="s">
        <v>115</v>
      </c>
      <c r="T54" s="185" t="s">
        <v>116</v>
      </c>
      <c r="U54" s="162">
        <v>0</v>
      </c>
      <c r="V54" s="162">
        <f t="shared" si="20"/>
        <v>0</v>
      </c>
      <c r="W54" s="162"/>
      <c r="X54" s="162" t="s">
        <v>110</v>
      </c>
      <c r="Y54" s="162" t="s">
        <v>111</v>
      </c>
      <c r="Z54" s="151"/>
      <c r="AA54" s="151"/>
      <c r="AB54" s="151"/>
      <c r="AC54" s="151"/>
      <c r="AD54" s="151"/>
      <c r="AE54" s="151"/>
      <c r="AF54" s="151"/>
      <c r="AG54" s="151" t="s">
        <v>112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9">
        <v>40</v>
      </c>
      <c r="B55" s="180"/>
      <c r="C55" s="188" t="s">
        <v>172</v>
      </c>
      <c r="D55" s="181" t="s">
        <v>152</v>
      </c>
      <c r="E55" s="182">
        <v>1</v>
      </c>
      <c r="F55" s="183"/>
      <c r="G55" s="184">
        <f t="shared" si="14"/>
        <v>0</v>
      </c>
      <c r="H55" s="183"/>
      <c r="I55" s="184">
        <f t="shared" si="15"/>
        <v>0</v>
      </c>
      <c r="J55" s="183"/>
      <c r="K55" s="184">
        <f t="shared" si="16"/>
        <v>0</v>
      </c>
      <c r="L55" s="184">
        <v>21</v>
      </c>
      <c r="M55" s="184">
        <f t="shared" si="17"/>
        <v>0</v>
      </c>
      <c r="N55" s="182">
        <v>0</v>
      </c>
      <c r="O55" s="182">
        <f t="shared" si="18"/>
        <v>0</v>
      </c>
      <c r="P55" s="182">
        <v>0</v>
      </c>
      <c r="Q55" s="182">
        <f t="shared" si="19"/>
        <v>0</v>
      </c>
      <c r="R55" s="184"/>
      <c r="S55" s="184" t="s">
        <v>115</v>
      </c>
      <c r="T55" s="185" t="s">
        <v>116</v>
      </c>
      <c r="U55" s="162">
        <v>0</v>
      </c>
      <c r="V55" s="162">
        <f t="shared" si="20"/>
        <v>0</v>
      </c>
      <c r="W55" s="162"/>
      <c r="X55" s="162" t="s">
        <v>110</v>
      </c>
      <c r="Y55" s="162" t="s">
        <v>111</v>
      </c>
      <c r="Z55" s="151"/>
      <c r="AA55" s="151"/>
      <c r="AB55" s="151"/>
      <c r="AC55" s="151"/>
      <c r="AD55" s="151"/>
      <c r="AE55" s="151"/>
      <c r="AF55" s="151"/>
      <c r="AG55" s="151" t="s">
        <v>112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79">
        <v>41</v>
      </c>
      <c r="B56" s="180"/>
      <c r="C56" s="188" t="s">
        <v>173</v>
      </c>
      <c r="D56" s="181" t="s">
        <v>174</v>
      </c>
      <c r="E56" s="182">
        <v>1</v>
      </c>
      <c r="F56" s="183"/>
      <c r="G56" s="184">
        <f t="shared" si="14"/>
        <v>0</v>
      </c>
      <c r="H56" s="183"/>
      <c r="I56" s="184">
        <f t="shared" si="15"/>
        <v>0</v>
      </c>
      <c r="J56" s="183"/>
      <c r="K56" s="184">
        <f t="shared" si="16"/>
        <v>0</v>
      </c>
      <c r="L56" s="184">
        <v>21</v>
      </c>
      <c r="M56" s="184">
        <f t="shared" si="17"/>
        <v>0</v>
      </c>
      <c r="N56" s="182">
        <v>0</v>
      </c>
      <c r="O56" s="182">
        <f t="shared" si="18"/>
        <v>0</v>
      </c>
      <c r="P56" s="182">
        <v>0</v>
      </c>
      <c r="Q56" s="182">
        <f t="shared" si="19"/>
        <v>0</v>
      </c>
      <c r="R56" s="184"/>
      <c r="S56" s="184" t="s">
        <v>115</v>
      </c>
      <c r="T56" s="185" t="s">
        <v>116</v>
      </c>
      <c r="U56" s="162">
        <v>0</v>
      </c>
      <c r="V56" s="162">
        <f t="shared" si="20"/>
        <v>0</v>
      </c>
      <c r="W56" s="162"/>
      <c r="X56" s="162" t="s">
        <v>110</v>
      </c>
      <c r="Y56" s="162" t="s">
        <v>111</v>
      </c>
      <c r="Z56" s="151"/>
      <c r="AA56" s="151"/>
      <c r="AB56" s="151"/>
      <c r="AC56" s="151"/>
      <c r="AD56" s="151"/>
      <c r="AE56" s="151"/>
      <c r="AF56" s="151"/>
      <c r="AG56" s="151" t="s">
        <v>112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9">
        <v>42</v>
      </c>
      <c r="B57" s="180"/>
      <c r="C57" s="188" t="s">
        <v>200</v>
      </c>
      <c r="D57" s="181" t="s">
        <v>152</v>
      </c>
      <c r="E57" s="182">
        <v>1</v>
      </c>
      <c r="F57" s="183"/>
      <c r="G57" s="184">
        <f t="shared" si="14"/>
        <v>0</v>
      </c>
      <c r="H57" s="183"/>
      <c r="I57" s="184">
        <f t="shared" si="15"/>
        <v>0</v>
      </c>
      <c r="J57" s="183"/>
      <c r="K57" s="184">
        <f t="shared" si="16"/>
        <v>0</v>
      </c>
      <c r="L57" s="184">
        <v>21</v>
      </c>
      <c r="M57" s="184">
        <f t="shared" si="17"/>
        <v>0</v>
      </c>
      <c r="N57" s="182">
        <v>0</v>
      </c>
      <c r="O57" s="182">
        <f t="shared" si="18"/>
        <v>0</v>
      </c>
      <c r="P57" s="182">
        <v>0</v>
      </c>
      <c r="Q57" s="182">
        <f t="shared" si="19"/>
        <v>0</v>
      </c>
      <c r="R57" s="184"/>
      <c r="S57" s="184" t="s">
        <v>115</v>
      </c>
      <c r="T57" s="185" t="s">
        <v>116</v>
      </c>
      <c r="U57" s="162">
        <v>0</v>
      </c>
      <c r="V57" s="162">
        <f t="shared" si="20"/>
        <v>0</v>
      </c>
      <c r="W57" s="162"/>
      <c r="X57" s="162" t="s">
        <v>110</v>
      </c>
      <c r="Y57" s="162" t="s">
        <v>111</v>
      </c>
      <c r="Z57" s="151"/>
      <c r="AA57" s="151"/>
      <c r="AB57" s="151"/>
      <c r="AC57" s="151"/>
      <c r="AD57" s="151"/>
      <c r="AE57" s="151"/>
      <c r="AF57" s="151"/>
      <c r="AG57" s="151" t="s">
        <v>112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9">
        <v>43</v>
      </c>
      <c r="B58" s="180"/>
      <c r="C58" s="188" t="s">
        <v>201</v>
      </c>
      <c r="D58" s="181" t="s">
        <v>152</v>
      </c>
      <c r="E58" s="182">
        <v>2</v>
      </c>
      <c r="F58" s="183"/>
      <c r="G58" s="184">
        <f t="shared" si="14"/>
        <v>0</v>
      </c>
      <c r="H58" s="183"/>
      <c r="I58" s="184">
        <f t="shared" si="15"/>
        <v>0</v>
      </c>
      <c r="J58" s="183"/>
      <c r="K58" s="184">
        <f t="shared" si="16"/>
        <v>0</v>
      </c>
      <c r="L58" s="184">
        <v>21</v>
      </c>
      <c r="M58" s="184">
        <f t="shared" si="17"/>
        <v>0</v>
      </c>
      <c r="N58" s="182">
        <v>0</v>
      </c>
      <c r="O58" s="182">
        <f t="shared" si="18"/>
        <v>0</v>
      </c>
      <c r="P58" s="182">
        <v>0</v>
      </c>
      <c r="Q58" s="182">
        <f t="shared" si="19"/>
        <v>0</v>
      </c>
      <c r="R58" s="184"/>
      <c r="S58" s="184" t="s">
        <v>115</v>
      </c>
      <c r="T58" s="185" t="s">
        <v>116</v>
      </c>
      <c r="U58" s="162">
        <v>0</v>
      </c>
      <c r="V58" s="162">
        <f t="shared" si="20"/>
        <v>0</v>
      </c>
      <c r="W58" s="162"/>
      <c r="X58" s="162" t="s">
        <v>110</v>
      </c>
      <c r="Y58" s="162" t="s">
        <v>111</v>
      </c>
      <c r="Z58" s="151"/>
      <c r="AA58" s="151"/>
      <c r="AB58" s="151"/>
      <c r="AC58" s="151"/>
      <c r="AD58" s="151"/>
      <c r="AE58" s="151"/>
      <c r="AF58" s="151"/>
      <c r="AG58" s="151" t="s">
        <v>112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9">
        <v>44</v>
      </c>
      <c r="B59" s="180"/>
      <c r="C59" s="188" t="s">
        <v>202</v>
      </c>
      <c r="D59" s="181" t="s">
        <v>152</v>
      </c>
      <c r="E59" s="182">
        <v>2</v>
      </c>
      <c r="F59" s="183"/>
      <c r="G59" s="184">
        <f t="shared" si="14"/>
        <v>0</v>
      </c>
      <c r="H59" s="183"/>
      <c r="I59" s="184">
        <f t="shared" si="15"/>
        <v>0</v>
      </c>
      <c r="J59" s="183"/>
      <c r="K59" s="184">
        <f t="shared" si="16"/>
        <v>0</v>
      </c>
      <c r="L59" s="184">
        <v>21</v>
      </c>
      <c r="M59" s="184">
        <f t="shared" si="17"/>
        <v>0</v>
      </c>
      <c r="N59" s="182">
        <v>0</v>
      </c>
      <c r="O59" s="182">
        <f t="shared" si="18"/>
        <v>0</v>
      </c>
      <c r="P59" s="182">
        <v>0</v>
      </c>
      <c r="Q59" s="182">
        <f t="shared" si="19"/>
        <v>0</v>
      </c>
      <c r="R59" s="184"/>
      <c r="S59" s="184" t="s">
        <v>115</v>
      </c>
      <c r="T59" s="185" t="s">
        <v>116</v>
      </c>
      <c r="U59" s="162">
        <v>0</v>
      </c>
      <c r="V59" s="162">
        <f t="shared" si="20"/>
        <v>0</v>
      </c>
      <c r="W59" s="162"/>
      <c r="X59" s="162" t="s">
        <v>110</v>
      </c>
      <c r="Y59" s="162" t="s">
        <v>111</v>
      </c>
      <c r="Z59" s="151"/>
      <c r="AA59" s="151"/>
      <c r="AB59" s="151"/>
      <c r="AC59" s="151"/>
      <c r="AD59" s="151"/>
      <c r="AE59" s="151"/>
      <c r="AF59" s="151"/>
      <c r="AG59" s="151" t="s">
        <v>112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2">
        <v>45</v>
      </c>
      <c r="B60" s="173"/>
      <c r="C60" s="189" t="s">
        <v>203</v>
      </c>
      <c r="D60" s="174" t="s">
        <v>152</v>
      </c>
      <c r="E60" s="175">
        <v>2</v>
      </c>
      <c r="F60" s="176"/>
      <c r="G60" s="177">
        <f t="shared" si="14"/>
        <v>0</v>
      </c>
      <c r="H60" s="176"/>
      <c r="I60" s="177">
        <f t="shared" si="15"/>
        <v>0</v>
      </c>
      <c r="J60" s="176"/>
      <c r="K60" s="177">
        <f t="shared" si="16"/>
        <v>0</v>
      </c>
      <c r="L60" s="177">
        <v>21</v>
      </c>
      <c r="M60" s="177">
        <f t="shared" si="17"/>
        <v>0</v>
      </c>
      <c r="N60" s="175">
        <v>0</v>
      </c>
      <c r="O60" s="175">
        <f t="shared" si="18"/>
        <v>0</v>
      </c>
      <c r="P60" s="175">
        <v>0</v>
      </c>
      <c r="Q60" s="175">
        <f t="shared" si="19"/>
        <v>0</v>
      </c>
      <c r="R60" s="177"/>
      <c r="S60" s="177" t="s">
        <v>115</v>
      </c>
      <c r="T60" s="178" t="s">
        <v>116</v>
      </c>
      <c r="U60" s="162">
        <v>0</v>
      </c>
      <c r="V60" s="162">
        <f t="shared" si="20"/>
        <v>0</v>
      </c>
      <c r="W60" s="162"/>
      <c r="X60" s="162" t="s">
        <v>110</v>
      </c>
      <c r="Y60" s="162" t="s">
        <v>111</v>
      </c>
      <c r="Z60" s="151"/>
      <c r="AA60" s="151"/>
      <c r="AB60" s="151"/>
      <c r="AC60" s="151"/>
      <c r="AD60" s="151"/>
      <c r="AE60" s="151"/>
      <c r="AF60" s="151"/>
      <c r="AG60" s="151" t="s">
        <v>112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>
        <v>46</v>
      </c>
      <c r="B61" s="159"/>
      <c r="C61" s="190" t="s">
        <v>175</v>
      </c>
      <c r="D61" s="160" t="s">
        <v>0</v>
      </c>
      <c r="E61" s="186"/>
      <c r="F61" s="163"/>
      <c r="G61" s="162">
        <f t="shared" si="14"/>
        <v>0</v>
      </c>
      <c r="H61" s="163"/>
      <c r="I61" s="162">
        <f t="shared" si="15"/>
        <v>0</v>
      </c>
      <c r="J61" s="163"/>
      <c r="K61" s="162">
        <f t="shared" si="16"/>
        <v>0</v>
      </c>
      <c r="L61" s="162">
        <v>21</v>
      </c>
      <c r="M61" s="162">
        <f t="shared" si="17"/>
        <v>0</v>
      </c>
      <c r="N61" s="161">
        <v>0</v>
      </c>
      <c r="O61" s="161">
        <f t="shared" si="18"/>
        <v>0</v>
      </c>
      <c r="P61" s="161">
        <v>0</v>
      </c>
      <c r="Q61" s="161">
        <f t="shared" si="19"/>
        <v>0</v>
      </c>
      <c r="R61" s="162" t="s">
        <v>148</v>
      </c>
      <c r="S61" s="162" t="s">
        <v>108</v>
      </c>
      <c r="T61" s="162" t="s">
        <v>109</v>
      </c>
      <c r="U61" s="162">
        <v>0</v>
      </c>
      <c r="V61" s="162">
        <f t="shared" si="20"/>
        <v>0</v>
      </c>
      <c r="W61" s="162"/>
      <c r="X61" s="162" t="s">
        <v>128</v>
      </c>
      <c r="Y61" s="162" t="s">
        <v>111</v>
      </c>
      <c r="Z61" s="151"/>
      <c r="AA61" s="151"/>
      <c r="AB61" s="151"/>
      <c r="AC61" s="151"/>
      <c r="AD61" s="151"/>
      <c r="AE61" s="151"/>
      <c r="AF61" s="151"/>
      <c r="AG61" s="151" t="s">
        <v>129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165" t="s">
        <v>103</v>
      </c>
      <c r="B62" s="166" t="s">
        <v>70</v>
      </c>
      <c r="C62" s="187" t="s">
        <v>71</v>
      </c>
      <c r="D62" s="167"/>
      <c r="E62" s="168"/>
      <c r="F62" s="169"/>
      <c r="G62" s="169">
        <f>SUMIF(AG63:AG72,"&lt;&gt;NOR",G63:G72)</f>
        <v>0</v>
      </c>
      <c r="H62" s="169"/>
      <c r="I62" s="169">
        <f>SUM(I63:I72)</f>
        <v>0</v>
      </c>
      <c r="J62" s="169"/>
      <c r="K62" s="169">
        <f>SUM(K63:K72)</f>
        <v>0</v>
      </c>
      <c r="L62" s="169"/>
      <c r="M62" s="169">
        <f>SUM(M63:M72)</f>
        <v>0</v>
      </c>
      <c r="N62" s="168"/>
      <c r="O62" s="168">
        <f>SUM(O63:O72)</f>
        <v>6.0000000000000005E-2</v>
      </c>
      <c r="P62" s="168"/>
      <c r="Q62" s="168">
        <f>SUM(Q63:Q72)</f>
        <v>0</v>
      </c>
      <c r="R62" s="169"/>
      <c r="S62" s="169"/>
      <c r="T62" s="170"/>
      <c r="U62" s="164"/>
      <c r="V62" s="164">
        <f>SUM(V63:V72)</f>
        <v>13.19</v>
      </c>
      <c r="W62" s="164"/>
      <c r="X62" s="164"/>
      <c r="Y62" s="164"/>
      <c r="AG62" t="s">
        <v>104</v>
      </c>
    </row>
    <row r="63" spans="1:60" ht="22.5" outlineLevel="1" x14ac:dyDescent="0.2">
      <c r="A63" s="172">
        <v>47</v>
      </c>
      <c r="B63" s="173"/>
      <c r="C63" s="189" t="s">
        <v>176</v>
      </c>
      <c r="D63" s="174" t="s">
        <v>106</v>
      </c>
      <c r="E63" s="175">
        <v>3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5">
        <v>1.6000000000000001E-3</v>
      </c>
      <c r="O63" s="175">
        <f>ROUND(E63*N63,2)</f>
        <v>0</v>
      </c>
      <c r="P63" s="175">
        <v>0</v>
      </c>
      <c r="Q63" s="175">
        <f>ROUND(E63*P63,2)</f>
        <v>0</v>
      </c>
      <c r="R63" s="177" t="s">
        <v>148</v>
      </c>
      <c r="S63" s="177" t="s">
        <v>108</v>
      </c>
      <c r="T63" s="178" t="s">
        <v>109</v>
      </c>
      <c r="U63" s="162">
        <v>0.33332000000000001</v>
      </c>
      <c r="V63" s="162">
        <f>ROUND(E63*U63,2)</f>
        <v>1</v>
      </c>
      <c r="W63" s="162"/>
      <c r="X63" s="162" t="s">
        <v>110</v>
      </c>
      <c r="Y63" s="162" t="s">
        <v>111</v>
      </c>
      <c r="Z63" s="151"/>
      <c r="AA63" s="151"/>
      <c r="AB63" s="151"/>
      <c r="AC63" s="151"/>
      <c r="AD63" s="151"/>
      <c r="AE63" s="151"/>
      <c r="AF63" s="151"/>
      <c r="AG63" s="151" t="s">
        <v>112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2" x14ac:dyDescent="0.2">
      <c r="A64" s="158"/>
      <c r="B64" s="159"/>
      <c r="C64" s="250" t="s">
        <v>177</v>
      </c>
      <c r="D64" s="251"/>
      <c r="E64" s="251"/>
      <c r="F64" s="251"/>
      <c r="G64" s="251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62"/>
      <c r="Z64" s="151"/>
      <c r="AA64" s="151"/>
      <c r="AB64" s="151"/>
      <c r="AC64" s="151"/>
      <c r="AD64" s="151"/>
      <c r="AE64" s="151"/>
      <c r="AF64" s="151"/>
      <c r="AG64" s="151" t="s">
        <v>131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72">
        <v>48</v>
      </c>
      <c r="B65" s="173"/>
      <c r="C65" s="189" t="s">
        <v>178</v>
      </c>
      <c r="D65" s="174" t="s">
        <v>106</v>
      </c>
      <c r="E65" s="175">
        <v>25</v>
      </c>
      <c r="F65" s="176"/>
      <c r="G65" s="177">
        <f>ROUND(E65*F65,2)</f>
        <v>0</v>
      </c>
      <c r="H65" s="176"/>
      <c r="I65" s="177">
        <f>ROUND(E65*H65,2)</f>
        <v>0</v>
      </c>
      <c r="J65" s="176"/>
      <c r="K65" s="177">
        <f>ROUND(E65*J65,2)</f>
        <v>0</v>
      </c>
      <c r="L65" s="177">
        <v>21</v>
      </c>
      <c r="M65" s="177">
        <f>G65*(1+L65/100)</f>
        <v>0</v>
      </c>
      <c r="N65" s="175">
        <v>1.9599999999999999E-3</v>
      </c>
      <c r="O65" s="175">
        <f>ROUND(E65*N65,2)</f>
        <v>0.05</v>
      </c>
      <c r="P65" s="175">
        <v>0</v>
      </c>
      <c r="Q65" s="175">
        <f>ROUND(E65*P65,2)</f>
        <v>0</v>
      </c>
      <c r="R65" s="177" t="s">
        <v>148</v>
      </c>
      <c r="S65" s="177" t="s">
        <v>108</v>
      </c>
      <c r="T65" s="178" t="s">
        <v>109</v>
      </c>
      <c r="U65" s="162">
        <v>0.3579</v>
      </c>
      <c r="V65" s="162">
        <f>ROUND(E65*U65,2)</f>
        <v>8.9499999999999993</v>
      </c>
      <c r="W65" s="162"/>
      <c r="X65" s="162" t="s">
        <v>110</v>
      </c>
      <c r="Y65" s="162" t="s">
        <v>111</v>
      </c>
      <c r="Z65" s="151"/>
      <c r="AA65" s="151"/>
      <c r="AB65" s="151"/>
      <c r="AC65" s="151"/>
      <c r="AD65" s="151"/>
      <c r="AE65" s="151"/>
      <c r="AF65" s="151"/>
      <c r="AG65" s="151" t="s">
        <v>112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2" x14ac:dyDescent="0.2">
      <c r="A66" s="158"/>
      <c r="B66" s="159"/>
      <c r="C66" s="250" t="s">
        <v>177</v>
      </c>
      <c r="D66" s="251"/>
      <c r="E66" s="251"/>
      <c r="F66" s="251"/>
      <c r="G66" s="251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1"/>
      <c r="AA66" s="151"/>
      <c r="AB66" s="151"/>
      <c r="AC66" s="151"/>
      <c r="AD66" s="151"/>
      <c r="AE66" s="151"/>
      <c r="AF66" s="151"/>
      <c r="AG66" s="151" t="s">
        <v>131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72">
        <v>49</v>
      </c>
      <c r="B67" s="173"/>
      <c r="C67" s="189" t="s">
        <v>179</v>
      </c>
      <c r="D67" s="174" t="s">
        <v>106</v>
      </c>
      <c r="E67" s="175">
        <v>5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5">
        <v>2.31E-3</v>
      </c>
      <c r="O67" s="175">
        <f>ROUND(E67*N67,2)</f>
        <v>0.01</v>
      </c>
      <c r="P67" s="175">
        <v>0</v>
      </c>
      <c r="Q67" s="175">
        <f>ROUND(E67*P67,2)</f>
        <v>0</v>
      </c>
      <c r="R67" s="177" t="s">
        <v>148</v>
      </c>
      <c r="S67" s="177" t="s">
        <v>108</v>
      </c>
      <c r="T67" s="178" t="s">
        <v>109</v>
      </c>
      <c r="U67" s="162">
        <v>0.4088</v>
      </c>
      <c r="V67" s="162">
        <f>ROUND(E67*U67,2)</f>
        <v>2.04</v>
      </c>
      <c r="W67" s="162"/>
      <c r="X67" s="162" t="s">
        <v>110</v>
      </c>
      <c r="Y67" s="162" t="s">
        <v>111</v>
      </c>
      <c r="Z67" s="151"/>
      <c r="AA67" s="151"/>
      <c r="AB67" s="151"/>
      <c r="AC67" s="151"/>
      <c r="AD67" s="151"/>
      <c r="AE67" s="151"/>
      <c r="AF67" s="151"/>
      <c r="AG67" s="151" t="s">
        <v>112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2" x14ac:dyDescent="0.2">
      <c r="A68" s="158"/>
      <c r="B68" s="159"/>
      <c r="C68" s="250" t="s">
        <v>177</v>
      </c>
      <c r="D68" s="251"/>
      <c r="E68" s="251"/>
      <c r="F68" s="251"/>
      <c r="G68" s="251"/>
      <c r="H68" s="162"/>
      <c r="I68" s="162"/>
      <c r="J68" s="162"/>
      <c r="K68" s="162"/>
      <c r="L68" s="162"/>
      <c r="M68" s="162"/>
      <c r="N68" s="161"/>
      <c r="O68" s="161"/>
      <c r="P68" s="161"/>
      <c r="Q68" s="161"/>
      <c r="R68" s="162"/>
      <c r="S68" s="162"/>
      <c r="T68" s="162"/>
      <c r="U68" s="162"/>
      <c r="V68" s="162"/>
      <c r="W68" s="162"/>
      <c r="X68" s="162"/>
      <c r="Y68" s="162"/>
      <c r="Z68" s="151"/>
      <c r="AA68" s="151"/>
      <c r="AB68" s="151"/>
      <c r="AC68" s="151"/>
      <c r="AD68" s="151"/>
      <c r="AE68" s="151"/>
      <c r="AF68" s="151"/>
      <c r="AG68" s="151" t="s">
        <v>131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72">
        <v>50</v>
      </c>
      <c r="B69" s="173"/>
      <c r="C69" s="189" t="s">
        <v>180</v>
      </c>
      <c r="D69" s="174" t="s">
        <v>106</v>
      </c>
      <c r="E69" s="175">
        <v>1</v>
      </c>
      <c r="F69" s="176"/>
      <c r="G69" s="177">
        <f>ROUND(E69*F69,2)</f>
        <v>0</v>
      </c>
      <c r="H69" s="176"/>
      <c r="I69" s="177">
        <f>ROUND(E69*H69,2)</f>
        <v>0</v>
      </c>
      <c r="J69" s="176"/>
      <c r="K69" s="177">
        <f>ROUND(E69*J69,2)</f>
        <v>0</v>
      </c>
      <c r="L69" s="177">
        <v>21</v>
      </c>
      <c r="M69" s="177">
        <f>G69*(1+L69/100)</f>
        <v>0</v>
      </c>
      <c r="N69" s="175">
        <v>3.7399999999999998E-3</v>
      </c>
      <c r="O69" s="175">
        <f>ROUND(E69*N69,2)</f>
        <v>0</v>
      </c>
      <c r="P69" s="175">
        <v>0</v>
      </c>
      <c r="Q69" s="175">
        <f>ROUND(E69*P69,2)</f>
        <v>0</v>
      </c>
      <c r="R69" s="177" t="s">
        <v>148</v>
      </c>
      <c r="S69" s="177" t="s">
        <v>108</v>
      </c>
      <c r="T69" s="178" t="s">
        <v>109</v>
      </c>
      <c r="U69" s="162">
        <v>0.46579999999999999</v>
      </c>
      <c r="V69" s="162">
        <f>ROUND(E69*U69,2)</f>
        <v>0.47</v>
      </c>
      <c r="W69" s="162"/>
      <c r="X69" s="162" t="s">
        <v>110</v>
      </c>
      <c r="Y69" s="162" t="s">
        <v>111</v>
      </c>
      <c r="Z69" s="151"/>
      <c r="AA69" s="151"/>
      <c r="AB69" s="151"/>
      <c r="AC69" s="151"/>
      <c r="AD69" s="151"/>
      <c r="AE69" s="151"/>
      <c r="AF69" s="151"/>
      <c r="AG69" s="151" t="s">
        <v>112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2" x14ac:dyDescent="0.2">
      <c r="A70" s="158"/>
      <c r="B70" s="159"/>
      <c r="C70" s="250" t="s">
        <v>177</v>
      </c>
      <c r="D70" s="251"/>
      <c r="E70" s="251"/>
      <c r="F70" s="251"/>
      <c r="G70" s="251"/>
      <c r="H70" s="162"/>
      <c r="I70" s="162"/>
      <c r="J70" s="162"/>
      <c r="K70" s="162"/>
      <c r="L70" s="162"/>
      <c r="M70" s="162"/>
      <c r="N70" s="161"/>
      <c r="O70" s="161"/>
      <c r="P70" s="161"/>
      <c r="Q70" s="161"/>
      <c r="R70" s="162"/>
      <c r="S70" s="162"/>
      <c r="T70" s="162"/>
      <c r="U70" s="162"/>
      <c r="V70" s="162"/>
      <c r="W70" s="162"/>
      <c r="X70" s="162"/>
      <c r="Y70" s="162"/>
      <c r="Z70" s="151"/>
      <c r="AA70" s="151"/>
      <c r="AB70" s="151"/>
      <c r="AC70" s="151"/>
      <c r="AD70" s="151"/>
      <c r="AE70" s="151"/>
      <c r="AF70" s="151"/>
      <c r="AG70" s="151" t="s">
        <v>131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2">
        <v>51</v>
      </c>
      <c r="B71" s="173"/>
      <c r="C71" s="189" t="s">
        <v>181</v>
      </c>
      <c r="D71" s="174" t="s">
        <v>106</v>
      </c>
      <c r="E71" s="175">
        <v>34</v>
      </c>
      <c r="F71" s="176"/>
      <c r="G71" s="177">
        <f>ROUND(E71*F71,2)</f>
        <v>0</v>
      </c>
      <c r="H71" s="176"/>
      <c r="I71" s="177">
        <f>ROUND(E71*H71,2)</f>
        <v>0</v>
      </c>
      <c r="J71" s="176"/>
      <c r="K71" s="177">
        <f>ROUND(E71*J71,2)</f>
        <v>0</v>
      </c>
      <c r="L71" s="177">
        <v>21</v>
      </c>
      <c r="M71" s="177">
        <f>G71*(1+L71/100)</f>
        <v>0</v>
      </c>
      <c r="N71" s="175">
        <v>0</v>
      </c>
      <c r="O71" s="175">
        <f>ROUND(E71*N71,2)</f>
        <v>0</v>
      </c>
      <c r="P71" s="175">
        <v>0</v>
      </c>
      <c r="Q71" s="175">
        <f>ROUND(E71*P71,2)</f>
        <v>0</v>
      </c>
      <c r="R71" s="177" t="s">
        <v>148</v>
      </c>
      <c r="S71" s="177" t="s">
        <v>108</v>
      </c>
      <c r="T71" s="178" t="s">
        <v>109</v>
      </c>
      <c r="U71" s="162">
        <v>2.1499999999999998E-2</v>
      </c>
      <c r="V71" s="162">
        <f>ROUND(E71*U71,2)</f>
        <v>0.73</v>
      </c>
      <c r="W71" s="162"/>
      <c r="X71" s="162" t="s">
        <v>110</v>
      </c>
      <c r="Y71" s="162" t="s">
        <v>111</v>
      </c>
      <c r="Z71" s="151"/>
      <c r="AA71" s="151"/>
      <c r="AB71" s="151"/>
      <c r="AC71" s="151"/>
      <c r="AD71" s="151"/>
      <c r="AE71" s="151"/>
      <c r="AF71" s="151"/>
      <c r="AG71" s="151" t="s">
        <v>112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>
        <v>52</v>
      </c>
      <c r="B72" s="159"/>
      <c r="C72" s="190" t="s">
        <v>182</v>
      </c>
      <c r="D72" s="160" t="s">
        <v>0</v>
      </c>
      <c r="E72" s="186"/>
      <c r="F72" s="163"/>
      <c r="G72" s="162">
        <f>ROUND(E72*F72,2)</f>
        <v>0</v>
      </c>
      <c r="H72" s="163"/>
      <c r="I72" s="162">
        <f>ROUND(E72*H72,2)</f>
        <v>0</v>
      </c>
      <c r="J72" s="163"/>
      <c r="K72" s="162">
        <f>ROUND(E72*J72,2)</f>
        <v>0</v>
      </c>
      <c r="L72" s="162">
        <v>21</v>
      </c>
      <c r="M72" s="162">
        <f>G72*(1+L72/100)</f>
        <v>0</v>
      </c>
      <c r="N72" s="161">
        <v>0</v>
      </c>
      <c r="O72" s="161">
        <f>ROUND(E72*N72,2)</f>
        <v>0</v>
      </c>
      <c r="P72" s="161">
        <v>0</v>
      </c>
      <c r="Q72" s="161">
        <f>ROUND(E72*P72,2)</f>
        <v>0</v>
      </c>
      <c r="R72" s="162" t="s">
        <v>148</v>
      </c>
      <c r="S72" s="162" t="s">
        <v>108</v>
      </c>
      <c r="T72" s="162" t="s">
        <v>109</v>
      </c>
      <c r="U72" s="162">
        <v>0</v>
      </c>
      <c r="V72" s="162">
        <f>ROUND(E72*U72,2)</f>
        <v>0</v>
      </c>
      <c r="W72" s="162"/>
      <c r="X72" s="162" t="s">
        <v>128</v>
      </c>
      <c r="Y72" s="162" t="s">
        <v>111</v>
      </c>
      <c r="Z72" s="151"/>
      <c r="AA72" s="151"/>
      <c r="AB72" s="151"/>
      <c r="AC72" s="151"/>
      <c r="AD72" s="151"/>
      <c r="AE72" s="151"/>
      <c r="AF72" s="151"/>
      <c r="AG72" s="151" t="s">
        <v>129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">
      <c r="A73" s="165" t="s">
        <v>103</v>
      </c>
      <c r="B73" s="166" t="s">
        <v>72</v>
      </c>
      <c r="C73" s="187" t="s">
        <v>73</v>
      </c>
      <c r="D73" s="167"/>
      <c r="E73" s="168"/>
      <c r="F73" s="169"/>
      <c r="G73" s="169">
        <f>SUMIF(AG74:AG91,"&lt;&gt;NOR",G74:G91)</f>
        <v>0</v>
      </c>
      <c r="H73" s="169"/>
      <c r="I73" s="169">
        <f>SUM(I74:I91)</f>
        <v>0</v>
      </c>
      <c r="J73" s="169"/>
      <c r="K73" s="169">
        <f>SUM(K74:K91)</f>
        <v>0</v>
      </c>
      <c r="L73" s="169"/>
      <c r="M73" s="169">
        <f>SUM(M74:M91)</f>
        <v>0</v>
      </c>
      <c r="N73" s="168"/>
      <c r="O73" s="168">
        <f>SUM(O74:O91)</f>
        <v>6.0000000000000005E-2</v>
      </c>
      <c r="P73" s="168"/>
      <c r="Q73" s="168">
        <f>SUM(Q74:Q91)</f>
        <v>0</v>
      </c>
      <c r="R73" s="169"/>
      <c r="S73" s="169"/>
      <c r="T73" s="170"/>
      <c r="U73" s="164"/>
      <c r="V73" s="164">
        <f>SUM(V74:V91)</f>
        <v>20.46</v>
      </c>
      <c r="W73" s="164"/>
      <c r="X73" s="164"/>
      <c r="Y73" s="164"/>
      <c r="AG73" t="s">
        <v>104</v>
      </c>
    </row>
    <row r="74" spans="1:60" outlineLevel="1" x14ac:dyDescent="0.2">
      <c r="A74" s="179">
        <v>53</v>
      </c>
      <c r="B74" s="180"/>
      <c r="C74" s="188" t="s">
        <v>183</v>
      </c>
      <c r="D74" s="181" t="s">
        <v>146</v>
      </c>
      <c r="E74" s="182">
        <v>1</v>
      </c>
      <c r="F74" s="183"/>
      <c r="G74" s="184">
        <f t="shared" ref="G74:G91" si="21">ROUND(E74*F74,2)</f>
        <v>0</v>
      </c>
      <c r="H74" s="183"/>
      <c r="I74" s="184">
        <f t="shared" ref="I74:I91" si="22">ROUND(E74*H74,2)</f>
        <v>0</v>
      </c>
      <c r="J74" s="183"/>
      <c r="K74" s="184">
        <f t="shared" ref="K74:K91" si="23">ROUND(E74*J74,2)</f>
        <v>0</v>
      </c>
      <c r="L74" s="184">
        <v>21</v>
      </c>
      <c r="M74" s="184">
        <f t="shared" ref="M74:M91" si="24">G74*(1+L74/100)</f>
        <v>0</v>
      </c>
      <c r="N74" s="182">
        <v>5.7099999999999998E-3</v>
      </c>
      <c r="O74" s="182">
        <f t="shared" ref="O74:O91" si="25">ROUND(E74*N74,2)</f>
        <v>0.01</v>
      </c>
      <c r="P74" s="182">
        <v>0</v>
      </c>
      <c r="Q74" s="182">
        <f t="shared" ref="Q74:Q91" si="26">ROUND(E74*P74,2)</f>
        <v>0</v>
      </c>
      <c r="R74" s="184" t="s">
        <v>148</v>
      </c>
      <c r="S74" s="184" t="s">
        <v>108</v>
      </c>
      <c r="T74" s="185" t="s">
        <v>109</v>
      </c>
      <c r="U74" s="162">
        <v>1.1020000000000001</v>
      </c>
      <c r="V74" s="162">
        <f t="shared" ref="V74:V91" si="27">ROUND(E74*U74,2)</f>
        <v>1.1000000000000001</v>
      </c>
      <c r="W74" s="162"/>
      <c r="X74" s="162" t="s">
        <v>110</v>
      </c>
      <c r="Y74" s="162" t="s">
        <v>111</v>
      </c>
      <c r="Z74" s="151"/>
      <c r="AA74" s="151"/>
      <c r="AB74" s="151"/>
      <c r="AC74" s="151"/>
      <c r="AD74" s="151"/>
      <c r="AE74" s="151"/>
      <c r="AF74" s="151"/>
      <c r="AG74" s="151" t="s">
        <v>112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9">
        <v>54</v>
      </c>
      <c r="B75" s="180"/>
      <c r="C75" s="188" t="s">
        <v>184</v>
      </c>
      <c r="D75" s="181" t="s">
        <v>136</v>
      </c>
      <c r="E75" s="182">
        <v>11</v>
      </c>
      <c r="F75" s="183"/>
      <c r="G75" s="184">
        <f t="shared" si="21"/>
        <v>0</v>
      </c>
      <c r="H75" s="183"/>
      <c r="I75" s="184">
        <f t="shared" si="22"/>
        <v>0</v>
      </c>
      <c r="J75" s="183"/>
      <c r="K75" s="184">
        <f t="shared" si="23"/>
        <v>0</v>
      </c>
      <c r="L75" s="184">
        <v>21</v>
      </c>
      <c r="M75" s="184">
        <f t="shared" si="24"/>
        <v>0</v>
      </c>
      <c r="N75" s="182">
        <v>1E-4</v>
      </c>
      <c r="O75" s="182">
        <f t="shared" si="25"/>
        <v>0</v>
      </c>
      <c r="P75" s="182">
        <v>0</v>
      </c>
      <c r="Q75" s="182">
        <f t="shared" si="26"/>
        <v>0</v>
      </c>
      <c r="R75" s="184" t="s">
        <v>148</v>
      </c>
      <c r="S75" s="184" t="s">
        <v>108</v>
      </c>
      <c r="T75" s="185" t="s">
        <v>109</v>
      </c>
      <c r="U75" s="162">
        <v>6.2E-2</v>
      </c>
      <c r="V75" s="162">
        <f t="shared" si="27"/>
        <v>0.68</v>
      </c>
      <c r="W75" s="162"/>
      <c r="X75" s="162" t="s">
        <v>110</v>
      </c>
      <c r="Y75" s="162" t="s">
        <v>111</v>
      </c>
      <c r="Z75" s="151"/>
      <c r="AA75" s="151"/>
      <c r="AB75" s="151"/>
      <c r="AC75" s="151"/>
      <c r="AD75" s="151"/>
      <c r="AE75" s="151"/>
      <c r="AF75" s="151"/>
      <c r="AG75" s="151" t="s">
        <v>112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9">
        <v>55</v>
      </c>
      <c r="B76" s="180"/>
      <c r="C76" s="188" t="s">
        <v>185</v>
      </c>
      <c r="D76" s="181" t="s">
        <v>136</v>
      </c>
      <c r="E76" s="182">
        <v>3</v>
      </c>
      <c r="F76" s="183"/>
      <c r="G76" s="184">
        <f t="shared" si="21"/>
        <v>0</v>
      </c>
      <c r="H76" s="183"/>
      <c r="I76" s="184">
        <f t="shared" si="22"/>
        <v>0</v>
      </c>
      <c r="J76" s="183"/>
      <c r="K76" s="184">
        <f t="shared" si="23"/>
        <v>0</v>
      </c>
      <c r="L76" s="184">
        <v>21</v>
      </c>
      <c r="M76" s="184">
        <f t="shared" si="24"/>
        <v>0</v>
      </c>
      <c r="N76" s="182">
        <v>4.8000000000000001E-4</v>
      </c>
      <c r="O76" s="182">
        <f t="shared" si="25"/>
        <v>0</v>
      </c>
      <c r="P76" s="182">
        <v>0</v>
      </c>
      <c r="Q76" s="182">
        <f t="shared" si="26"/>
        <v>0</v>
      </c>
      <c r="R76" s="184" t="s">
        <v>148</v>
      </c>
      <c r="S76" s="184" t="s">
        <v>108</v>
      </c>
      <c r="T76" s="185" t="s">
        <v>109</v>
      </c>
      <c r="U76" s="162">
        <v>0.22700000000000001</v>
      </c>
      <c r="V76" s="162">
        <f t="shared" si="27"/>
        <v>0.68</v>
      </c>
      <c r="W76" s="162"/>
      <c r="X76" s="162" t="s">
        <v>110</v>
      </c>
      <c r="Y76" s="162" t="s">
        <v>111</v>
      </c>
      <c r="Z76" s="151"/>
      <c r="AA76" s="151"/>
      <c r="AB76" s="151"/>
      <c r="AC76" s="151"/>
      <c r="AD76" s="151"/>
      <c r="AE76" s="151"/>
      <c r="AF76" s="151"/>
      <c r="AG76" s="151" t="s">
        <v>112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9">
        <v>56</v>
      </c>
      <c r="B77" s="180"/>
      <c r="C77" s="188" t="s">
        <v>186</v>
      </c>
      <c r="D77" s="181" t="s">
        <v>136</v>
      </c>
      <c r="E77" s="182">
        <v>10</v>
      </c>
      <c r="F77" s="183"/>
      <c r="G77" s="184">
        <f t="shared" si="21"/>
        <v>0</v>
      </c>
      <c r="H77" s="183"/>
      <c r="I77" s="184">
        <f t="shared" si="22"/>
        <v>0</v>
      </c>
      <c r="J77" s="183"/>
      <c r="K77" s="184">
        <f t="shared" si="23"/>
        <v>0</v>
      </c>
      <c r="L77" s="184">
        <v>21</v>
      </c>
      <c r="M77" s="184">
        <f t="shared" si="24"/>
        <v>0</v>
      </c>
      <c r="N77" s="182">
        <v>6.8000000000000005E-4</v>
      </c>
      <c r="O77" s="182">
        <f t="shared" si="25"/>
        <v>0.01</v>
      </c>
      <c r="P77" s="182">
        <v>0</v>
      </c>
      <c r="Q77" s="182">
        <f t="shared" si="26"/>
        <v>0</v>
      </c>
      <c r="R77" s="184" t="s">
        <v>148</v>
      </c>
      <c r="S77" s="184" t="s">
        <v>108</v>
      </c>
      <c r="T77" s="185" t="s">
        <v>109</v>
      </c>
      <c r="U77" s="162">
        <v>0.26900000000000002</v>
      </c>
      <c r="V77" s="162">
        <f t="shared" si="27"/>
        <v>2.69</v>
      </c>
      <c r="W77" s="162"/>
      <c r="X77" s="162" t="s">
        <v>110</v>
      </c>
      <c r="Y77" s="162" t="s">
        <v>111</v>
      </c>
      <c r="Z77" s="151"/>
      <c r="AA77" s="151"/>
      <c r="AB77" s="151"/>
      <c r="AC77" s="151"/>
      <c r="AD77" s="151"/>
      <c r="AE77" s="151"/>
      <c r="AF77" s="151"/>
      <c r="AG77" s="151" t="s">
        <v>112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9">
        <v>57</v>
      </c>
      <c r="B78" s="180"/>
      <c r="C78" s="188" t="s">
        <v>187</v>
      </c>
      <c r="D78" s="181" t="s">
        <v>136</v>
      </c>
      <c r="E78" s="182">
        <v>8</v>
      </c>
      <c r="F78" s="183"/>
      <c r="G78" s="184">
        <f t="shared" si="21"/>
        <v>0</v>
      </c>
      <c r="H78" s="183"/>
      <c r="I78" s="184">
        <f t="shared" si="22"/>
        <v>0</v>
      </c>
      <c r="J78" s="183"/>
      <c r="K78" s="184">
        <f t="shared" si="23"/>
        <v>0</v>
      </c>
      <c r="L78" s="184">
        <v>21</v>
      </c>
      <c r="M78" s="184">
        <f t="shared" si="24"/>
        <v>0</v>
      </c>
      <c r="N78" s="182">
        <v>1.0399999999999999E-3</v>
      </c>
      <c r="O78" s="182">
        <f t="shared" si="25"/>
        <v>0.01</v>
      </c>
      <c r="P78" s="182">
        <v>0</v>
      </c>
      <c r="Q78" s="182">
        <f t="shared" si="26"/>
        <v>0</v>
      </c>
      <c r="R78" s="184" t="s">
        <v>148</v>
      </c>
      <c r="S78" s="184" t="s">
        <v>108</v>
      </c>
      <c r="T78" s="185" t="s">
        <v>109</v>
      </c>
      <c r="U78" s="162">
        <v>0.35099999999999998</v>
      </c>
      <c r="V78" s="162">
        <f t="shared" si="27"/>
        <v>2.81</v>
      </c>
      <c r="W78" s="162"/>
      <c r="X78" s="162" t="s">
        <v>110</v>
      </c>
      <c r="Y78" s="162" t="s">
        <v>111</v>
      </c>
      <c r="Z78" s="151"/>
      <c r="AA78" s="151"/>
      <c r="AB78" s="151"/>
      <c r="AC78" s="151"/>
      <c r="AD78" s="151"/>
      <c r="AE78" s="151"/>
      <c r="AF78" s="151"/>
      <c r="AG78" s="151" t="s">
        <v>112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9">
        <v>58</v>
      </c>
      <c r="B79" s="180"/>
      <c r="C79" s="188" t="s">
        <v>188</v>
      </c>
      <c r="D79" s="181" t="s">
        <v>136</v>
      </c>
      <c r="E79" s="182">
        <v>4</v>
      </c>
      <c r="F79" s="183"/>
      <c r="G79" s="184">
        <f t="shared" si="21"/>
        <v>0</v>
      </c>
      <c r="H79" s="183"/>
      <c r="I79" s="184">
        <f t="shared" si="22"/>
        <v>0</v>
      </c>
      <c r="J79" s="183"/>
      <c r="K79" s="184">
        <f t="shared" si="23"/>
        <v>0</v>
      </c>
      <c r="L79" s="184">
        <v>21</v>
      </c>
      <c r="M79" s="184">
        <f t="shared" si="24"/>
        <v>0</v>
      </c>
      <c r="N79" s="182">
        <v>1.6299999999999999E-3</v>
      </c>
      <c r="O79" s="182">
        <f t="shared" si="25"/>
        <v>0.01</v>
      </c>
      <c r="P79" s="182">
        <v>0</v>
      </c>
      <c r="Q79" s="182">
        <f t="shared" si="26"/>
        <v>0</v>
      </c>
      <c r="R79" s="184" t="s">
        <v>148</v>
      </c>
      <c r="S79" s="184" t="s">
        <v>108</v>
      </c>
      <c r="T79" s="185" t="s">
        <v>109</v>
      </c>
      <c r="U79" s="162">
        <v>0.42399999999999999</v>
      </c>
      <c r="V79" s="162">
        <f t="shared" si="27"/>
        <v>1.7</v>
      </c>
      <c r="W79" s="162"/>
      <c r="X79" s="162" t="s">
        <v>110</v>
      </c>
      <c r="Y79" s="162" t="s">
        <v>111</v>
      </c>
      <c r="Z79" s="151"/>
      <c r="AA79" s="151"/>
      <c r="AB79" s="151"/>
      <c r="AC79" s="151"/>
      <c r="AD79" s="151"/>
      <c r="AE79" s="151"/>
      <c r="AF79" s="151"/>
      <c r="AG79" s="151" t="s">
        <v>112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9">
        <v>59</v>
      </c>
      <c r="B80" s="180"/>
      <c r="C80" s="188" t="s">
        <v>189</v>
      </c>
      <c r="D80" s="181" t="s">
        <v>136</v>
      </c>
      <c r="E80" s="182">
        <v>1</v>
      </c>
      <c r="F80" s="183"/>
      <c r="G80" s="184">
        <f t="shared" si="21"/>
        <v>0</v>
      </c>
      <c r="H80" s="183"/>
      <c r="I80" s="184">
        <f t="shared" si="22"/>
        <v>0</v>
      </c>
      <c r="J80" s="183"/>
      <c r="K80" s="184">
        <f t="shared" si="23"/>
        <v>0</v>
      </c>
      <c r="L80" s="184">
        <v>21</v>
      </c>
      <c r="M80" s="184">
        <f t="shared" si="24"/>
        <v>0</v>
      </c>
      <c r="N80" s="182">
        <v>2.7E-4</v>
      </c>
      <c r="O80" s="182">
        <f t="shared" si="25"/>
        <v>0</v>
      </c>
      <c r="P80" s="182">
        <v>0</v>
      </c>
      <c r="Q80" s="182">
        <f t="shared" si="26"/>
        <v>0</v>
      </c>
      <c r="R80" s="184" t="s">
        <v>148</v>
      </c>
      <c r="S80" s="184" t="s">
        <v>108</v>
      </c>
      <c r="T80" s="185" t="s">
        <v>109</v>
      </c>
      <c r="U80" s="162">
        <v>0.22700000000000001</v>
      </c>
      <c r="V80" s="162">
        <f t="shared" si="27"/>
        <v>0.23</v>
      </c>
      <c r="W80" s="162"/>
      <c r="X80" s="162" t="s">
        <v>110</v>
      </c>
      <c r="Y80" s="162" t="s">
        <v>111</v>
      </c>
      <c r="Z80" s="151"/>
      <c r="AA80" s="151"/>
      <c r="AB80" s="151"/>
      <c r="AC80" s="151"/>
      <c r="AD80" s="151"/>
      <c r="AE80" s="151"/>
      <c r="AF80" s="151"/>
      <c r="AG80" s="151" t="s">
        <v>112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9">
        <v>60</v>
      </c>
      <c r="B81" s="180"/>
      <c r="C81" s="188" t="s">
        <v>190</v>
      </c>
      <c r="D81" s="181" t="s">
        <v>136</v>
      </c>
      <c r="E81" s="182">
        <v>4</v>
      </c>
      <c r="F81" s="183"/>
      <c r="G81" s="184">
        <f t="shared" si="21"/>
        <v>0</v>
      </c>
      <c r="H81" s="183"/>
      <c r="I81" s="184">
        <f t="shared" si="22"/>
        <v>0</v>
      </c>
      <c r="J81" s="183"/>
      <c r="K81" s="184">
        <f t="shared" si="23"/>
        <v>0</v>
      </c>
      <c r="L81" s="184">
        <v>21</v>
      </c>
      <c r="M81" s="184">
        <f t="shared" si="24"/>
        <v>0</v>
      </c>
      <c r="N81" s="182">
        <v>3.5E-4</v>
      </c>
      <c r="O81" s="182">
        <f t="shared" si="25"/>
        <v>0</v>
      </c>
      <c r="P81" s="182">
        <v>0</v>
      </c>
      <c r="Q81" s="182">
        <f t="shared" si="26"/>
        <v>0</v>
      </c>
      <c r="R81" s="184" t="s">
        <v>148</v>
      </c>
      <c r="S81" s="184" t="s">
        <v>108</v>
      </c>
      <c r="T81" s="185" t="s">
        <v>109</v>
      </c>
      <c r="U81" s="162">
        <v>0.26900000000000002</v>
      </c>
      <c r="V81" s="162">
        <f t="shared" si="27"/>
        <v>1.08</v>
      </c>
      <c r="W81" s="162"/>
      <c r="X81" s="162" t="s">
        <v>110</v>
      </c>
      <c r="Y81" s="162" t="s">
        <v>111</v>
      </c>
      <c r="Z81" s="151"/>
      <c r="AA81" s="151"/>
      <c r="AB81" s="151"/>
      <c r="AC81" s="151"/>
      <c r="AD81" s="151"/>
      <c r="AE81" s="151"/>
      <c r="AF81" s="151"/>
      <c r="AG81" s="151" t="s">
        <v>112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9">
        <v>61</v>
      </c>
      <c r="B82" s="180"/>
      <c r="C82" s="188" t="s">
        <v>191</v>
      </c>
      <c r="D82" s="181" t="s">
        <v>136</v>
      </c>
      <c r="E82" s="182">
        <v>16</v>
      </c>
      <c r="F82" s="183"/>
      <c r="G82" s="184">
        <f t="shared" si="21"/>
        <v>0</v>
      </c>
      <c r="H82" s="183"/>
      <c r="I82" s="184">
        <f t="shared" si="22"/>
        <v>0</v>
      </c>
      <c r="J82" s="183"/>
      <c r="K82" s="184">
        <f t="shared" si="23"/>
        <v>0</v>
      </c>
      <c r="L82" s="184">
        <v>21</v>
      </c>
      <c r="M82" s="184">
        <f t="shared" si="24"/>
        <v>0</v>
      </c>
      <c r="N82" s="182">
        <v>1.9000000000000001E-4</v>
      </c>
      <c r="O82" s="182">
        <f t="shared" si="25"/>
        <v>0</v>
      </c>
      <c r="P82" s="182">
        <v>0</v>
      </c>
      <c r="Q82" s="182">
        <f t="shared" si="26"/>
        <v>0</v>
      </c>
      <c r="R82" s="184" t="s">
        <v>148</v>
      </c>
      <c r="S82" s="184" t="s">
        <v>108</v>
      </c>
      <c r="T82" s="185" t="s">
        <v>109</v>
      </c>
      <c r="U82" s="162">
        <v>8.3000000000000004E-2</v>
      </c>
      <c r="V82" s="162">
        <f t="shared" si="27"/>
        <v>1.33</v>
      </c>
      <c r="W82" s="162"/>
      <c r="X82" s="162" t="s">
        <v>110</v>
      </c>
      <c r="Y82" s="162" t="s">
        <v>111</v>
      </c>
      <c r="Z82" s="151"/>
      <c r="AA82" s="151"/>
      <c r="AB82" s="151"/>
      <c r="AC82" s="151"/>
      <c r="AD82" s="151"/>
      <c r="AE82" s="151"/>
      <c r="AF82" s="151"/>
      <c r="AG82" s="151" t="s">
        <v>112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9">
        <v>62</v>
      </c>
      <c r="B83" s="180"/>
      <c r="C83" s="188" t="s">
        <v>150</v>
      </c>
      <c r="D83" s="181" t="s">
        <v>136</v>
      </c>
      <c r="E83" s="182">
        <v>1</v>
      </c>
      <c r="F83" s="183"/>
      <c r="G83" s="184">
        <f t="shared" si="21"/>
        <v>0</v>
      </c>
      <c r="H83" s="183"/>
      <c r="I83" s="184">
        <f t="shared" si="22"/>
        <v>0</v>
      </c>
      <c r="J83" s="183"/>
      <c r="K83" s="184">
        <f t="shared" si="23"/>
        <v>0</v>
      </c>
      <c r="L83" s="184">
        <v>21</v>
      </c>
      <c r="M83" s="184">
        <f t="shared" si="24"/>
        <v>0</v>
      </c>
      <c r="N83" s="182">
        <v>4.6000000000000001E-4</v>
      </c>
      <c r="O83" s="182">
        <f t="shared" si="25"/>
        <v>0</v>
      </c>
      <c r="P83" s="182">
        <v>0</v>
      </c>
      <c r="Q83" s="182">
        <f t="shared" si="26"/>
        <v>0</v>
      </c>
      <c r="R83" s="184" t="s">
        <v>148</v>
      </c>
      <c r="S83" s="184" t="s">
        <v>108</v>
      </c>
      <c r="T83" s="185" t="s">
        <v>109</v>
      </c>
      <c r="U83" s="162">
        <v>0.22700000000000001</v>
      </c>
      <c r="V83" s="162">
        <f t="shared" si="27"/>
        <v>0.23</v>
      </c>
      <c r="W83" s="162"/>
      <c r="X83" s="162" t="s">
        <v>110</v>
      </c>
      <c r="Y83" s="162" t="s">
        <v>111</v>
      </c>
      <c r="Z83" s="151"/>
      <c r="AA83" s="151"/>
      <c r="AB83" s="151"/>
      <c r="AC83" s="151"/>
      <c r="AD83" s="151"/>
      <c r="AE83" s="151"/>
      <c r="AF83" s="151"/>
      <c r="AG83" s="151" t="s">
        <v>112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9">
        <v>63</v>
      </c>
      <c r="B84" s="180"/>
      <c r="C84" s="188" t="s">
        <v>192</v>
      </c>
      <c r="D84" s="181" t="s">
        <v>136</v>
      </c>
      <c r="E84" s="182">
        <v>1</v>
      </c>
      <c r="F84" s="183"/>
      <c r="G84" s="184">
        <f t="shared" si="21"/>
        <v>0</v>
      </c>
      <c r="H84" s="183"/>
      <c r="I84" s="184">
        <f t="shared" si="22"/>
        <v>0</v>
      </c>
      <c r="J84" s="183"/>
      <c r="K84" s="184">
        <f t="shared" si="23"/>
        <v>0</v>
      </c>
      <c r="L84" s="184">
        <v>21</v>
      </c>
      <c r="M84" s="184">
        <f t="shared" si="24"/>
        <v>0</v>
      </c>
      <c r="N84" s="182">
        <v>5.5999999999999995E-4</v>
      </c>
      <c r="O84" s="182">
        <f t="shared" si="25"/>
        <v>0</v>
      </c>
      <c r="P84" s="182">
        <v>0</v>
      </c>
      <c r="Q84" s="182">
        <f t="shared" si="26"/>
        <v>0</v>
      </c>
      <c r="R84" s="184" t="s">
        <v>148</v>
      </c>
      <c r="S84" s="184" t="s">
        <v>108</v>
      </c>
      <c r="T84" s="185" t="s">
        <v>109</v>
      </c>
      <c r="U84" s="162">
        <v>0.26900000000000002</v>
      </c>
      <c r="V84" s="162">
        <f t="shared" si="27"/>
        <v>0.27</v>
      </c>
      <c r="W84" s="162"/>
      <c r="X84" s="162" t="s">
        <v>110</v>
      </c>
      <c r="Y84" s="162" t="s">
        <v>111</v>
      </c>
      <c r="Z84" s="151"/>
      <c r="AA84" s="151"/>
      <c r="AB84" s="151"/>
      <c r="AC84" s="151"/>
      <c r="AD84" s="151"/>
      <c r="AE84" s="151"/>
      <c r="AF84" s="151"/>
      <c r="AG84" s="151" t="s">
        <v>112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9">
        <v>64</v>
      </c>
      <c r="B85" s="180"/>
      <c r="C85" s="188" t="s">
        <v>193</v>
      </c>
      <c r="D85" s="181" t="s">
        <v>136</v>
      </c>
      <c r="E85" s="182">
        <v>3</v>
      </c>
      <c r="F85" s="183"/>
      <c r="G85" s="184">
        <f t="shared" si="21"/>
        <v>0</v>
      </c>
      <c r="H85" s="183"/>
      <c r="I85" s="184">
        <f t="shared" si="22"/>
        <v>0</v>
      </c>
      <c r="J85" s="183"/>
      <c r="K85" s="184">
        <f t="shared" si="23"/>
        <v>0</v>
      </c>
      <c r="L85" s="184">
        <v>21</v>
      </c>
      <c r="M85" s="184">
        <f t="shared" si="24"/>
        <v>0</v>
      </c>
      <c r="N85" s="182">
        <v>8.4000000000000003E-4</v>
      </c>
      <c r="O85" s="182">
        <f t="shared" si="25"/>
        <v>0</v>
      </c>
      <c r="P85" s="182">
        <v>0</v>
      </c>
      <c r="Q85" s="182">
        <f t="shared" si="26"/>
        <v>0</v>
      </c>
      <c r="R85" s="184" t="s">
        <v>148</v>
      </c>
      <c r="S85" s="184" t="s">
        <v>108</v>
      </c>
      <c r="T85" s="185" t="s">
        <v>109</v>
      </c>
      <c r="U85" s="162">
        <v>0.35099999999999998</v>
      </c>
      <c r="V85" s="162">
        <f t="shared" si="27"/>
        <v>1.05</v>
      </c>
      <c r="W85" s="162"/>
      <c r="X85" s="162" t="s">
        <v>110</v>
      </c>
      <c r="Y85" s="162" t="s">
        <v>111</v>
      </c>
      <c r="Z85" s="151"/>
      <c r="AA85" s="151"/>
      <c r="AB85" s="151"/>
      <c r="AC85" s="151"/>
      <c r="AD85" s="151"/>
      <c r="AE85" s="151"/>
      <c r="AF85" s="151"/>
      <c r="AG85" s="151" t="s">
        <v>112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79">
        <v>65</v>
      </c>
      <c r="B86" s="180"/>
      <c r="C86" s="188" t="s">
        <v>194</v>
      </c>
      <c r="D86" s="181" t="s">
        <v>136</v>
      </c>
      <c r="E86" s="182">
        <v>1</v>
      </c>
      <c r="F86" s="183"/>
      <c r="G86" s="184">
        <f t="shared" si="21"/>
        <v>0</v>
      </c>
      <c r="H86" s="183"/>
      <c r="I86" s="184">
        <f t="shared" si="22"/>
        <v>0</v>
      </c>
      <c r="J86" s="183"/>
      <c r="K86" s="184">
        <f t="shared" si="23"/>
        <v>0</v>
      </c>
      <c r="L86" s="184">
        <v>21</v>
      </c>
      <c r="M86" s="184">
        <f t="shared" si="24"/>
        <v>0</v>
      </c>
      <c r="N86" s="182">
        <v>6.9999999999999999E-4</v>
      </c>
      <c r="O86" s="182">
        <f t="shared" si="25"/>
        <v>0</v>
      </c>
      <c r="P86" s="182">
        <v>0</v>
      </c>
      <c r="Q86" s="182">
        <f t="shared" si="26"/>
        <v>0</v>
      </c>
      <c r="R86" s="184" t="s">
        <v>148</v>
      </c>
      <c r="S86" s="184" t="s">
        <v>108</v>
      </c>
      <c r="T86" s="185" t="s">
        <v>109</v>
      </c>
      <c r="U86" s="162">
        <v>0.28799999999999998</v>
      </c>
      <c r="V86" s="162">
        <f t="shared" si="27"/>
        <v>0.28999999999999998</v>
      </c>
      <c r="W86" s="162"/>
      <c r="X86" s="162" t="s">
        <v>110</v>
      </c>
      <c r="Y86" s="162" t="s">
        <v>111</v>
      </c>
      <c r="Z86" s="151"/>
      <c r="AA86" s="151"/>
      <c r="AB86" s="151"/>
      <c r="AC86" s="151"/>
      <c r="AD86" s="151"/>
      <c r="AE86" s="151"/>
      <c r="AF86" s="151"/>
      <c r="AG86" s="151" t="s">
        <v>112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79">
        <v>66</v>
      </c>
      <c r="B87" s="180"/>
      <c r="C87" s="188" t="s">
        <v>194</v>
      </c>
      <c r="D87" s="181" t="s">
        <v>136</v>
      </c>
      <c r="E87" s="182">
        <v>2</v>
      </c>
      <c r="F87" s="183"/>
      <c r="G87" s="184">
        <f t="shared" si="21"/>
        <v>0</v>
      </c>
      <c r="H87" s="183"/>
      <c r="I87" s="184">
        <f t="shared" si="22"/>
        <v>0</v>
      </c>
      <c r="J87" s="183"/>
      <c r="K87" s="184">
        <f t="shared" si="23"/>
        <v>0</v>
      </c>
      <c r="L87" s="184">
        <v>21</v>
      </c>
      <c r="M87" s="184">
        <f t="shared" si="24"/>
        <v>0</v>
      </c>
      <c r="N87" s="182">
        <v>6.9999999999999999E-4</v>
      </c>
      <c r="O87" s="182">
        <f t="shared" si="25"/>
        <v>0</v>
      </c>
      <c r="P87" s="182">
        <v>0</v>
      </c>
      <c r="Q87" s="182">
        <f t="shared" si="26"/>
        <v>0</v>
      </c>
      <c r="R87" s="184" t="s">
        <v>148</v>
      </c>
      <c r="S87" s="184" t="s">
        <v>108</v>
      </c>
      <c r="T87" s="185" t="s">
        <v>109</v>
      </c>
      <c r="U87" s="162">
        <v>0.28999999999999998</v>
      </c>
      <c r="V87" s="162">
        <f t="shared" si="27"/>
        <v>0.57999999999999996</v>
      </c>
      <c r="W87" s="162"/>
      <c r="X87" s="162" t="s">
        <v>110</v>
      </c>
      <c r="Y87" s="162" t="s">
        <v>111</v>
      </c>
      <c r="Z87" s="151"/>
      <c r="AA87" s="151"/>
      <c r="AB87" s="151"/>
      <c r="AC87" s="151"/>
      <c r="AD87" s="151"/>
      <c r="AE87" s="151"/>
      <c r="AF87" s="151"/>
      <c r="AG87" s="151" t="s">
        <v>112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79">
        <v>67</v>
      </c>
      <c r="B88" s="180"/>
      <c r="C88" s="188" t="s">
        <v>195</v>
      </c>
      <c r="D88" s="181" t="s">
        <v>136</v>
      </c>
      <c r="E88" s="182">
        <v>2</v>
      </c>
      <c r="F88" s="183"/>
      <c r="G88" s="184">
        <f t="shared" si="21"/>
        <v>0</v>
      </c>
      <c r="H88" s="183"/>
      <c r="I88" s="184">
        <f t="shared" si="22"/>
        <v>0</v>
      </c>
      <c r="J88" s="183"/>
      <c r="K88" s="184">
        <f t="shared" si="23"/>
        <v>0</v>
      </c>
      <c r="L88" s="184">
        <v>21</v>
      </c>
      <c r="M88" s="184">
        <f t="shared" si="24"/>
        <v>0</v>
      </c>
      <c r="N88" s="182">
        <v>8.0000000000000004E-4</v>
      </c>
      <c r="O88" s="182">
        <f t="shared" si="25"/>
        <v>0</v>
      </c>
      <c r="P88" s="182">
        <v>0</v>
      </c>
      <c r="Q88" s="182">
        <f t="shared" si="26"/>
        <v>0</v>
      </c>
      <c r="R88" s="184" t="s">
        <v>148</v>
      </c>
      <c r="S88" s="184" t="s">
        <v>108</v>
      </c>
      <c r="T88" s="185" t="s">
        <v>109</v>
      </c>
      <c r="U88" s="162">
        <v>0.34</v>
      </c>
      <c r="V88" s="162">
        <f t="shared" si="27"/>
        <v>0.68</v>
      </c>
      <c r="W88" s="162"/>
      <c r="X88" s="162" t="s">
        <v>110</v>
      </c>
      <c r="Y88" s="162" t="s">
        <v>111</v>
      </c>
      <c r="Z88" s="151"/>
      <c r="AA88" s="151"/>
      <c r="AB88" s="151"/>
      <c r="AC88" s="151"/>
      <c r="AD88" s="151"/>
      <c r="AE88" s="151"/>
      <c r="AF88" s="151"/>
      <c r="AG88" s="151" t="s">
        <v>112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79">
        <v>68</v>
      </c>
      <c r="B89" s="180"/>
      <c r="C89" s="188" t="s">
        <v>196</v>
      </c>
      <c r="D89" s="181" t="s">
        <v>136</v>
      </c>
      <c r="E89" s="182">
        <v>11</v>
      </c>
      <c r="F89" s="183"/>
      <c r="G89" s="184">
        <f t="shared" si="21"/>
        <v>0</v>
      </c>
      <c r="H89" s="183"/>
      <c r="I89" s="184">
        <f t="shared" si="22"/>
        <v>0</v>
      </c>
      <c r="J89" s="183"/>
      <c r="K89" s="184">
        <f t="shared" si="23"/>
        <v>0</v>
      </c>
      <c r="L89" s="184">
        <v>21</v>
      </c>
      <c r="M89" s="184">
        <f t="shared" si="24"/>
        <v>0</v>
      </c>
      <c r="N89" s="182">
        <v>7.2000000000000005E-4</v>
      </c>
      <c r="O89" s="182">
        <f t="shared" si="25"/>
        <v>0.01</v>
      </c>
      <c r="P89" s="182">
        <v>0</v>
      </c>
      <c r="Q89" s="182">
        <f t="shared" si="26"/>
        <v>0</v>
      </c>
      <c r="R89" s="184" t="s">
        <v>148</v>
      </c>
      <c r="S89" s="184" t="s">
        <v>108</v>
      </c>
      <c r="T89" s="185" t="s">
        <v>109</v>
      </c>
      <c r="U89" s="162">
        <v>0.38100000000000001</v>
      </c>
      <c r="V89" s="162">
        <f t="shared" si="27"/>
        <v>4.1900000000000004</v>
      </c>
      <c r="W89" s="162"/>
      <c r="X89" s="162" t="s">
        <v>110</v>
      </c>
      <c r="Y89" s="162" t="s">
        <v>111</v>
      </c>
      <c r="Z89" s="151"/>
      <c r="AA89" s="151"/>
      <c r="AB89" s="151"/>
      <c r="AC89" s="151"/>
      <c r="AD89" s="151"/>
      <c r="AE89" s="151"/>
      <c r="AF89" s="151"/>
      <c r="AG89" s="151" t="s">
        <v>112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79">
        <v>69</v>
      </c>
      <c r="B90" s="180"/>
      <c r="C90" s="188" t="s">
        <v>197</v>
      </c>
      <c r="D90" s="181" t="s">
        <v>136</v>
      </c>
      <c r="E90" s="182">
        <v>2</v>
      </c>
      <c r="F90" s="183"/>
      <c r="G90" s="184">
        <f t="shared" si="21"/>
        <v>0</v>
      </c>
      <c r="H90" s="183"/>
      <c r="I90" s="184">
        <f t="shared" si="22"/>
        <v>0</v>
      </c>
      <c r="J90" s="183"/>
      <c r="K90" s="184">
        <f t="shared" si="23"/>
        <v>0</v>
      </c>
      <c r="L90" s="184">
        <v>21</v>
      </c>
      <c r="M90" s="184">
        <f t="shared" si="24"/>
        <v>0</v>
      </c>
      <c r="N90" s="182">
        <v>2.5200000000000001E-3</v>
      </c>
      <c r="O90" s="182">
        <f t="shared" si="25"/>
        <v>0.01</v>
      </c>
      <c r="P90" s="182">
        <v>0</v>
      </c>
      <c r="Q90" s="182">
        <f t="shared" si="26"/>
        <v>0</v>
      </c>
      <c r="R90" s="184" t="s">
        <v>148</v>
      </c>
      <c r="S90" s="184" t="s">
        <v>108</v>
      </c>
      <c r="T90" s="185" t="s">
        <v>116</v>
      </c>
      <c r="U90" s="162">
        <v>0.433</v>
      </c>
      <c r="V90" s="162">
        <f t="shared" si="27"/>
        <v>0.87</v>
      </c>
      <c r="W90" s="162"/>
      <c r="X90" s="162" t="s">
        <v>110</v>
      </c>
      <c r="Y90" s="162" t="s">
        <v>111</v>
      </c>
      <c r="Z90" s="151"/>
      <c r="AA90" s="151"/>
      <c r="AB90" s="151"/>
      <c r="AC90" s="151"/>
      <c r="AD90" s="151"/>
      <c r="AE90" s="151"/>
      <c r="AF90" s="151"/>
      <c r="AG90" s="151" t="s">
        <v>112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72">
        <v>70</v>
      </c>
      <c r="B91" s="173"/>
      <c r="C91" s="189" t="s">
        <v>207</v>
      </c>
      <c r="D91" s="174" t="s">
        <v>152</v>
      </c>
      <c r="E91" s="175">
        <v>1</v>
      </c>
      <c r="F91" s="176"/>
      <c r="G91" s="177">
        <f t="shared" si="21"/>
        <v>0</v>
      </c>
      <c r="H91" s="176"/>
      <c r="I91" s="177">
        <f t="shared" si="22"/>
        <v>0</v>
      </c>
      <c r="J91" s="176"/>
      <c r="K91" s="177">
        <f t="shared" si="23"/>
        <v>0</v>
      </c>
      <c r="L91" s="177">
        <v>21</v>
      </c>
      <c r="M91" s="177">
        <f t="shared" si="24"/>
        <v>0</v>
      </c>
      <c r="N91" s="175">
        <v>0</v>
      </c>
      <c r="O91" s="175">
        <f t="shared" si="25"/>
        <v>0</v>
      </c>
      <c r="P91" s="175">
        <v>0</v>
      </c>
      <c r="Q91" s="175">
        <f t="shared" si="26"/>
        <v>0</v>
      </c>
      <c r="R91" s="177"/>
      <c r="S91" s="177" t="s">
        <v>115</v>
      </c>
      <c r="T91" s="178" t="s">
        <v>116</v>
      </c>
      <c r="U91" s="162">
        <v>0</v>
      </c>
      <c r="V91" s="162">
        <f t="shared" si="27"/>
        <v>0</v>
      </c>
      <c r="W91" s="162"/>
      <c r="X91" s="162" t="s">
        <v>110</v>
      </c>
      <c r="Y91" s="162" t="s">
        <v>111</v>
      </c>
      <c r="Z91" s="151"/>
      <c r="AA91" s="151"/>
      <c r="AB91" s="151"/>
      <c r="AC91" s="151"/>
      <c r="AD91" s="151"/>
      <c r="AE91" s="151"/>
      <c r="AF91" s="151"/>
      <c r="AG91" s="151" t="s">
        <v>112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x14ac:dyDescent="0.2">
      <c r="A92" s="3"/>
      <c r="B92" s="4"/>
      <c r="C92" s="191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v>15</v>
      </c>
      <c r="AF92">
        <v>21</v>
      </c>
      <c r="AG92" t="s">
        <v>89</v>
      </c>
    </row>
    <row r="93" spans="1:60" x14ac:dyDescent="0.2">
      <c r="A93" s="154"/>
      <c r="B93" s="155" t="s">
        <v>29</v>
      </c>
      <c r="C93" s="192"/>
      <c r="D93" s="156"/>
      <c r="E93" s="157"/>
      <c r="F93" s="157"/>
      <c r="G93" s="171">
        <f>G8+G18+G41+G46+G62+G73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f>SUMIF(L7:L91,AE92,G7:G91)</f>
        <v>0</v>
      </c>
      <c r="AF93">
        <f>SUMIF(L7:L91,AF92,G7:G91)</f>
        <v>0</v>
      </c>
      <c r="AG93" t="s">
        <v>198</v>
      </c>
    </row>
    <row r="94" spans="1:60" x14ac:dyDescent="0.2">
      <c r="C94" s="193"/>
      <c r="D94" s="10"/>
      <c r="AG94" t="s">
        <v>199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12">
    <mergeCell ref="C70:G70"/>
    <mergeCell ref="A1:G1"/>
    <mergeCell ref="C2:G2"/>
    <mergeCell ref="C3:G3"/>
    <mergeCell ref="C4:G4"/>
    <mergeCell ref="C17:G17"/>
    <mergeCell ref="C20:G20"/>
    <mergeCell ref="C22:G22"/>
    <mergeCell ref="C40:G40"/>
    <mergeCell ref="C64:G64"/>
    <mergeCell ref="C66:G66"/>
    <mergeCell ref="C68:G68"/>
  </mergeCells>
  <pageMargins left="0.59055118110236227" right="0.19685039370078741" top="0.78740157480314965" bottom="0.78740157480314965" header="0.31496062992125984" footer="0.31496062992125984"/>
  <pageSetup paperSize="9" fitToHeight="999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</dc:creator>
  <cp:lastModifiedBy>KOMÍNEK Jiří</cp:lastModifiedBy>
  <cp:lastPrinted>2023-10-31T12:51:14Z</cp:lastPrinted>
  <dcterms:created xsi:type="dcterms:W3CDTF">2009-04-08T07:15:50Z</dcterms:created>
  <dcterms:modified xsi:type="dcterms:W3CDTF">2025-05-30T09:54:14Z</dcterms:modified>
</cp:coreProperties>
</file>